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40" windowHeight="7770" tabRatio="599" activeTab="4"/>
  </bookViews>
  <sheets>
    <sheet name="汇总" sheetId="1" r:id="rId1"/>
    <sheet name="2016" sheetId="2" r:id="rId2"/>
    <sheet name="2017" sheetId="3" r:id="rId3"/>
    <sheet name="2018" sheetId="4" r:id="rId4"/>
    <sheet name="2019" sheetId="5" r:id="rId5"/>
    <sheet name="2020" sheetId="6" r:id="rId6"/>
  </sheets>
  <externalReferences>
    <externalReference r:id="rId7"/>
  </externalReferences>
  <definedNames>
    <definedName name="_xlnm._FilterDatabase" localSheetId="3" hidden="1">'2018'!$A$1:$Q$994</definedName>
    <definedName name="_xlnm._FilterDatabase" localSheetId="4" hidden="1">'2019'!$A$1:$Q$685</definedName>
    <definedName name="_xlnm.Print_Titles" localSheetId="3">'2018'!$1:$5</definedName>
    <definedName name="_xlnm._FilterDatabase" localSheetId="1" hidden="1">'2016'!$A$1:$Q$317</definedName>
    <definedName name="_xlnm._FilterDatabase" localSheetId="2" hidden="1">'2017'!$A$1:$Q$342</definedName>
    <definedName name="_xlnm._FilterDatabase" localSheetId="5" hidden="1">'2020'!$A$1:$Q$301</definedName>
    <definedName name="_xlnm.Print_Titles" localSheetId="5">'2020'!$1:$5</definedName>
    <definedName name="_xlnm.Print_Titles" localSheetId="4">'2019'!$1:$5</definedName>
    <definedName name="_xlnm.Print_Titles" localSheetId="2">'2017'!$1:$5</definedName>
    <definedName name="_xlnm.Print_Titles" localSheetId="1">'2016'!$1:$5</definedName>
    <definedName name="_xlnm._FilterDatabase" localSheetId="0" hidden="1">汇总!$A$1:$Q$155</definedName>
    <definedName name="_xlnm.Print_Titles" localSheetId="0">汇总!$1:$5</definedName>
  </definedNames>
  <calcPr calcId="144525" concurrentCalc="0"/>
</workbook>
</file>

<file path=xl/comments1.xml><?xml version="1.0" encoding="utf-8"?>
<comments xmlns="http://schemas.openxmlformats.org/spreadsheetml/2006/main">
  <authors>
    <author>lenovo8</author>
  </authors>
  <commentList>
    <comment ref="H195" authorId="0">
      <text>
        <r>
          <rPr>
            <b/>
            <sz val="9"/>
            <rFont val="宋体"/>
            <charset val="134"/>
          </rPr>
          <t>lenovo8:</t>
        </r>
        <r>
          <rPr>
            <sz val="9"/>
            <rFont val="宋体"/>
            <charset val="134"/>
          </rPr>
          <t xml:space="preserve">
</t>
        </r>
      </text>
    </comment>
  </commentList>
</comments>
</file>

<file path=xl/sharedStrings.xml><?xml version="1.0" encoding="utf-8"?>
<sst xmlns="http://schemas.openxmlformats.org/spreadsheetml/2006/main" count="2884">
  <si>
    <t>云龙县“十三五”脱贫攻坚规划（2016-2020年）建设项目汇总表</t>
  </si>
  <si>
    <t>填表单位：云龙县人民政府扶贫开发办公室</t>
  </si>
  <si>
    <t>单位：万元</t>
  </si>
  <si>
    <t>项目类别及名称</t>
  </si>
  <si>
    <t>项目个数</t>
  </si>
  <si>
    <t>建设性质（新建/改扩建）</t>
  </si>
  <si>
    <t>建设规模及内容</t>
  </si>
  <si>
    <t>建设年度</t>
  </si>
  <si>
    <t>状态（未开工、已开工、已完工）</t>
  </si>
  <si>
    <t>“十三五”脱贫攻坚规划投资（万元）</t>
  </si>
  <si>
    <t>财政性投入责任单位</t>
  </si>
  <si>
    <t>单位</t>
  </si>
  <si>
    <t>规模</t>
  </si>
  <si>
    <t>建设内容及补助标准</t>
  </si>
  <si>
    <t>合计</t>
  </si>
  <si>
    <t>财政性投入</t>
  </si>
  <si>
    <t>业主投入</t>
  </si>
  <si>
    <t>融资投入</t>
  </si>
  <si>
    <t>农户自筹</t>
  </si>
  <si>
    <t>小计</t>
  </si>
  <si>
    <t>中央</t>
  </si>
  <si>
    <t>省级</t>
  </si>
  <si>
    <t>州县</t>
  </si>
  <si>
    <t>合  计</t>
  </si>
  <si>
    <t>/</t>
  </si>
  <si>
    <t>一、产业发展脱贫</t>
  </si>
  <si>
    <t>（一）特色优势产业</t>
  </si>
  <si>
    <t>1.特色种养业</t>
  </si>
  <si>
    <t>1.1特色种植（贫困地区“一村一品”）</t>
  </si>
  <si>
    <t>1.1.1农业种植</t>
  </si>
  <si>
    <t>万亩</t>
  </si>
  <si>
    <t>辣椒、百合等种植业</t>
  </si>
  <si>
    <t>1.1.2烤烟种植</t>
  </si>
  <si>
    <t>1.1.3药材种植</t>
  </si>
  <si>
    <t>金银花、纹党参等药材种植</t>
  </si>
  <si>
    <t>1.2特色粮油种植</t>
  </si>
  <si>
    <t>油茶等种植</t>
  </si>
  <si>
    <t>1.3特色园艺作物种植</t>
  </si>
  <si>
    <t>生态茶园、麦地湾梨等作物种植</t>
  </si>
  <si>
    <t>1.4特色畜牧养殖</t>
  </si>
  <si>
    <t>1.4.1养牛</t>
  </si>
  <si>
    <t>万头</t>
  </si>
  <si>
    <t>肉牛及能繁母牛养殖</t>
  </si>
  <si>
    <t>农业
扶贫</t>
  </si>
  <si>
    <t>1.4.2养羊</t>
  </si>
  <si>
    <t>万只</t>
  </si>
  <si>
    <t>黑山羊养殖项目</t>
  </si>
  <si>
    <t>1.4.3养猪</t>
  </si>
  <si>
    <t>能繁母猪养殖等项目</t>
  </si>
  <si>
    <t>1.4.4养禽</t>
  </si>
  <si>
    <t>万羽</t>
  </si>
  <si>
    <t>养禽</t>
  </si>
  <si>
    <t>1.4.6云龙县毛驴养殖</t>
  </si>
  <si>
    <t>毛驴养殖</t>
  </si>
  <si>
    <t>农业</t>
  </si>
  <si>
    <t>1.4.5中蜂养殖</t>
  </si>
  <si>
    <t>万窝</t>
  </si>
  <si>
    <t>民建乡中蜂养殖</t>
  </si>
  <si>
    <t>扶贫</t>
  </si>
  <si>
    <t>1.5特色水产养殖</t>
  </si>
  <si>
    <t>水产养殖</t>
  </si>
  <si>
    <t>1.6特色纤维植物种植</t>
  </si>
  <si>
    <t>2.特色林业</t>
  </si>
  <si>
    <t>林业</t>
  </si>
  <si>
    <t>2.1特色林果种植</t>
  </si>
  <si>
    <t>麦地湾梨、车厘子、葡萄、冬桃等特色水果种植</t>
  </si>
  <si>
    <t>2.2木本油料植物种植</t>
  </si>
  <si>
    <t>核桃提质增效等</t>
  </si>
  <si>
    <t>2.3林下生态产品开发</t>
  </si>
  <si>
    <t>林下种植、养殖</t>
  </si>
  <si>
    <t>2.4林木种苗繁育</t>
  </si>
  <si>
    <t>亩</t>
  </si>
  <si>
    <t>2.5花卉种植</t>
  </si>
  <si>
    <t>花卉种植0.3万亩</t>
  </si>
  <si>
    <t>2.6竹类种植</t>
  </si>
  <si>
    <t>竹子种植</t>
  </si>
  <si>
    <t>2.7森林旅游扶贫示范基地建设</t>
  </si>
  <si>
    <t>个</t>
  </si>
  <si>
    <t>3.农村一二三产业融合</t>
  </si>
  <si>
    <t>3.1农副产品加工</t>
  </si>
  <si>
    <t>车厘子加工厂等工程</t>
  </si>
  <si>
    <t>3.2林产品加工</t>
  </si>
  <si>
    <t>3.3特色优势产业加工</t>
  </si>
  <si>
    <t>4.贫困地区新型经营主体示范培育</t>
  </si>
  <si>
    <t>龙头企业等</t>
  </si>
  <si>
    <t>扶贫
农业
残联</t>
  </si>
  <si>
    <t>5.贫困地区新型职业农民培育</t>
  </si>
  <si>
    <t>万人</t>
  </si>
  <si>
    <t>新型职业农民及残疾人自主创业扶持培育项目</t>
  </si>
  <si>
    <t>6.贫困村创业致富带头人培训</t>
  </si>
  <si>
    <t>创业致富带头人培训200人，3000元/人</t>
  </si>
  <si>
    <t>（二）乡村旅游</t>
  </si>
  <si>
    <t>项</t>
  </si>
  <si>
    <t>1.旅游基础设施建设</t>
  </si>
  <si>
    <t>旅游基础设施建设</t>
  </si>
  <si>
    <t>2.乡村旅游产品建设</t>
  </si>
  <si>
    <t>旅发</t>
  </si>
  <si>
    <t>2.1乡村旅游农家乐示范户</t>
  </si>
  <si>
    <t>户</t>
  </si>
  <si>
    <t>云龙县乡村旅游农家乐示范户</t>
  </si>
  <si>
    <t>2.2乡村旅游商品加工</t>
  </si>
  <si>
    <t>每户补助5万元</t>
  </si>
  <si>
    <t>2.3乡村旅游综合设施建设</t>
  </si>
  <si>
    <t>游客服务区、旅游公厕、师里河田园风光观光体验区、天子山森林草甸高山景观、红色革命遗址等</t>
  </si>
  <si>
    <t>3.休闲农业开发</t>
  </si>
  <si>
    <t>大栗树茶厂休闲体验区、澜沧江苗兰坝露营自驾游及养生休闲度假中心、佳局村金银花休闲体验区等11个</t>
  </si>
  <si>
    <t>4.乡村旅游后备箱建设</t>
  </si>
  <si>
    <t>公厕、停车场、游客服务区及特色旅游商品展示区等</t>
  </si>
  <si>
    <t>5.乡村旅游职业培训</t>
  </si>
  <si>
    <t>苗兰坝现代农业庄园及云龙县乡村旅游职业培训</t>
  </si>
  <si>
    <t>6.乡村旅游信息平台建设</t>
  </si>
  <si>
    <t>村旅游信息平台建设1项</t>
  </si>
  <si>
    <t>（三）电商扶贫</t>
  </si>
  <si>
    <t>1.电商扶贫平台建设（设备和物流补助）</t>
  </si>
  <si>
    <t>完成诺邓镇、漕涧镇、功果桥镇、检槽乡、长新乡等14个乡镇电子商务进农村综合示范项目、每个乡镇补助200万元</t>
  </si>
  <si>
    <t>未开工</t>
  </si>
  <si>
    <t>工信</t>
  </si>
  <si>
    <t>2.电商技术培训</t>
  </si>
  <si>
    <t>人次</t>
  </si>
  <si>
    <t>500元/人次</t>
  </si>
  <si>
    <t>（四）资产收益扶贫</t>
  </si>
  <si>
    <t>1.农业生产经营企业</t>
  </si>
  <si>
    <t>2.物流企业</t>
  </si>
  <si>
    <t>3.工矿企业</t>
  </si>
  <si>
    <t>4.光伏发电</t>
  </si>
  <si>
    <t>5.小水电建设</t>
  </si>
  <si>
    <t>（五）科技扶贫</t>
  </si>
  <si>
    <t>科技成果转化及创新研发项目等16项</t>
  </si>
  <si>
    <t>（六）物流扶贫</t>
  </si>
  <si>
    <t>二、转移就业脱贫</t>
  </si>
  <si>
    <t>（一）职业技能培训</t>
  </si>
  <si>
    <t>1.重点群体免费职业培训（贫困户后备劳动力和现役劳动力职业技能培训）</t>
  </si>
  <si>
    <t>1000元/人次</t>
  </si>
  <si>
    <t>人社</t>
  </si>
  <si>
    <t>2.“春潮行动”职业培训</t>
  </si>
  <si>
    <t>3.残疾人职业技能培训</t>
  </si>
  <si>
    <t>残联</t>
  </si>
  <si>
    <t>（二）转移就业培训</t>
  </si>
  <si>
    <t>1.技能培训</t>
  </si>
  <si>
    <t>未完工</t>
  </si>
  <si>
    <t>2.引导性培训</t>
  </si>
  <si>
    <t>3.返乡农民工创业培训</t>
  </si>
  <si>
    <t>三、易地搬迁脱贫</t>
  </si>
  <si>
    <t>建档立卡贫困户易地搬迁扶贫</t>
  </si>
  <si>
    <t>人</t>
  </si>
  <si>
    <t>易地扶贫搬迁20个点，建档立卡1598人</t>
  </si>
  <si>
    <t>其中：发改部门投入项目</t>
  </si>
  <si>
    <t>发改</t>
  </si>
  <si>
    <t xml:space="preserve">      住建部门投入项目</t>
  </si>
  <si>
    <t>住建</t>
  </si>
  <si>
    <t xml:space="preserve">      扶贫开发投入项目</t>
  </si>
  <si>
    <t xml:space="preserve">      国土部门投入项目</t>
  </si>
  <si>
    <t>四、教育扶贫</t>
  </si>
  <si>
    <t>教育</t>
  </si>
  <si>
    <t>1.贫困村幼儿园建设（含普惠性幼儿园）</t>
  </si>
  <si>
    <t>㎡</t>
  </si>
  <si>
    <t>2.贫困地区农村义务教育小学校设施建设（含改善薄弱学校基本办学条件）</t>
  </si>
  <si>
    <t>义务教育小学校设施建设</t>
  </si>
  <si>
    <t>3.贫困地区农村义务教育初中学校设施建设（含改善薄弱学校基本办学条件）</t>
  </si>
  <si>
    <t>义务教育初中学校设施建设</t>
  </si>
  <si>
    <t>4.贫困地区农村普及高中阶段教育学校建设</t>
  </si>
  <si>
    <t>云龙一中整体搬迁建设项目新建校舍、实验综合楼等</t>
  </si>
  <si>
    <t>5.贫困地区中等职业学校</t>
  </si>
  <si>
    <t>6.乡村教师培训</t>
  </si>
  <si>
    <t>五、健康扶贫</t>
  </si>
  <si>
    <t>卫计</t>
  </si>
  <si>
    <t>1.贫困地区县级公立医院建设</t>
  </si>
  <si>
    <t>云龙县妇幼保健计划生育服务中心等</t>
  </si>
  <si>
    <t>2.贫困乡镇卫生院建设</t>
  </si>
  <si>
    <t>团结乡、关坪乡等11个卫生院</t>
  </si>
  <si>
    <t>3.贫困村卫生室建设</t>
  </si>
  <si>
    <t>丰华村、包罗村、象麓村、坡脚村等56个卫生室建设</t>
  </si>
  <si>
    <t>4.贫困地医技人员培训</t>
  </si>
  <si>
    <t>村卫生室输液椅、候诊椅、治疗台、药柜、观察床、办公桌椅、计算机、打印机及医疗器械等设备。关坪村、胜利村、新和村、包罗村、新塘村、豆寺村、丰云村、丰华村、松炼村、佳局村、石门社区、杏林村、天池村、果朗村、青松村、和平村、象麓村、南新村、大栗粟村、宝丰村、河东村、岔花村、坡脚村、大坪村、漕涧村、仁山村、铁厂村、路上村、表村村、茂盛村、早阳村、松坪村、苗尾村、下坞村、旧州村、核桃坪村、汤涧村、金和村、民主村、功果村每村3万元及培训</t>
  </si>
  <si>
    <t>六、生态保护扶贫</t>
  </si>
  <si>
    <t>（一）退耕还林退牧还草</t>
  </si>
  <si>
    <t>1.贫困地区退耕还林</t>
  </si>
  <si>
    <t>人工造林11万亩。</t>
  </si>
  <si>
    <t>2.贫困地区退牧还草</t>
  </si>
  <si>
    <t>退耕还草2万亩，每亩补助1000元</t>
  </si>
  <si>
    <t>（二）国土整治</t>
  </si>
  <si>
    <t>1.水土保持重点工程</t>
  </si>
  <si>
    <t>1.1贫困县治理水土流失</t>
  </si>
  <si>
    <t>平方公里</t>
  </si>
  <si>
    <t>1.2贫困县坡耕地综合整治</t>
  </si>
  <si>
    <t>2.岩溶地区石漠化综合治理</t>
  </si>
  <si>
    <t>（三）林业生态工程</t>
  </si>
  <si>
    <t>天然林保护工程等工程</t>
  </si>
  <si>
    <t>七、兜底保障</t>
  </si>
  <si>
    <t>1.农村养老设施建设</t>
  </si>
  <si>
    <t>新胜村等52个</t>
  </si>
  <si>
    <t>民政</t>
  </si>
  <si>
    <t>2.农村妇女和儿童综合服务设施建设</t>
  </si>
  <si>
    <t>套</t>
  </si>
  <si>
    <t>八、社会扶贫</t>
  </si>
  <si>
    <t>1.东西部扶贫协作项目</t>
  </si>
  <si>
    <t>基础设施和产业</t>
  </si>
  <si>
    <t>2.定点帮扶项目</t>
  </si>
  <si>
    <t>3.企业帮扶项目</t>
  </si>
  <si>
    <t>4.军队帮扶项目</t>
  </si>
  <si>
    <t>5.社会组织帮扶项目</t>
  </si>
  <si>
    <t>6.国际交流合作项目</t>
  </si>
  <si>
    <t>九、提升贫困地区区域发展能力</t>
  </si>
  <si>
    <t>（一）改善贫困乡村生产生活条件</t>
  </si>
  <si>
    <t>1.农村公路建设</t>
  </si>
  <si>
    <t>公里</t>
  </si>
  <si>
    <t>交通</t>
  </si>
  <si>
    <t>1.1通自然村（或村小组）公路建设</t>
  </si>
  <si>
    <t>公路建设</t>
  </si>
  <si>
    <t>1.2通行政村硬化路建设</t>
  </si>
  <si>
    <t>通畅工程、行政村公路完善项目、拆并建制村、窄路基改造</t>
  </si>
  <si>
    <t>1.3通乡镇硬化路建设</t>
  </si>
  <si>
    <t>1.4新建设乡村旅游和产业园区公路</t>
  </si>
  <si>
    <t>1.5农村不达标路段改建</t>
  </si>
  <si>
    <t>路基拓宽路面拼宽等工程</t>
  </si>
  <si>
    <t>1.6农村公路危桥改造</t>
  </si>
  <si>
    <t>危桥改造4座</t>
  </si>
  <si>
    <t>2.农村水利扶贫</t>
  </si>
  <si>
    <t>2.1农村饮水安全巩固提升</t>
  </si>
  <si>
    <t>257个农村饮水安全巩固提升工程</t>
  </si>
  <si>
    <t>2.2农村小型农田水利</t>
  </si>
  <si>
    <t>中低产田地改造高标准农田建设工程</t>
  </si>
  <si>
    <t>2.3烟水工程</t>
  </si>
  <si>
    <t>3.农村电网改造提升</t>
  </si>
  <si>
    <t>涉及诺邓镇、宝丰乡、漕涧、民建、关坪、苗尾、检槽乡等</t>
  </si>
  <si>
    <t>电网</t>
  </si>
  <si>
    <t>4.网络通信扶贫(宽带网络进贫困村)</t>
  </si>
  <si>
    <t>实施云龙县“宽带大理”建设项目、云龙县“无线大理”建设项目、云龙县“宽带乡村”和中小城市基础网络完善工程、中国电信云龙分公司“互联网+”项目、中国移动云龙分公司“互联网+”项目、云龙县“高清大理”广电基础网络改造项目</t>
  </si>
  <si>
    <t>5.土地和环境整治</t>
  </si>
  <si>
    <t>5.1土地整治</t>
  </si>
  <si>
    <t>诺邓镇曙光中低产田地高标准农田建设项目</t>
  </si>
  <si>
    <t>水利</t>
  </si>
  <si>
    <t>5.2农村环境综合整治</t>
  </si>
  <si>
    <t>5.2.1农村污水、垃圾等环境综合治理</t>
  </si>
  <si>
    <t>农村污水、垃圾等环境综合治理15个</t>
  </si>
  <si>
    <t>5.2.2农村环境综合整治</t>
  </si>
  <si>
    <t>云龙县诺邓镇沘江重金属污染流域庄坪—大井坪村农村环境连片整治工程及云龙县诺邓镇永安村农村环境综合整治项目等工程</t>
  </si>
  <si>
    <t>环保
文化
财政</t>
  </si>
  <si>
    <t>6.农村危房改造</t>
  </si>
  <si>
    <t>万户</t>
  </si>
  <si>
    <t>四类对象及非四类对象18004户</t>
  </si>
  <si>
    <t>6.1建档立卡贫困户危房改造</t>
  </si>
  <si>
    <t>6.2建档立卡贫困户扶贫安居工程</t>
  </si>
  <si>
    <t>6.3建档立卡特困民族住房改造</t>
  </si>
  <si>
    <t>特困民族住房改造3万元/户及贫困残疾人危房救助5万元/户</t>
  </si>
  <si>
    <t>民宗
残联</t>
  </si>
  <si>
    <t>（二）贫困地区重大基础设施建设</t>
  </si>
  <si>
    <t>1.交通扶贫骨干通道建设</t>
  </si>
  <si>
    <t>2.重点水利工程</t>
  </si>
  <si>
    <t>2.1重点水源建设</t>
  </si>
  <si>
    <t>座</t>
  </si>
  <si>
    <t>2.1.1大型水库(前期)</t>
  </si>
  <si>
    <t>2.1.2中型水库(前期)</t>
  </si>
  <si>
    <t>天灯宝石、龙马山、丰收水库工程</t>
  </si>
  <si>
    <t>2.1.3小型水库(前期)</t>
  </si>
  <si>
    <t>三岔河水库改扩建及上国房、上国房水库工程工程</t>
  </si>
  <si>
    <t>2.1.4引提水和调水工程</t>
  </si>
  <si>
    <t>件</t>
  </si>
  <si>
    <t>引提水和调水工程9件</t>
  </si>
  <si>
    <t>2.2重点农田水利建设</t>
  </si>
  <si>
    <t>2.2.1大型灌区(前期)</t>
  </si>
  <si>
    <t>2.2.2中型灌区(前期)</t>
  </si>
  <si>
    <t>2.2.3高效节水灌溉</t>
  </si>
  <si>
    <t>2.3重点防洪工程建设</t>
  </si>
  <si>
    <t>2.3.1大型病险水闸除险加固</t>
  </si>
  <si>
    <t>2.3.2中型病险水闸除险加固</t>
  </si>
  <si>
    <t>2.3.3大型病险水库除险加固</t>
  </si>
  <si>
    <t>2.3.4小型病险水库除险加固</t>
  </si>
  <si>
    <t>8座</t>
  </si>
  <si>
    <t>2.3.5重点江河干流、支流治理</t>
  </si>
  <si>
    <t>千米</t>
  </si>
  <si>
    <t>宝丰乡沘江段治理工程堤防加固8.98km，河道整治6.31km</t>
  </si>
  <si>
    <t>2.3.6重点山洪沟防洪治理</t>
  </si>
  <si>
    <t>条</t>
  </si>
  <si>
    <t>2.3.7易涝区综合治理工程建设</t>
  </si>
  <si>
    <t>3.重点能源工程</t>
  </si>
  <si>
    <t>3.1水电(前期)</t>
  </si>
  <si>
    <t>3.2火电(前期)</t>
  </si>
  <si>
    <t>3.3输电工程</t>
  </si>
  <si>
    <t>注：大路、大水、大电、机场等重大基础设施项目，原则上不进入脱贫攻坚规划；若确实需要列入规划的，建议只考虑前期申报工作，投资只列“前期工作必要费用”。</t>
  </si>
  <si>
    <t>云龙县“十三五”脱贫攻坚规划（2016年）建设项目表</t>
  </si>
  <si>
    <t>云龙县辣椒种植项目</t>
  </si>
  <si>
    <t>新建</t>
  </si>
  <si>
    <t>新发展辣椒0.7万亩，投资1000元/亩，补助200元/亩</t>
  </si>
  <si>
    <t>2016年</t>
  </si>
  <si>
    <t>已完工</t>
  </si>
  <si>
    <t>云龙县生态茶园建设项目</t>
  </si>
  <si>
    <t>茶园新植2000亩，投资3000元/亩，补助300元/亩</t>
  </si>
  <si>
    <t>云龙县白石镇农业种植</t>
  </si>
  <si>
    <t>种植百合、花椒等</t>
  </si>
  <si>
    <t>云龙县金银花种植项目</t>
  </si>
  <si>
    <t>新发展金银花1万亩，投资2000元/亩，补助700元/亩</t>
  </si>
  <si>
    <t>云龙县纹党参种植项目</t>
  </si>
  <si>
    <t>新发展纹党参0.5万亩，投资3000元/亩，补助800元/亩</t>
  </si>
  <si>
    <t>云龙县附子种植项目</t>
  </si>
  <si>
    <t>新发展付子1万亩，投资2000元/亩，补助500元/亩</t>
  </si>
  <si>
    <t>云龙县灯盏花种植</t>
  </si>
  <si>
    <t>新发展灯盏花2000亩，投资2000元/亩，补助300元/亩</t>
  </si>
  <si>
    <t xml:space="preserve"> </t>
  </si>
  <si>
    <t>云龙县白石镇中药材种植</t>
  </si>
  <si>
    <t>白石镇金银花、附子等中成药种植</t>
  </si>
  <si>
    <t>云龙县油牡丹种植</t>
  </si>
  <si>
    <t>新发展油用牡丹1000亩，投资5000元/亩，补助500元/亩</t>
  </si>
  <si>
    <t>云龙县肉牛养殖基地</t>
  </si>
  <si>
    <t>发展存栏肉牛养500头，投资12000元/头，补助1000元/头</t>
  </si>
  <si>
    <t>云龙县功果桥镇养牛</t>
  </si>
  <si>
    <t>改扩建</t>
  </si>
  <si>
    <t>发展牛犊1000头，补助1000元/头</t>
  </si>
  <si>
    <t>云龙县云顶村养牛</t>
  </si>
  <si>
    <t>补助2800元/头</t>
  </si>
  <si>
    <t>云龙县黑山羊基地</t>
  </si>
  <si>
    <t>建设存栏黑山羊养殖场10000只，投资1000元/只，补助200元/只</t>
  </si>
  <si>
    <t>云龙县云顶村养羊</t>
  </si>
  <si>
    <t>补助500元/头</t>
  </si>
  <si>
    <t>云龙县白石镇羊养殖</t>
  </si>
  <si>
    <t>种羊养殖500头，补助1000元/头</t>
  </si>
  <si>
    <t>云龙县功果桥镇养羊</t>
  </si>
  <si>
    <t>云龙县宝丰乡养羊</t>
  </si>
  <si>
    <t>种羊养殖，南新400只，大栗树600只，每只800元</t>
  </si>
  <si>
    <t>云龙县生猪标准化规模养殖场建设项目</t>
  </si>
  <si>
    <t>建设年出栏生猪4000头，投资1200元/头，补助300元/头</t>
  </si>
  <si>
    <t>云龙县高原诺邓黑猪产业化开发项目</t>
  </si>
  <si>
    <t>建设一个高原诺邓黑猪育种场、一个高原诺邓黑猪扩繁场、一个诺邓黑猪商品场和一个诺邓黑猪屠宰加工厂，实现高原诺邓黑猪出栏10万头，生产诺邓火腿1000吨、冷鲜猪肉2000吨，实现产值3.2亿元。</t>
  </si>
  <si>
    <t>云龙县白石镇养猪</t>
  </si>
  <si>
    <t>补助2000元/头</t>
  </si>
  <si>
    <t>云龙县功果桥镇养猪</t>
  </si>
  <si>
    <t>云龙县优质山地鸡生产基地</t>
  </si>
  <si>
    <t>发展山地鸡养殖10万羽，投资30元/羽，补助10元/羽</t>
  </si>
  <si>
    <t>云龙县功果桥镇养禽</t>
  </si>
  <si>
    <t>云龙县麦地湾梨基地建设项目</t>
  </si>
  <si>
    <t>新植麦地湾梨2000亩，投资2000元/亩，补助300元/亩</t>
  </si>
  <si>
    <t>云龙县车厘子项目</t>
  </si>
  <si>
    <t>种植车厘子500亩，投资3000元/亩，补助500元/亩</t>
  </si>
  <si>
    <t>云龙县葡萄种植项目</t>
  </si>
  <si>
    <t>新发展葡萄100亩，投资10000元/亩，补助1000元/亩</t>
  </si>
  <si>
    <t>云龙县冬桃种植项目</t>
  </si>
  <si>
    <t>新发展冬桃3000亩，投资1000元/亩。补助200元/亩</t>
  </si>
  <si>
    <t>云龙县核桃产业提质增效</t>
  </si>
  <si>
    <t>核桃提质增效1万亩。</t>
  </si>
  <si>
    <t>云龙县林下生态产品开发</t>
  </si>
  <si>
    <t>云龙县雷竹种植</t>
  </si>
  <si>
    <t>坡脚、布麻村</t>
  </si>
  <si>
    <t>云龙县新建纹党参加工厂</t>
  </si>
  <si>
    <t>新建纹党参加工厂</t>
  </si>
  <si>
    <t>云龙县新建储藏冷库1座</t>
  </si>
  <si>
    <t>新建100吨储藏冷库1座</t>
  </si>
  <si>
    <t>云龙县新型经营主体培育项目</t>
  </si>
  <si>
    <t>培育认定1个家庭农场、1个合作社示范社</t>
  </si>
  <si>
    <t>云龙县小额信贷贴息</t>
  </si>
  <si>
    <t>1.5亿元贴息，年贴息率5%</t>
  </si>
  <si>
    <t>云龙县龙头企业贷款贴息</t>
  </si>
  <si>
    <t>0.5亿元贴息，年贴息率3%</t>
  </si>
  <si>
    <t>云龙县产业互助资金</t>
  </si>
  <si>
    <t>龙飞、哨上、大坪、自新、核桃坪、、海沧、顺荡、云顶、永香、东山等12个村，每个村30万元</t>
  </si>
  <si>
    <t>云龙县残疾人自主创业扶持</t>
  </si>
  <si>
    <t>10000元/户</t>
  </si>
  <si>
    <t>云龙县创业致富带头人培训项目</t>
  </si>
  <si>
    <t>创业致富带头人培训100人，3000元/人</t>
  </si>
  <si>
    <t>云龙县诺邓村玉皇阁环境综合整治</t>
  </si>
  <si>
    <t>环境综合整治</t>
  </si>
  <si>
    <t>云龙县诺邓景区游客服务中心</t>
  </si>
  <si>
    <t>云龙县海沧村旅游基础设施建设</t>
  </si>
  <si>
    <t>海沧村旅游景点建设：管理房200㎡；蓄水池4m³；围墙600㎡；植树400棵；长凳63.75米；公厕1座；景点介绍5座</t>
  </si>
  <si>
    <t>云龙县功果桥镇汤邓下寨旅游特色村寨</t>
  </si>
  <si>
    <t>旅游特色村建设</t>
  </si>
  <si>
    <t>云龙县乡村旅游职业培训</t>
  </si>
  <si>
    <t>举行旅游知识及讲解员培训每人补助100/元</t>
  </si>
  <si>
    <t>云龙县旅游网建设</t>
  </si>
  <si>
    <t>云龙旅游网建设</t>
  </si>
  <si>
    <t>云龙县电商技术培训</t>
  </si>
  <si>
    <t>农业、人社、团委等部门联合（单行）培训400元/人</t>
  </si>
  <si>
    <t>云龙县技能培训</t>
  </si>
  <si>
    <t>云龙县引导性培训</t>
  </si>
  <si>
    <t>建安居房378套（2.6万元/人）、基础设施（3.1754万元/人）、产业发展（3.86万元/户）</t>
  </si>
  <si>
    <t>云龙县检槽乡中心幼儿园</t>
  </si>
  <si>
    <t>新建校舍1775平方米</t>
  </si>
  <si>
    <t>云龙县团结乡中心幼儿园</t>
  </si>
  <si>
    <t>新建校舍1891平方米</t>
  </si>
  <si>
    <t>已开工</t>
  </si>
  <si>
    <t>云龙县白石镇中心幼儿园</t>
  </si>
  <si>
    <t>新建校舍1520平方米</t>
  </si>
  <si>
    <t>云龙县民建乡中心幼儿园</t>
  </si>
  <si>
    <t>新建校舍859平方米</t>
  </si>
  <si>
    <t>云龙县长新乡中心幼儿园</t>
  </si>
  <si>
    <t>新建校舍1673平方米</t>
  </si>
  <si>
    <t>云龙县诺邓镇永安完小</t>
  </si>
  <si>
    <t>综合楼</t>
  </si>
  <si>
    <t>云龙县诺邓镇象麓完小</t>
  </si>
  <si>
    <t>厕所</t>
  </si>
  <si>
    <t>云龙县宝丰乡庄坪完小</t>
  </si>
  <si>
    <t>运动器械场地</t>
  </si>
  <si>
    <t>云龙县宝丰乡南新完小</t>
  </si>
  <si>
    <t>运动场</t>
  </si>
  <si>
    <t>云龙县团结乡团结中心完小</t>
  </si>
  <si>
    <t>跑道</t>
  </si>
  <si>
    <t>宿舍楼</t>
  </si>
  <si>
    <t>云龙县关坪乡关坪中心完小</t>
  </si>
  <si>
    <t>篮球场</t>
  </si>
  <si>
    <t>云龙县关坪乡自新完小</t>
  </si>
  <si>
    <t>云龙县关坪乡胜利完小</t>
  </si>
  <si>
    <t>厕所浴室</t>
  </si>
  <si>
    <t>云龙县白石镇云头完小</t>
  </si>
  <si>
    <t>云龙县白石镇白石完小</t>
  </si>
  <si>
    <t>云龙县长新乡星光完小</t>
  </si>
  <si>
    <t>云龙县长新乡太保希望小学</t>
  </si>
  <si>
    <t>云龙县检槽乡清朗完小</t>
  </si>
  <si>
    <t>云龙县功果桥镇中心完小</t>
  </si>
  <si>
    <t>田径运动场</t>
  </si>
  <si>
    <t>云龙县漕涧镇新胜完小</t>
  </si>
  <si>
    <t>云龙县漕涧镇铁厂完小</t>
  </si>
  <si>
    <t>教学楼</t>
  </si>
  <si>
    <t>云龙县漕涧镇大坪完小</t>
  </si>
  <si>
    <t>云龙县漕涧镇第三完小</t>
  </si>
  <si>
    <t>云龙县漕涧镇鹿山完小</t>
  </si>
  <si>
    <t>云龙县苗尾乡苗尾完小</t>
  </si>
  <si>
    <t>云龙县苗尾乡表村完小</t>
  </si>
  <si>
    <t>实验综合楼</t>
  </si>
  <si>
    <t>田径场</t>
  </si>
  <si>
    <t>所</t>
  </si>
  <si>
    <t>云龙县诺邓镇九年制学校</t>
  </si>
  <si>
    <t>云龙县功果桥镇汤涧初级中学</t>
  </si>
  <si>
    <t>云龙县民建乡边江九年制学校</t>
  </si>
  <si>
    <t>设备采购</t>
  </si>
  <si>
    <t>云龙县大栗树九年制学校</t>
  </si>
  <si>
    <t>云龙县宝丰中学</t>
  </si>
  <si>
    <t>云龙县团结中学</t>
  </si>
  <si>
    <t>云龙县关坪乡初级中学</t>
  </si>
  <si>
    <t>云龙县白石中学</t>
  </si>
  <si>
    <t>云龙县检槽初级中学</t>
  </si>
  <si>
    <t>云龙县第三中学</t>
  </si>
  <si>
    <t>云龙县漕涧初级中学</t>
  </si>
  <si>
    <t>云龙县民建中学</t>
  </si>
  <si>
    <t>云龙县功果桥中心卫生院门诊业务用房</t>
  </si>
  <si>
    <t>新建门诊业务用房3733平方米</t>
  </si>
  <si>
    <t>云龙县关坪卫生院中医药能力提升</t>
  </si>
  <si>
    <t>关坪卫生院基本公共卫生中医药能力提升（设备配置）</t>
  </si>
  <si>
    <t>云龙县漕涧卫生院中医药能力提升</t>
  </si>
  <si>
    <t>漕涧卫生院基本公共卫生中医药能力提升（设备配置）</t>
  </si>
  <si>
    <t>云龙县关坪乡新荣村卫生室</t>
  </si>
  <si>
    <t>新建业务用房210平方米</t>
  </si>
  <si>
    <t>云龙县漕涧镇大坪村卫生室</t>
  </si>
  <si>
    <t>新建业务用房180平方米</t>
  </si>
  <si>
    <t>云龙县功果桥镇下坞村卫生室</t>
  </si>
  <si>
    <t>云龙县功果桥镇山西村卫生室</t>
  </si>
  <si>
    <t>新建业务用房170平方米</t>
  </si>
  <si>
    <t>云龙县功果桥镇新山村卫生室</t>
  </si>
  <si>
    <t>新建业务用房200平方米</t>
  </si>
  <si>
    <t>云龙县功果桥镇海沧村卫生室</t>
  </si>
  <si>
    <t>新建业务用房185平方米</t>
  </si>
  <si>
    <t>云龙县苗尾乡水井村卫生室</t>
  </si>
  <si>
    <t>新建业务用房280平方米</t>
  </si>
  <si>
    <t>云龙县苗尾乡苗尾村卫生室</t>
  </si>
  <si>
    <t>云龙县诺邓镇龙飞村卫生室</t>
  </si>
  <si>
    <t>云龙县诺邓镇天池村卫生室</t>
  </si>
  <si>
    <t>新建业务用房190平方米</t>
  </si>
  <si>
    <t>云龙县宝丰乡南新村卫生室</t>
  </si>
  <si>
    <t>新建业务用房233平方米</t>
  </si>
  <si>
    <t>云龙县白石镇云头村卫生室</t>
  </si>
  <si>
    <t>新建业务用房290平方米</t>
  </si>
  <si>
    <t>云龙县白石镇双龙村卫生室</t>
  </si>
  <si>
    <t>云龙县乡村两级医技人员业务培训</t>
  </si>
  <si>
    <t>中医药适宜技术培训、合理用药培训、基本公共卫生业务培训</t>
  </si>
  <si>
    <t>云龙县贫困地区退耕还林</t>
  </si>
  <si>
    <t>人工造林2万亩。</t>
  </si>
  <si>
    <t>云龙县退耕还草</t>
  </si>
  <si>
    <t>退耕还草2000亩，每亩补助100元</t>
  </si>
  <si>
    <t>泥石流治理</t>
  </si>
  <si>
    <t>检槽乡大工厂村泥石流治理工程</t>
  </si>
  <si>
    <t xml:space="preserve">2016年
</t>
  </si>
  <si>
    <t>国土</t>
  </si>
  <si>
    <t>宝丰乡下科浪箐泥石流治理工程</t>
  </si>
  <si>
    <t>宝丰乡船口箐泥石流治理工程</t>
  </si>
  <si>
    <t>滑坡治理</t>
  </si>
  <si>
    <t>诺邓镇杏林滑坡治理工程</t>
  </si>
  <si>
    <t>农用地整治</t>
  </si>
  <si>
    <t>大理州云龙县漕涧镇漕涧村土地整理项目</t>
  </si>
  <si>
    <t>大理州云龙县检槽乡检槽等4个村土地整治项目</t>
  </si>
  <si>
    <t>云龙县功果桥镇下坞等（2）个村土地整治项目</t>
  </si>
  <si>
    <t>大理州云龙县漕涧镇漕涧等（4）个村土地整治项目</t>
  </si>
  <si>
    <t>大理州云龙县宝丰乡、团结乡土地开发整理（占补平衡）项目</t>
  </si>
  <si>
    <t>大理州云龙县白石镇顺荡和松水两个村土地开发整理（占补平衡）项目</t>
  </si>
  <si>
    <t>云龙县农村能源</t>
  </si>
  <si>
    <t>台</t>
  </si>
  <si>
    <t>太阳能100台、节柴灶300台。</t>
  </si>
  <si>
    <t>云龙县国家级、省级森林生态效益补偿</t>
  </si>
  <si>
    <t>国家级75.19万亩，省级1.65万亩。</t>
  </si>
  <si>
    <t>国有贫困林场扶贫项目</t>
  </si>
  <si>
    <t>林下种植、养殖、加工。管护站点基础实施建设、国有林监控系统安装。</t>
  </si>
  <si>
    <t>云龙县天然林保护工程</t>
  </si>
  <si>
    <t>森林管护493.86万亩。</t>
  </si>
  <si>
    <t>农村老年活动室及活动广场</t>
  </si>
  <si>
    <t>弯岭公路</t>
  </si>
  <si>
    <t>天登村直过民族弯岭公路</t>
  </si>
  <si>
    <t>松坪公路</t>
  </si>
  <si>
    <t>天登村直过民族松坪公路</t>
  </si>
  <si>
    <t>云龙县白石镇村组公路建设</t>
  </si>
  <si>
    <t>云头、顺荡，中和村一组、二组、三组、四组、干天屋、大地坪、柳登、大兆、藤箐、鸡刺登组道路硬化（整乡推进、整村推进）</t>
  </si>
  <si>
    <t>2017年</t>
  </si>
  <si>
    <t>云龙县检槽乡村内道路硬化</t>
  </si>
  <si>
    <t>村内道路硬化500平方米，每平米补助100元（整乡推进）</t>
  </si>
  <si>
    <t>云龙县功果桥镇村内道路硬化</t>
  </si>
  <si>
    <t>山西、海沧、核桃坪、新山4个村村内道路硬化（整村推进）</t>
  </si>
  <si>
    <t>天登村岭岗公路</t>
  </si>
  <si>
    <t>路面工程</t>
  </si>
  <si>
    <t>2018年全县脱贫攻坚摘帽乡村公路硬化工程</t>
  </si>
  <si>
    <t>路面加宽、硬化</t>
  </si>
  <si>
    <t>河东村委会波罗吾公路</t>
  </si>
  <si>
    <t>云龙县集中连片特困地区公路工程（县城至大栗树）</t>
  </si>
  <si>
    <t>路基、路面工程</t>
  </si>
  <si>
    <t>团结河东线</t>
  </si>
  <si>
    <t>路基拓宽路面拼宽</t>
  </si>
  <si>
    <t>云龙县民族地区农村不达标路段改建</t>
  </si>
  <si>
    <t>5万元/公里</t>
  </si>
  <si>
    <t>民宗</t>
  </si>
  <si>
    <t>云龙县白石镇云头村农村饮水安全巩固提升工程</t>
  </si>
  <si>
    <t>解决饮水安全人口531人，其中：建档立卡人口184人。新建过滤池、水池、输水管道、配水管道及安装缓释型消毒装置</t>
  </si>
  <si>
    <t>云龙县白石镇顺荡村农村饮水安全巩固提升工程</t>
  </si>
  <si>
    <t>解决饮水安全人口624人，其中：建档立卡人口216人。新建过滤池、水池、输水管道、配水管道及安装缓释型消毒装置</t>
  </si>
  <si>
    <t>云龙县白石镇白石村农村饮水安全巩固提升工程</t>
  </si>
  <si>
    <t>解决饮水安全人口4071人，其中：建档立卡人口1411人。新建过滤池、水池、输水管道、配水管道及安装缓释型消毒装置</t>
  </si>
  <si>
    <t>云龙县漕涧镇大坪村农村饮水安全巩固提升工程</t>
  </si>
  <si>
    <t>解决饮水安全人口260人，其中：建档立卡人口90人。新建过滤池、水池、输水管道、配水管道及安装缓释型消毒装置</t>
  </si>
  <si>
    <t>云龙县功果桥镇海沧村农村饮水安全巩固提升工程</t>
  </si>
  <si>
    <t>解决饮水安全人口289人，其中：建档立卡人口100人。新建过滤池、水池、输水管道、配水管道及安装缓释型消毒装置</t>
  </si>
  <si>
    <t>云龙县功果桥镇山西村农村饮水安全巩固提升工程</t>
  </si>
  <si>
    <t>解决饮水安全人口855人，其中：建档立卡人口296人。新建过滤池、水池、输水管道、配水管道及安装缓释型消毒装置。</t>
  </si>
  <si>
    <t>云龙县功果桥镇新山村农村饮水安全巩固提升工程</t>
  </si>
  <si>
    <t>解决饮水安全人口530人，其中：建档立卡人口180人。新建过滤池、水池、输水管道、配水管道及安装缓释型消毒装置。</t>
  </si>
  <si>
    <t>云龙县功果桥镇核桃坪村农村饮水安全巩固提升工程</t>
  </si>
  <si>
    <t>解决饮水安全人口650人，其中：建档立卡人口225人。新建过滤池、水池、输水管道、配水管道及安装缓释型消毒装置。</t>
  </si>
  <si>
    <t>云龙县2015年稳增长新增10kV及以下工程</t>
  </si>
  <si>
    <t xml:space="preserve"> 涉及长新、功果桥、漕涧3个乡镇 4 个行政村，新建和改造
10kV 线路 11.435km，低压线路 41.258km；新增（改造）配变 13 台，容量 900kVA,改造一户一表28户。</t>
  </si>
  <si>
    <t>云龙县网络通信扶贫</t>
  </si>
  <si>
    <t>云龙县双龙村农村环境整治工程</t>
  </si>
  <si>
    <t>对项目区农村饮用水水源地进行必要的保护，对村庄生活污水进行收集处理，配备垃圾清运工具，建立垃圾清运处置机制，开展非规模化畜禽养殖污染防治及综合利用。建立农村环境长效管理机制，有效解决村庄突出环境问题，改善农村人居环境</t>
  </si>
  <si>
    <t>环保</t>
  </si>
  <si>
    <t>云龙县沘江流域云龙县（白石段）农村环境连片整治工程</t>
  </si>
  <si>
    <t>对项目区农村饮用水水源地进行必要的保护，对村庄生活污水进行收集处理，配备垃圾清运工具，建立垃圾清运处置机制，开展非规模化畜禽养殖污染防治及综合利用。建立农村环境长效管理机制，有效解决村庄突出环境问题，改善农村人居环境。</t>
  </si>
  <si>
    <t>云龙县民建乡边江村综合文化服务中心</t>
  </si>
  <si>
    <t>云龙县百县万村综合文化服务中心第一批示范点项目</t>
  </si>
  <si>
    <t>文化</t>
  </si>
  <si>
    <t>云龙县漕涧镇铁厂村综合文化服务中心</t>
  </si>
  <si>
    <t>云龙县村级“四位一体”建设试点项目</t>
  </si>
  <si>
    <t>150万元/个</t>
  </si>
  <si>
    <t>财政</t>
  </si>
  <si>
    <t>云龙县民族地区农村环境综合整治</t>
  </si>
  <si>
    <t>50万元/个</t>
  </si>
  <si>
    <t>农村危房改造工程</t>
  </si>
  <si>
    <t>每户补助0.9万元</t>
  </si>
  <si>
    <t>云龙县贫困残疾人危房救助</t>
  </si>
  <si>
    <t>15000元/户</t>
  </si>
  <si>
    <t>云龙县建档立卡特困民族住房改造</t>
  </si>
  <si>
    <t>3万元/户</t>
  </si>
  <si>
    <t>云龙县铁扇门水库工程（在建）</t>
  </si>
  <si>
    <t>小（一）型</t>
  </si>
  <si>
    <r>
      <rPr>
        <sz val="8"/>
        <rFont val="宋体"/>
        <charset val="134"/>
      </rPr>
      <t>水库总库容872.5万m</t>
    </r>
    <r>
      <rPr>
        <vertAlign val="superscript"/>
        <sz val="8"/>
        <rFont val="宋体"/>
        <charset val="134"/>
      </rPr>
      <t>3</t>
    </r>
    <r>
      <rPr>
        <sz val="8"/>
        <rFont val="宋体"/>
        <charset val="134"/>
      </rPr>
      <t>，最大坝高65.6m（不含坝顶 1.1m高防浪墙），坝顶长度239.5m；溢洪道长317.62m；输水隧洞长388m；北干渠6.2km，南干渠27.58km。</t>
    </r>
  </si>
  <si>
    <t>2019年</t>
  </si>
  <si>
    <t>云龙县云华水库工程（在建）</t>
  </si>
  <si>
    <r>
      <rPr>
        <sz val="8"/>
        <rFont val="宋体"/>
        <charset val="134"/>
      </rPr>
      <t xml:space="preserve"> 水库总库容643.13万m</t>
    </r>
    <r>
      <rPr>
        <vertAlign val="superscript"/>
        <sz val="8"/>
        <rFont val="宋体"/>
        <charset val="134"/>
      </rPr>
      <t>3</t>
    </r>
    <r>
      <rPr>
        <sz val="8"/>
        <rFont val="宋体"/>
        <charset val="134"/>
      </rPr>
      <t>，最大坝高67.3m，坝顶长度310m；溢洪道长279.08m；输水隧洞长496.3m；总干渠5.946km，南干渠5.663km，北干渠9.293km。</t>
    </r>
  </si>
  <si>
    <t>2020年</t>
  </si>
  <si>
    <t>云龙县所里场水库工程（在建）</t>
  </si>
  <si>
    <r>
      <rPr>
        <sz val="8"/>
        <rFont val="宋体"/>
        <charset val="134"/>
      </rPr>
      <t>水库总库容212.4万m</t>
    </r>
    <r>
      <rPr>
        <vertAlign val="superscript"/>
        <sz val="8"/>
        <rFont val="宋体"/>
        <charset val="134"/>
      </rPr>
      <t>3</t>
    </r>
    <r>
      <rPr>
        <sz val="8"/>
        <rFont val="宋体"/>
        <charset val="134"/>
      </rPr>
      <t>，最大坝高71.6m，坝顶长度196m；溢洪道长380.69m；输水隧洞长339m；输水管道10km。</t>
    </r>
  </si>
  <si>
    <t>云龙县小菜园水库工程（在建）</t>
  </si>
  <si>
    <r>
      <rPr>
        <sz val="8"/>
        <rFont val="宋体"/>
        <charset val="134"/>
      </rPr>
      <t>水库总库容243.2万m</t>
    </r>
    <r>
      <rPr>
        <vertAlign val="superscript"/>
        <sz val="8"/>
        <rFont val="宋体"/>
        <charset val="134"/>
      </rPr>
      <t>3</t>
    </r>
    <r>
      <rPr>
        <sz val="8"/>
        <rFont val="宋体"/>
        <charset val="134"/>
      </rPr>
      <t>，最大坝高63.7m，坝顶长度170.5m；溢洪道长361.14m；输水隧洞长314m；总干渠2.241km，南干渠3.66km，北干渠4.4km。</t>
    </r>
  </si>
  <si>
    <t>云龙县苗尾水电站水资源综合利用工程(在建）</t>
  </si>
  <si>
    <r>
      <rPr>
        <sz val="8"/>
        <rFont val="宋体"/>
        <charset val="134"/>
      </rPr>
      <t>年供水量1352万m</t>
    </r>
    <r>
      <rPr>
        <vertAlign val="superscript"/>
        <sz val="8"/>
        <rFont val="宋体"/>
        <charset val="134"/>
      </rPr>
      <t>3</t>
    </r>
    <r>
      <rPr>
        <sz val="8"/>
        <rFont val="宋体"/>
        <charset val="134"/>
      </rPr>
      <t>，设计供水人口3.8037万人，大小牲畜9.9975万头（只），设计灌溉面积1.6945万亩。11座抽水站，干渠长30.284km，支渠长24.12km。</t>
    </r>
  </si>
  <si>
    <t>云龙县团结乡新宅村中药材种植基地高效节水灌溉项目</t>
  </si>
  <si>
    <t>项目规划灌溉面积4432亩。其中：滴管片区2491亩，主要种植药牡丹；微喷灌片区1941亩，主要种植金铁索、白及、重楼、黄精。新建水池、泵站、输水管道，配水管道等</t>
  </si>
  <si>
    <t>2.3.4中型病险水库除险加固</t>
  </si>
  <si>
    <t>云龙县“十三五”脱贫攻坚规划（2017年）建设项目表</t>
  </si>
  <si>
    <r>
      <t>建设性质</t>
    </r>
    <r>
      <rPr>
        <b/>
        <sz val="9"/>
        <rFont val="宋体"/>
        <charset val="134"/>
      </rPr>
      <t>（新建/改扩建）</t>
    </r>
  </si>
  <si>
    <r>
      <t>状态</t>
    </r>
    <r>
      <rPr>
        <b/>
        <sz val="9"/>
        <rFont val="宋体"/>
        <charset val="134"/>
      </rPr>
      <t>（未开工、已开工、已完工）</t>
    </r>
  </si>
  <si>
    <t>业主
投入</t>
  </si>
  <si>
    <t>融资
投入</t>
  </si>
  <si>
    <t>农户
自筹</t>
  </si>
  <si>
    <t>新发展辣椒1万亩，补助200元/亩</t>
  </si>
  <si>
    <t>云龙县百合种植项目</t>
  </si>
  <si>
    <t>新发展百合2000亩，补1000元/亩</t>
  </si>
  <si>
    <t>茶园新植2000亩，300元/亩</t>
  </si>
  <si>
    <t>云龙县魔芋等农业种植</t>
  </si>
  <si>
    <t>发展魔芋种植的农业种植项目</t>
  </si>
  <si>
    <t>云龙县饲料玉米种植</t>
  </si>
  <si>
    <t>种植4000亩，补助标准200元/亩</t>
  </si>
  <si>
    <t>新发展金银花1.5万亩，补助700元/亩</t>
  </si>
  <si>
    <t>新发展纹党参0.5万亩，补助800元/亩</t>
  </si>
  <si>
    <t>新发展付子1万亩，补助500元/亩</t>
  </si>
  <si>
    <t>云龙县重楼种植</t>
  </si>
  <si>
    <t>新发展重楼500亩，投资10万元/亩，补助5000元/亩</t>
  </si>
  <si>
    <t>新发展灯盏花2000亩，补助300元/亩</t>
  </si>
  <si>
    <t>云龙县长新乡养羊</t>
  </si>
  <si>
    <t>黑山羊养殖380只</t>
  </si>
  <si>
    <t>建设一个高原诺邓黑猪育种场、一个高原诺邓黑猪扩繁场、一个诺邓黑猪商品场和一个诺邓黑猪屠宰加工厂，实现高原诺邓黑猪出栏10万头，生产诺邓火腿1000吨、冷鲜猪肉2000吨，实现产值5亿元。</t>
  </si>
  <si>
    <t>云龙县检槽乡能繁母猪养殖</t>
  </si>
  <si>
    <t>诺邓黑猪养殖</t>
  </si>
  <si>
    <t>云龙县长新乡养猪</t>
  </si>
  <si>
    <t>生猪养殖600头</t>
  </si>
  <si>
    <t>发展山地鸡养殖20万羽，投资30元/羽，补助10元/羽</t>
  </si>
  <si>
    <t>云龙县检槽乡生态鸡养殖</t>
  </si>
  <si>
    <t>补助10元/羽</t>
  </si>
  <si>
    <t>新植麦地湾梨2000亩，300元/亩</t>
  </si>
  <si>
    <t>云龙县车里子项目</t>
  </si>
  <si>
    <t>种植车里子5000亩，补助500元/亩</t>
  </si>
  <si>
    <t>新发展葡萄500亩，补助1000元/亩</t>
  </si>
  <si>
    <t>新发展冬桃3000亩，补助200元/亩，</t>
  </si>
  <si>
    <t>核桃提质增效2万亩。</t>
  </si>
  <si>
    <t>林下种植、养殖、加工</t>
  </si>
  <si>
    <t>云龙县附子加工厂建设项目</t>
  </si>
  <si>
    <t>新建1个附子加工厂</t>
  </si>
  <si>
    <t>云龙县新建1个金银花饮料厂</t>
  </si>
  <si>
    <t>新建1个金银花饮料厂</t>
  </si>
  <si>
    <t>新建300吨储藏冷库1座</t>
  </si>
  <si>
    <t>云龙县到户产业贷款贴息</t>
  </si>
  <si>
    <t>云龙县互助社建设</t>
  </si>
  <si>
    <t>新山、山西、福利双龙、三合等18个互助社建设，每个扶持30万元</t>
  </si>
  <si>
    <t>云龙县新型职业农民培育项目</t>
  </si>
  <si>
    <t>培育新型职业农民200人，3000元/人</t>
  </si>
  <si>
    <t>云龙县诺邓A级景区标识标牌建设</t>
  </si>
  <si>
    <t>云龙县诺邓玉皇阁旅游厕所建设</t>
  </si>
  <si>
    <t>云龙县诺邓A级景区游客中心及停车场旅游公厕第三卫生间改造</t>
  </si>
  <si>
    <t>云龙县诺邓景区微信公众平台及触摸屏建设</t>
  </si>
  <si>
    <t>云龙县诺邓A级景区游客中心绿化美化</t>
  </si>
  <si>
    <t>云龙县诺邓古村旅游客栈宣传专栏</t>
  </si>
  <si>
    <t>云龙县临极台</t>
  </si>
  <si>
    <t xml:space="preserve">个 </t>
  </si>
  <si>
    <t>云龙县太极游道建设</t>
  </si>
  <si>
    <t>太极游道建设</t>
  </si>
  <si>
    <t>云龙县太极休闲公园</t>
  </si>
  <si>
    <t>太极休闲公园</t>
  </si>
  <si>
    <t>云龙县诺邓古村服务设施</t>
  </si>
  <si>
    <t>诺邓古村服务设施</t>
  </si>
  <si>
    <t>云龙县天池大浪坝服务设施</t>
  </si>
  <si>
    <t>天池大浪坝服务设施</t>
  </si>
  <si>
    <t>云龙县苗兰坝现代农业庄园</t>
  </si>
  <si>
    <t>建设综合示范农业园区</t>
  </si>
  <si>
    <t>云龙县电商扶贫平台建设</t>
  </si>
  <si>
    <t>白石镇、检槽乡 、民建乡3个电子商务站建设。补助10万元/个</t>
  </si>
  <si>
    <t>工信、农业、团委人社等部门联合（单行）培训400元/人</t>
  </si>
  <si>
    <t>2018年</t>
  </si>
  <si>
    <t>建安居房41套（2.6万元/人）、基础设施（3.1754万元/人）、产业发展（3.86万元/户）</t>
  </si>
  <si>
    <t>云龙县漕涧镇中心幼儿园</t>
  </si>
  <si>
    <t>新建保教楼3540平方米</t>
  </si>
  <si>
    <t>云龙县苗尾乡中心幼儿园</t>
  </si>
  <si>
    <t>新建保教楼869平方米</t>
  </si>
  <si>
    <t>云龙县农村义务教育小学校设施建设</t>
  </si>
  <si>
    <t>新建校舍、运动场19836平方米</t>
  </si>
  <si>
    <t>云龙县农村义务教育初中学校设施建设</t>
  </si>
  <si>
    <t>新建校舍、运动场9510平方米</t>
  </si>
  <si>
    <t>云龙一中整体搬迁建设项目</t>
  </si>
  <si>
    <t>新建校舍70000平方米及运动场和附属工程</t>
  </si>
  <si>
    <t>云龙县民族职业高级中学宿舍楼建设项目</t>
  </si>
  <si>
    <t>新建校舍6026平方米</t>
  </si>
  <si>
    <t>云龙县人民医院感染科业务用房</t>
  </si>
  <si>
    <t>新建传染病病房1582平方米</t>
  </si>
  <si>
    <t>云龙县苗尾卫生院整体搬迁</t>
  </si>
  <si>
    <t>新建业务用房4665平方米及附属设施</t>
  </si>
  <si>
    <t>云龙县长新中心卫生院</t>
  </si>
  <si>
    <t>医院附属设施建设2项</t>
  </si>
  <si>
    <t>云龙县乡镇卫生院基本公共卫生服务能力提升</t>
  </si>
  <si>
    <t>漕涧、民建、功果桥卫生院和诺邓社区服务中心每个乡镇3万元购买便携式B超机</t>
  </si>
  <si>
    <t>云龙县白石镇白石村卫生室</t>
  </si>
  <si>
    <t>云龙县白石镇顺荡村卫生室</t>
  </si>
  <si>
    <t>新建业务用房140平方米</t>
  </si>
  <si>
    <t>云龙县民建乡只嘎村卫生室</t>
  </si>
  <si>
    <t>新建业务用房80平方米</t>
  </si>
  <si>
    <t>云龙县宝丰乡福利村卫生室</t>
  </si>
  <si>
    <t>改扩建业务用房200平方米</t>
  </si>
  <si>
    <t>云龙县关坪乡自新村卫生室</t>
  </si>
  <si>
    <t>改扩建业务用房85平方米</t>
  </si>
  <si>
    <t>云龙县漕涧镇新胜村卫生室</t>
  </si>
  <si>
    <t>云龙县功果桥镇核桃坪村卫生室</t>
  </si>
  <si>
    <t>云龙县检槽乡三合村卫生室</t>
  </si>
  <si>
    <t>新建业务用房120平方米</t>
  </si>
  <si>
    <t>云龙县检槽乡哨上村卫生室</t>
  </si>
  <si>
    <t>改扩建业务用房80平方米</t>
  </si>
  <si>
    <t>云龙县长新乡永香村卫生室</t>
  </si>
  <si>
    <t>云龙县苗尾乡天灯村卫生室</t>
  </si>
  <si>
    <t>云龙县村卫生室能力提升</t>
  </si>
  <si>
    <t>6个村卫生室设备配置，每个村3万元。</t>
  </si>
  <si>
    <t>云龙县乡村级医技人员培训</t>
  </si>
  <si>
    <t>中医药适宜技术培训、合理用药培训、基本公共卫生业务培训、健康扶贫业务培训</t>
  </si>
  <si>
    <t>人工造林2.3万亩。</t>
  </si>
  <si>
    <t>退耕还草3000亩，每亩补助1000元</t>
  </si>
  <si>
    <t>泥石流</t>
  </si>
  <si>
    <t>检槽乡田心箐泥石流治理工程</t>
  </si>
  <si>
    <t>漕涧镇广地河泥石流治理工程</t>
  </si>
  <si>
    <t>诺邓镇春炼厂箐泥石流治理工程</t>
  </si>
  <si>
    <t>宝丰乡政府东山河、小河箐泥石流治理工程</t>
  </si>
  <si>
    <t>增减挂钩</t>
  </si>
  <si>
    <t>大理州云龙县苗尾乡、功果桥镇等5个乡镇城乡建设用地增减挂钩项目方案编制</t>
  </si>
  <si>
    <t>大理州云龙县漕涧镇、民建乡6个乡镇城乡建设用地增减挂钩项目方案编制</t>
  </si>
  <si>
    <t xml:space="preserve">大理州云龙县漕涧镇漕涧村土地整理项目
</t>
  </si>
  <si>
    <t xml:space="preserve">云龙县功果桥镇下坞等2个村土地整治项目
</t>
  </si>
  <si>
    <t>大理州云龙县漕涧镇漕涧等4个村土地整治项目</t>
  </si>
  <si>
    <t>占补平衡</t>
  </si>
  <si>
    <t xml:space="preserve">大理州云龙县白石镇顺荡和松水两个村土地开发整理（占补平衡）
</t>
  </si>
  <si>
    <t xml:space="preserve">大理州云龙县长新乡包罗村土地整治项目
</t>
  </si>
  <si>
    <t>补充耕地</t>
  </si>
  <si>
    <t>大理州云龙县团结乡河南村补充耕地项目</t>
  </si>
  <si>
    <t>太阳能300台、节柴灶400台。</t>
  </si>
  <si>
    <t>云龙县天然林保护工程生态护林员聘用</t>
  </si>
  <si>
    <t>聘用生态护林员50人。</t>
  </si>
  <si>
    <t>农村居家养老服务中心、农村敬老院</t>
  </si>
  <si>
    <t>云龙县沪滇扶贫协作项目</t>
  </si>
  <si>
    <t>产业发展60万元；基础设施建设140万。</t>
  </si>
  <si>
    <t>直过民族-石头圈</t>
  </si>
  <si>
    <t>直过民族-苗封山</t>
  </si>
  <si>
    <t>直过民族地区自然村公路建设</t>
  </si>
  <si>
    <t>直过民族-新农村</t>
  </si>
  <si>
    <t>直过民族-上沟</t>
  </si>
  <si>
    <t>直过民族-广地</t>
  </si>
  <si>
    <t>直过民族-石浪坪</t>
  </si>
  <si>
    <t>撤并建制村-老街线</t>
  </si>
  <si>
    <t>云龙县村内户外道路硬化</t>
  </si>
  <si>
    <t>新宅、云顶、三合、福利、东山等11个村村内道路硬化</t>
  </si>
  <si>
    <t>云龙县通行政村硬化路建设</t>
  </si>
  <si>
    <t>撤并建制村</t>
  </si>
  <si>
    <t>云龙县农村不达标路段改建</t>
  </si>
  <si>
    <t>全县十一个乡镇路基拓宽、7个贫困村生命防护工程</t>
  </si>
  <si>
    <t>7个贫困村生命安全防护工程</t>
  </si>
  <si>
    <t>清文、三合、哨上、永香、新山、核桃坪、山西波形护栏防护工程</t>
  </si>
  <si>
    <t>云龙县白石镇双龙村农村饮水安全巩固提升工程</t>
  </si>
  <si>
    <r>
      <t>解决饮水安全人口</t>
    </r>
    <r>
      <rPr>
        <sz val="8"/>
        <rFont val="宋体"/>
        <charset val="0"/>
      </rPr>
      <t>1411</t>
    </r>
    <r>
      <rPr>
        <sz val="8"/>
        <rFont val="宋体"/>
        <charset val="134"/>
      </rPr>
      <t>人，其中：建档立卡人口</t>
    </r>
    <r>
      <rPr>
        <sz val="8"/>
        <rFont val="宋体"/>
        <charset val="0"/>
      </rPr>
      <t>506</t>
    </r>
    <r>
      <rPr>
        <sz val="8"/>
        <rFont val="宋体"/>
        <charset val="134"/>
      </rPr>
      <t>人。新建过滤池、水池、输水管道、配水管道及安装缓释型消毒装置。</t>
    </r>
  </si>
  <si>
    <t>云龙县长新乡永香村农村饮水安全巩固提升工程</t>
  </si>
  <si>
    <r>
      <t>解决饮水安全人口</t>
    </r>
    <r>
      <rPr>
        <sz val="8"/>
        <rFont val="宋体"/>
        <charset val="0"/>
      </rPr>
      <t>1388</t>
    </r>
    <r>
      <rPr>
        <sz val="8"/>
        <rFont val="宋体"/>
        <charset val="134"/>
      </rPr>
      <t>人，其中：建档立卡人口</t>
    </r>
    <r>
      <rPr>
        <sz val="8"/>
        <rFont val="宋体"/>
        <charset val="0"/>
      </rPr>
      <t>1001</t>
    </r>
    <r>
      <rPr>
        <sz val="8"/>
        <rFont val="宋体"/>
        <charset val="134"/>
      </rPr>
      <t>人。新建过滤池、水池、输水管道、配水管道及安装缓释型消毒装置。</t>
    </r>
  </si>
  <si>
    <t>云龙县长新乡长春村农村饮水安全巩固提升工程</t>
  </si>
  <si>
    <r>
      <t>解决饮水安全人口</t>
    </r>
    <r>
      <rPr>
        <sz val="8"/>
        <rFont val="宋体"/>
        <charset val="0"/>
      </rPr>
      <t>714</t>
    </r>
    <r>
      <rPr>
        <sz val="8"/>
        <rFont val="宋体"/>
        <charset val="134"/>
      </rPr>
      <t>人，其中：建档立卡人口</t>
    </r>
    <r>
      <rPr>
        <sz val="8"/>
        <rFont val="宋体"/>
        <charset val="0"/>
      </rPr>
      <t>330</t>
    </r>
    <r>
      <rPr>
        <sz val="8"/>
        <rFont val="宋体"/>
        <charset val="134"/>
      </rPr>
      <t>人。新建过滤池、水池、输水管道、配水管道及安装缓释型消毒装置。</t>
    </r>
  </si>
  <si>
    <t>云龙县长新乡新和村农村饮水安全巩固提升工程</t>
  </si>
  <si>
    <r>
      <t>解决饮水安全人口</t>
    </r>
    <r>
      <rPr>
        <sz val="8"/>
        <rFont val="宋体"/>
        <charset val="0"/>
      </rPr>
      <t>958</t>
    </r>
    <r>
      <rPr>
        <sz val="8"/>
        <rFont val="宋体"/>
        <charset val="134"/>
      </rPr>
      <t>人，其中：建档立卡人口</t>
    </r>
    <r>
      <rPr>
        <sz val="8"/>
        <rFont val="宋体"/>
        <charset val="0"/>
      </rPr>
      <t>554</t>
    </r>
    <r>
      <rPr>
        <sz val="8"/>
        <rFont val="宋体"/>
        <charset val="134"/>
      </rPr>
      <t>人。新建过滤池、水池、输水管道、配水管道及安装缓释型消毒装置。</t>
    </r>
  </si>
  <si>
    <t>云龙县苗尾乡早阳村农村饮水安全巩固提升工程</t>
  </si>
  <si>
    <r>
      <t>解决饮水安全人口</t>
    </r>
    <r>
      <rPr>
        <sz val="8"/>
        <rFont val="宋体"/>
        <charset val="0"/>
      </rPr>
      <t>714</t>
    </r>
    <r>
      <rPr>
        <sz val="8"/>
        <rFont val="宋体"/>
        <charset val="134"/>
      </rPr>
      <t>人，其中：建档立卡人口</t>
    </r>
    <r>
      <rPr>
        <sz val="8"/>
        <rFont val="宋体"/>
        <charset val="0"/>
      </rPr>
      <t>286</t>
    </r>
    <r>
      <rPr>
        <sz val="8"/>
        <rFont val="宋体"/>
        <charset val="134"/>
      </rPr>
      <t>人。新建过滤池、水池、输水管道、配水管道及安装缓释型消毒装置。</t>
    </r>
  </si>
  <si>
    <t>云龙县苗尾乡天灯村农村饮水安全巩固提升工程</t>
  </si>
  <si>
    <t>解决饮水安全人口2345人，其中：建档立卡人口517人。新建过滤池、水池、输水管道、配水管道及安装缓释型消毒装置。</t>
  </si>
  <si>
    <t>云龙县苗尾乡水井村农村饮水安全巩固提升工程</t>
  </si>
  <si>
    <r>
      <t>解决饮水安全人口</t>
    </r>
    <r>
      <rPr>
        <sz val="8"/>
        <rFont val="宋体"/>
        <charset val="0"/>
      </rPr>
      <t>3437</t>
    </r>
    <r>
      <rPr>
        <sz val="8"/>
        <rFont val="宋体"/>
        <charset val="134"/>
      </rPr>
      <t>人，其中：建档立卡人口</t>
    </r>
    <r>
      <rPr>
        <sz val="8"/>
        <rFont val="宋体"/>
        <charset val="0"/>
      </rPr>
      <t>472</t>
    </r>
    <r>
      <rPr>
        <sz val="8"/>
        <rFont val="宋体"/>
        <charset val="134"/>
      </rPr>
      <t>人。新建过滤池、水池、输水管道、配水管道及安装缓释型消毒装置。</t>
    </r>
  </si>
  <si>
    <t>云龙县检槽乡哨上村农村饮水安全巩固提升工程</t>
  </si>
  <si>
    <r>
      <t>解决饮水安全人口</t>
    </r>
    <r>
      <rPr>
        <sz val="8"/>
        <rFont val="宋体"/>
        <charset val="0"/>
      </rPr>
      <t>789</t>
    </r>
    <r>
      <rPr>
        <sz val="8"/>
        <rFont val="宋体"/>
        <charset val="134"/>
      </rPr>
      <t>人，其中：建档立卡人口</t>
    </r>
    <r>
      <rPr>
        <sz val="8"/>
        <rFont val="宋体"/>
        <charset val="0"/>
      </rPr>
      <t>297</t>
    </r>
    <r>
      <rPr>
        <sz val="8"/>
        <rFont val="宋体"/>
        <charset val="134"/>
      </rPr>
      <t>人。新建过滤池、水池、输水管道、配水管道及安装缓释型消毒装置。</t>
    </r>
  </si>
  <si>
    <t>云龙县检槽乡三合村农村饮水安全巩固提升工程</t>
  </si>
  <si>
    <r>
      <t>解决饮水安全人口</t>
    </r>
    <r>
      <rPr>
        <sz val="8"/>
        <rFont val="宋体"/>
        <charset val="0"/>
      </rPr>
      <t>1618</t>
    </r>
    <r>
      <rPr>
        <sz val="8"/>
        <rFont val="宋体"/>
        <charset val="134"/>
      </rPr>
      <t>人，其中：建档立卡人口</t>
    </r>
    <r>
      <rPr>
        <sz val="8"/>
        <rFont val="宋体"/>
        <charset val="0"/>
      </rPr>
      <t>211</t>
    </r>
    <r>
      <rPr>
        <sz val="8"/>
        <rFont val="宋体"/>
        <charset val="134"/>
      </rPr>
      <t>人。新建过滤池、水池、输水管道、配水管道及安装缓释型消毒装置。</t>
    </r>
  </si>
  <si>
    <t>云龙县诺邓镇龙飞村农村饮水安全巩固提升工程</t>
  </si>
  <si>
    <r>
      <t>解决饮水安全人口</t>
    </r>
    <r>
      <rPr>
        <sz val="8"/>
        <rFont val="宋体"/>
        <charset val="0"/>
      </rPr>
      <t>941</t>
    </r>
    <r>
      <rPr>
        <sz val="8"/>
        <rFont val="宋体"/>
        <charset val="134"/>
      </rPr>
      <t>人，其中：建档立卡人口</t>
    </r>
    <r>
      <rPr>
        <sz val="8"/>
        <rFont val="宋体"/>
        <charset val="0"/>
      </rPr>
      <t>173</t>
    </r>
    <r>
      <rPr>
        <sz val="8"/>
        <rFont val="宋体"/>
        <charset val="134"/>
      </rPr>
      <t>人。新建过滤池、水池、输水管道、配水管道及安装缓释型消毒装置。</t>
    </r>
  </si>
  <si>
    <t>云龙县宝丰乡东山村农村饮水安全巩固提升工程</t>
  </si>
  <si>
    <r>
      <t>解决饮水安全人口</t>
    </r>
    <r>
      <rPr>
        <sz val="8"/>
        <rFont val="宋体"/>
        <charset val="0"/>
      </rPr>
      <t>946</t>
    </r>
    <r>
      <rPr>
        <sz val="8"/>
        <rFont val="宋体"/>
        <charset val="134"/>
      </rPr>
      <t>人，其中：建档立卡人口</t>
    </r>
    <r>
      <rPr>
        <sz val="8"/>
        <rFont val="宋体"/>
        <charset val="0"/>
      </rPr>
      <t>297</t>
    </r>
    <r>
      <rPr>
        <sz val="8"/>
        <rFont val="宋体"/>
        <charset val="134"/>
      </rPr>
      <t>人。新建过滤池、水池、输水管道、配水管道及安装缓释型消毒装置。</t>
    </r>
  </si>
  <si>
    <t>云龙县宝丰乡福利村农村饮水安全巩固提升工程</t>
  </si>
  <si>
    <r>
      <t>解决饮水安全人口</t>
    </r>
    <r>
      <rPr>
        <sz val="8"/>
        <rFont val="宋体"/>
        <charset val="0"/>
      </rPr>
      <t>1660</t>
    </r>
    <r>
      <rPr>
        <sz val="8"/>
        <rFont val="宋体"/>
        <charset val="134"/>
      </rPr>
      <t>人，其中：建档立卡人口</t>
    </r>
    <r>
      <rPr>
        <sz val="8"/>
        <rFont val="宋体"/>
        <charset val="0"/>
      </rPr>
      <t>483</t>
    </r>
    <r>
      <rPr>
        <sz val="8"/>
        <rFont val="宋体"/>
        <charset val="134"/>
      </rPr>
      <t>人。新建过滤池、水池、输水管道、配水管道及安装缓释型消毒装置。</t>
    </r>
  </si>
  <si>
    <t>云龙县宝丰乡庄坪村农村饮水安全巩固提升工程</t>
  </si>
  <si>
    <r>
      <t>解决饮水安全人口</t>
    </r>
    <r>
      <rPr>
        <sz val="8"/>
        <rFont val="宋体"/>
        <charset val="0"/>
      </rPr>
      <t>174</t>
    </r>
    <r>
      <rPr>
        <sz val="8"/>
        <rFont val="宋体"/>
        <charset val="134"/>
      </rPr>
      <t>人，其中：建档立卡人口</t>
    </r>
    <r>
      <rPr>
        <sz val="8"/>
        <rFont val="宋体"/>
        <charset val="0"/>
      </rPr>
      <t>174</t>
    </r>
    <r>
      <rPr>
        <sz val="8"/>
        <rFont val="宋体"/>
        <charset val="134"/>
      </rPr>
      <t>人。新建过滤池、水池、输水管道、配水管道及安装缓释型消毒装置。</t>
    </r>
  </si>
  <si>
    <t>云龙县关坪乡新荣村农村饮水安全巩固提升工程</t>
  </si>
  <si>
    <r>
      <t>解决饮水安全人口</t>
    </r>
    <r>
      <rPr>
        <sz val="8"/>
        <rFont val="宋体"/>
        <charset val="0"/>
      </rPr>
      <t>1566</t>
    </r>
    <r>
      <rPr>
        <sz val="8"/>
        <rFont val="宋体"/>
        <charset val="134"/>
      </rPr>
      <t>人，其中：建档立卡人口</t>
    </r>
    <r>
      <rPr>
        <sz val="8"/>
        <rFont val="宋体"/>
        <charset val="0"/>
      </rPr>
      <t>746</t>
    </r>
    <r>
      <rPr>
        <sz val="8"/>
        <rFont val="宋体"/>
        <charset val="134"/>
      </rPr>
      <t>人。新建过滤池、水池、输水管道、配水管道及安装缓释型消毒装置。</t>
    </r>
  </si>
  <si>
    <t>云龙县关坪乡自新村农村饮水安全巩固提升工程</t>
  </si>
  <si>
    <r>
      <t>解决饮水安全人口</t>
    </r>
    <r>
      <rPr>
        <sz val="8"/>
        <rFont val="宋体"/>
        <charset val="0"/>
      </rPr>
      <t>2122</t>
    </r>
    <r>
      <rPr>
        <sz val="8"/>
        <rFont val="宋体"/>
        <charset val="134"/>
      </rPr>
      <t>人，其中：建档立卡人口</t>
    </r>
    <r>
      <rPr>
        <sz val="8"/>
        <rFont val="宋体"/>
        <charset val="0"/>
      </rPr>
      <t>954</t>
    </r>
    <r>
      <rPr>
        <sz val="8"/>
        <rFont val="宋体"/>
        <charset val="134"/>
      </rPr>
      <t>人。新建过滤池、水池、输水管道、配水管道及安装缓释型消毒装置。</t>
    </r>
  </si>
  <si>
    <t>云龙县关坪乡胜利村农村饮水安全巩固提升工程</t>
  </si>
  <si>
    <r>
      <t>解决饮水安全人口</t>
    </r>
    <r>
      <rPr>
        <sz val="8"/>
        <rFont val="宋体"/>
        <charset val="0"/>
      </rPr>
      <t>941</t>
    </r>
    <r>
      <rPr>
        <sz val="8"/>
        <rFont val="宋体"/>
        <charset val="134"/>
      </rPr>
      <t>人，其中：建档立卡人口</t>
    </r>
    <r>
      <rPr>
        <sz val="8"/>
        <rFont val="宋体"/>
        <charset val="0"/>
      </rPr>
      <t>503</t>
    </r>
    <r>
      <rPr>
        <sz val="8"/>
        <rFont val="宋体"/>
        <charset val="134"/>
      </rPr>
      <t>人。新建过滤池、水池、输水管道、配水管道及安装缓释型消毒装置。</t>
    </r>
  </si>
  <si>
    <t>云龙县关坪乡新宅村农村饮水安全巩固提升工程</t>
  </si>
  <si>
    <r>
      <t>解决饮水安全人口</t>
    </r>
    <r>
      <rPr>
        <sz val="8"/>
        <rFont val="宋体"/>
        <charset val="0"/>
      </rPr>
      <t>796</t>
    </r>
    <r>
      <rPr>
        <sz val="8"/>
        <rFont val="宋体"/>
        <charset val="134"/>
      </rPr>
      <t>人，其中：建档立卡人口</t>
    </r>
    <r>
      <rPr>
        <sz val="8"/>
        <rFont val="宋体"/>
        <charset val="0"/>
      </rPr>
      <t>612</t>
    </r>
    <r>
      <rPr>
        <sz val="8"/>
        <rFont val="宋体"/>
        <charset val="134"/>
      </rPr>
      <t>人。新建过滤池、水池、输水管道、配水管道及安装缓释型消毒装置。</t>
    </r>
  </si>
  <si>
    <t>云龙县2016年新增农村电网改造升级项目</t>
  </si>
  <si>
    <t>涉及长新、民建、功果桥3个乡镇38个自然村建设与改造。新建和改造10kV线路32.514km，低压线路146.466km，新增（改造）配变43台，容量为3700kVA，沿用配变2台，容量为280kVA。</t>
  </si>
  <si>
    <t>云龙县小城镇、中心村农网改造升级工程（第一批）</t>
  </si>
  <si>
    <t>涉及白石、诺邓2个乡镇2个行政村，新建和改造10千伏线路1.423千米，低压线路7.348千米，新增（改造）配变6台，容量815千伏安，改造一户一表40户。</t>
  </si>
  <si>
    <t>云龙县小城镇、中心村农网改造升级工程（第二批）</t>
  </si>
  <si>
    <t>涉及功果桥、民建、长新、漕涧、团结、关坪、苗尾、宝丰、检槽、白石10个乡镇11个行政村，新建和改造10kV线路21.65千米，低压线路75.68千米，新增（改造）配变36台，容量3865千伏安。</t>
  </si>
  <si>
    <t>云龙县易地扶贫搬迁安置点10kV及以下项目（第二批）</t>
  </si>
  <si>
    <t>涉及白石镇白石村，新建10kV线路0.18千米，低压线路 0.87千米，新增配变1台，容量200千伏安，新增一户一表63户。</t>
  </si>
  <si>
    <t>云龙县2016年第九批次应急项目（光伏太阳能改造项目）</t>
  </si>
  <si>
    <t>涉及功果桥、检槽2个乡镇4个自然村，新建10kV线路4.527千米，低压线路 8.774 千米，新增配变4台，容量200千伏安。</t>
  </si>
  <si>
    <t>云龙县易地扶贫搬迁安置点10千伏及以下项目（第四批）</t>
  </si>
  <si>
    <t>涉及长新乡、团结乡、漕涧镇、功果桥镇、民建乡、白石镇6个乡镇14个自然村，新建10kV线路6.369千米，低压线路15.208千米，新增配变11台，容量1500千伏安，新建一户一表543户。</t>
  </si>
  <si>
    <t>云龙县2017年自筹农网项目</t>
  </si>
  <si>
    <t>工程涉及功果桥、宝丰2个乡镇3个行政村，新建10kV线路14.952千米，低压线路1.757千米，户表7户。</t>
  </si>
  <si>
    <t>云龙县宝丰乡大栗树中低产田地
高标准农田建设项目</t>
  </si>
  <si>
    <r>
      <t>新建截水坝1座；新建水池5座，分别是：1座1000m</t>
    </r>
    <r>
      <rPr>
        <vertAlign val="superscript"/>
        <sz val="8"/>
        <rFont val="宋体"/>
        <charset val="134"/>
      </rPr>
      <t>3</t>
    </r>
    <r>
      <rPr>
        <sz val="8"/>
        <rFont val="宋体"/>
        <charset val="134"/>
      </rPr>
      <t>调节水池，1座300m</t>
    </r>
    <r>
      <rPr>
        <vertAlign val="superscript"/>
        <sz val="8"/>
        <rFont val="宋体"/>
        <charset val="134"/>
      </rPr>
      <t>3</t>
    </r>
    <r>
      <rPr>
        <sz val="8"/>
        <rFont val="宋体"/>
        <charset val="134"/>
      </rPr>
      <t>方形水池，1座200m</t>
    </r>
    <r>
      <rPr>
        <vertAlign val="superscript"/>
        <sz val="8"/>
        <rFont val="宋体"/>
        <charset val="134"/>
      </rPr>
      <t>3</t>
    </r>
    <r>
      <rPr>
        <sz val="8"/>
        <rFont val="宋体"/>
        <charset val="134"/>
      </rPr>
      <t>方形水池，1座200m</t>
    </r>
    <r>
      <rPr>
        <vertAlign val="superscript"/>
        <sz val="8"/>
        <rFont val="宋体"/>
        <charset val="134"/>
      </rPr>
      <t>3</t>
    </r>
    <r>
      <rPr>
        <sz val="8"/>
        <rFont val="宋体"/>
        <charset val="134"/>
      </rPr>
      <t>圆形水池，1座100m</t>
    </r>
    <r>
      <rPr>
        <vertAlign val="superscript"/>
        <sz val="8"/>
        <rFont val="宋体"/>
        <charset val="134"/>
      </rPr>
      <t>3</t>
    </r>
    <r>
      <rPr>
        <sz val="8"/>
        <rFont val="宋体"/>
        <charset val="134"/>
      </rPr>
      <t>水池，及闸阀井建设。引水管dn63管（80级，1.25MPa）9800m,输水管dn63管（80级，10.8MPa）2086m</t>
    </r>
  </si>
  <si>
    <t>云龙县白石镇双龙村农村环境综合整治项目</t>
  </si>
  <si>
    <t>主要建设内容：污水收集、跌水式人工湿地处理系统；生活垃圾收集清运；非规模化畜禽养殖粪便治理设施。</t>
  </si>
  <si>
    <t>云龙县长新乡农村环境综合整治项目</t>
  </si>
  <si>
    <t>主要建设内容：污水收集、氧化塘、跌水式人工湿地处理系统；生活垃圾收集清运；非规模化畜禽养殖粪便治理设施。</t>
  </si>
  <si>
    <t>云龙县小湾电站径流区漕涧镇仁山村农村环境综合整治工程</t>
  </si>
  <si>
    <t>建设污水收集系统、污水处理工程和生活垃圾收集清运工程</t>
  </si>
  <si>
    <t>云龙县一事一议财政奖补普惠制项目</t>
  </si>
  <si>
    <t>17万元/个</t>
  </si>
  <si>
    <t>云龙县一事一议财政奖补美丽乡村建设项目</t>
  </si>
  <si>
    <r>
      <t>200万元</t>
    </r>
    <r>
      <rPr>
        <sz val="8"/>
        <rFont val="宋体"/>
        <charset val="0"/>
      </rPr>
      <t>/</t>
    </r>
    <r>
      <rPr>
        <sz val="8"/>
        <rFont val="宋体"/>
        <charset val="134"/>
      </rPr>
      <t xml:space="preserve">个
</t>
    </r>
    <r>
      <rPr>
        <sz val="8"/>
        <rFont val="宋体"/>
        <charset val="0"/>
      </rPr>
      <t>100</t>
    </r>
    <r>
      <rPr>
        <sz val="8"/>
        <rFont val="宋体"/>
        <charset val="134"/>
      </rPr>
      <t>万元</t>
    </r>
    <r>
      <rPr>
        <sz val="8"/>
        <rFont val="宋体"/>
        <charset val="0"/>
      </rPr>
      <t>/</t>
    </r>
    <r>
      <rPr>
        <sz val="8"/>
        <rFont val="宋体"/>
        <charset val="134"/>
      </rPr>
      <t>个</t>
    </r>
  </si>
  <si>
    <r>
      <t>2017</t>
    </r>
    <r>
      <rPr>
        <sz val="8"/>
        <rFont val="宋体"/>
        <charset val="0"/>
      </rPr>
      <t>年</t>
    </r>
  </si>
  <si>
    <t>云龙县传统村落保护一事一议财政奖补项目</t>
  </si>
  <si>
    <t>75/个</t>
  </si>
  <si>
    <r>
      <t>500万</t>
    </r>
    <r>
      <rPr>
        <sz val="8"/>
        <rFont val="宋体"/>
        <charset val="0"/>
      </rPr>
      <t>/</t>
    </r>
    <r>
      <rPr>
        <sz val="8"/>
        <rFont val="宋体"/>
        <charset val="134"/>
      </rPr>
      <t>个</t>
    </r>
  </si>
  <si>
    <r>
      <t>2018</t>
    </r>
    <r>
      <rPr>
        <sz val="8"/>
        <rFont val="宋体"/>
        <charset val="0"/>
      </rPr>
      <t>年</t>
    </r>
  </si>
  <si>
    <t>云龙县农业综合开发项目</t>
  </si>
  <si>
    <t>210万元/个</t>
  </si>
  <si>
    <t>云龙县关坪乡自新村综合文化服务中心</t>
  </si>
  <si>
    <t>云龙县百县万村综合文化服务中心第二批示点项目</t>
  </si>
  <si>
    <t>云龙县苗尾乡苗尾村综合文化服务中心</t>
  </si>
  <si>
    <t>云龙县白石镇云头村文体活动场所建设</t>
  </si>
  <si>
    <t>建筑面积不少于80平的文化室和1个标准篮球场</t>
  </si>
  <si>
    <t>云龙县白石镇云顶村文体活动场所建设</t>
  </si>
  <si>
    <t>云龙县长新乡新和村文体活动场所建设</t>
  </si>
  <si>
    <t>云龙县检槽乡大工厂村文体活动场所建设</t>
  </si>
  <si>
    <t>云龙县团结乡新宅村文体活动场所建设</t>
  </si>
  <si>
    <t>云龙县关坪乡自新村文体活动场所建设</t>
  </si>
  <si>
    <t>云龙县宝丰乡庄坪村文体活动场所建设</t>
  </si>
  <si>
    <t>云龙县民建乡边江村文体活动场所建设</t>
  </si>
  <si>
    <t>云龙县民建乡只嘎村文体活动场所建设</t>
  </si>
  <si>
    <t>云龙县苗尾乡天灯村文体活动场所建设</t>
  </si>
  <si>
    <t>云龙县功果桥镇海沧村文体活动场所建设</t>
  </si>
  <si>
    <t>建筑面积不少于80平的文化室和2个标准篮球场</t>
  </si>
  <si>
    <t>云龙县白石镇白石村文体活动场所建设</t>
  </si>
  <si>
    <t>云龙县白石镇顺荡村文体活动场所建设</t>
  </si>
  <si>
    <t>云龙县长新乡永香村文体活动场所建设</t>
  </si>
  <si>
    <t>云龙县检槽乡三合村文体活动场所建设</t>
  </si>
  <si>
    <t>云龙县检槽乡哨上村文体活动场所建设</t>
  </si>
  <si>
    <t>云龙县宝丰乡福利村文体活动场所建设</t>
  </si>
  <si>
    <t>云龙县诺邓镇龙飞村文体活动场所建设</t>
  </si>
  <si>
    <t>云龙县漕涧镇大坪村文体活动场所建设</t>
  </si>
  <si>
    <t>云龙县功果桥镇核桃坪村文体活动场所建设</t>
  </si>
  <si>
    <t>云龙县功果桥镇新山村文体活动场所建设</t>
  </si>
  <si>
    <t>四类对象建档立卡户</t>
  </si>
  <si>
    <t>每户2.3968万元</t>
  </si>
  <si>
    <t>其余四类重点对象</t>
  </si>
  <si>
    <t>每户2.3969万元</t>
  </si>
  <si>
    <t>加固改造</t>
  </si>
  <si>
    <t>每户补助0.2万元</t>
  </si>
  <si>
    <t>续建</t>
  </si>
  <si>
    <r>
      <t>水库总库容872.5万m</t>
    </r>
    <r>
      <rPr>
        <vertAlign val="superscript"/>
        <sz val="8"/>
        <rFont val="宋体"/>
        <charset val="134"/>
      </rPr>
      <t>3</t>
    </r>
    <r>
      <rPr>
        <sz val="8"/>
        <rFont val="宋体"/>
        <charset val="134"/>
      </rPr>
      <t>，最大坝高65.6m（不含坝顶 1.1m高防浪墙），坝顶长度239.5m；溢洪道长317.62m；输水隧洞长388m；北干渠6.2km，南干渠27.58km。</t>
    </r>
  </si>
  <si>
    <r>
      <t xml:space="preserve"> 水库总库容643.13万m</t>
    </r>
    <r>
      <rPr>
        <vertAlign val="superscript"/>
        <sz val="8"/>
        <rFont val="宋体"/>
        <charset val="134"/>
      </rPr>
      <t>3</t>
    </r>
    <r>
      <rPr>
        <sz val="8"/>
        <rFont val="宋体"/>
        <charset val="134"/>
      </rPr>
      <t>，最大坝高67.3m，坝顶长度310m；溢洪道长279.08m；输水隧洞长496.3m；总干渠5.946km，南干渠5.663km，北干渠9.293km。</t>
    </r>
  </si>
  <si>
    <r>
      <t>水库总库容212.4万m</t>
    </r>
    <r>
      <rPr>
        <vertAlign val="superscript"/>
        <sz val="8"/>
        <rFont val="宋体"/>
        <charset val="134"/>
      </rPr>
      <t>3</t>
    </r>
    <r>
      <rPr>
        <sz val="8"/>
        <rFont val="宋体"/>
        <charset val="134"/>
      </rPr>
      <t>，最大坝高71.6m，坝顶长度196m；溢洪道长380.69m；输水隧洞长339m；输水管道10km。</t>
    </r>
  </si>
  <si>
    <r>
      <t>水库总库容243.2万m</t>
    </r>
    <r>
      <rPr>
        <vertAlign val="superscript"/>
        <sz val="8"/>
        <rFont val="宋体"/>
        <charset val="134"/>
      </rPr>
      <t>3</t>
    </r>
    <r>
      <rPr>
        <sz val="8"/>
        <rFont val="宋体"/>
        <charset val="134"/>
      </rPr>
      <t>，最大坝高63.7m，坝顶长度170.5m；溢洪道长361.14m；输水隧洞长314m；总干渠2.241km，南干渠3.66km，北干渠4.4km。</t>
    </r>
  </si>
  <si>
    <t>云龙县诺邓镇诺邓村车厘子
种植基地高效节水灌溉项目</t>
  </si>
  <si>
    <r>
      <t>项目规划灌溉面积</t>
    </r>
    <r>
      <rPr>
        <sz val="8"/>
        <rFont val="宋体"/>
        <charset val="0"/>
      </rPr>
      <t>3060</t>
    </r>
    <r>
      <rPr>
        <sz val="8"/>
        <rFont val="宋体"/>
        <charset val="134"/>
      </rPr>
      <t>亩，全部采用滴管方式，主要种植车厘子。新建水池、泵站、输水管道，配水管道等。</t>
    </r>
  </si>
  <si>
    <t>云龙县长新乡豆寺村生态梨园
高效节水灌溉项目</t>
  </si>
  <si>
    <r>
      <t>项目规划灌溉面积</t>
    </r>
    <r>
      <rPr>
        <sz val="8"/>
        <rFont val="宋体"/>
        <charset val="0"/>
      </rPr>
      <t>1072</t>
    </r>
    <r>
      <rPr>
        <sz val="8"/>
        <rFont val="宋体"/>
        <charset val="134"/>
      </rPr>
      <t>亩，全部采用滴管方式，主要种植梨树。新建水池、泵站、输水管道，配水管道等。</t>
    </r>
  </si>
  <si>
    <t>云龙县团结乡河南村高原生态茶园
高效节水灌溉项目</t>
  </si>
  <si>
    <r>
      <t>项目规划灌溉面积</t>
    </r>
    <r>
      <rPr>
        <sz val="8"/>
        <rFont val="宋体"/>
        <charset val="0"/>
      </rPr>
      <t>3311</t>
    </r>
    <r>
      <rPr>
        <sz val="8"/>
        <rFont val="宋体"/>
        <charset val="134"/>
      </rPr>
      <t>亩。其中：茶树片区</t>
    </r>
    <r>
      <rPr>
        <sz val="8"/>
        <rFont val="宋体"/>
        <charset val="0"/>
      </rPr>
      <t>3037</t>
    </r>
    <r>
      <rPr>
        <sz val="8"/>
        <rFont val="宋体"/>
        <charset val="134"/>
      </rPr>
      <t>亩，金银花片区</t>
    </r>
    <r>
      <rPr>
        <sz val="8"/>
        <rFont val="宋体"/>
        <charset val="0"/>
      </rPr>
      <t>274</t>
    </r>
    <r>
      <rPr>
        <sz val="8"/>
        <rFont val="宋体"/>
        <charset val="134"/>
      </rPr>
      <t>亩。新建水池、输水管道，配水管道等。</t>
    </r>
  </si>
  <si>
    <t>云龙县苗尾水电站水资源综合利用工程（在建）</t>
  </si>
  <si>
    <r>
      <t>年供水量1352万m</t>
    </r>
    <r>
      <rPr>
        <vertAlign val="superscript"/>
        <sz val="8"/>
        <rFont val="宋体"/>
        <charset val="134"/>
      </rPr>
      <t>3</t>
    </r>
    <r>
      <rPr>
        <sz val="8"/>
        <rFont val="宋体"/>
        <charset val="134"/>
      </rPr>
      <t>，设计供水人口3.8037万人，大小牲畜9.9975万头（只），设计灌溉面积1.6945万亩。11座抽水站，干渠长30.284km，支渠长24.12km。</t>
    </r>
  </si>
  <si>
    <t>云龙县白石镇云顶村中药材种植
基地高效节水灌溉项目</t>
  </si>
  <si>
    <r>
      <t>项目规划灌溉面积</t>
    </r>
    <r>
      <rPr>
        <sz val="8"/>
        <rFont val="宋体"/>
        <charset val="0"/>
      </rPr>
      <t>2050</t>
    </r>
    <r>
      <rPr>
        <sz val="8"/>
        <rFont val="宋体"/>
        <charset val="134"/>
      </rPr>
      <t>亩。其中：滴管片区</t>
    </r>
    <r>
      <rPr>
        <sz val="8"/>
        <rFont val="宋体"/>
        <charset val="0"/>
      </rPr>
      <t>350</t>
    </r>
    <r>
      <rPr>
        <sz val="8"/>
        <rFont val="宋体"/>
        <charset val="134"/>
      </rPr>
      <t>亩，主要种植车厘子；微喷灌片区</t>
    </r>
    <r>
      <rPr>
        <sz val="8"/>
        <rFont val="宋体"/>
        <charset val="0"/>
      </rPr>
      <t>1700</t>
    </r>
    <r>
      <rPr>
        <sz val="8"/>
        <rFont val="宋体"/>
        <charset val="134"/>
      </rPr>
      <t>亩，主要种植中药材。新建水池、泵站、输水管道，配水管道等。</t>
    </r>
  </si>
  <si>
    <t>云龙县白石登水库</t>
  </si>
  <si>
    <t>对大坝除险加固处理、新建输水涵洞和溢洪道</t>
  </si>
  <si>
    <t>云龙县哥涞水库</t>
  </si>
  <si>
    <t>清除老坝体，新填筑大坝、新建溢洪道和输水涵洞</t>
  </si>
  <si>
    <t>云龙县上甸尾水库</t>
  </si>
  <si>
    <t>云龙县罗峰甸水库</t>
  </si>
  <si>
    <t>云龙县松登水库</t>
  </si>
  <si>
    <t>云龙县大其场水库</t>
  </si>
  <si>
    <t>云龙县银盆水库</t>
  </si>
  <si>
    <t>云龙县木瓜树水库</t>
  </si>
  <si>
    <t>云龙县“十三五”脱贫攻坚规划（2018年）建设项目表</t>
  </si>
  <si>
    <t>白石镇车厘子种植</t>
  </si>
  <si>
    <t>种植车厘子1900亩，亩补助1000元（整乡推进）</t>
  </si>
  <si>
    <t>检槽乡魔芋种植</t>
  </si>
  <si>
    <t>种植魔芋3000亩，每亩补助1000元（整乡推进）</t>
  </si>
  <si>
    <t>宝丰乡庄坪村香橼、花椒等农业种植</t>
  </si>
  <si>
    <t>种植香橼110亩，每亩补助780元；花椒498.5亩，每亩补助150元（整村推进）</t>
  </si>
  <si>
    <t>苗尾乡水井村花椒种植</t>
  </si>
  <si>
    <t>种植花椒720亩，每亩补助150元（整村推进）</t>
  </si>
  <si>
    <t>苗尾乡魔芋种植</t>
  </si>
  <si>
    <t>水井、早阳村种植魔芋2615亩，每亩补助300元（整村推进）</t>
  </si>
  <si>
    <t>关坪乡花椒种植</t>
  </si>
  <si>
    <t>胜利村种植200亩，每亩补助150元</t>
  </si>
  <si>
    <t>民建乡魔芋种植</t>
  </si>
  <si>
    <t>边江村300亩、岔花村300亩、只嘎村300亩、布麻村300亩、坡脚村300亩，补助1000元/亩</t>
  </si>
  <si>
    <t>民建乡蔬菜种植</t>
  </si>
  <si>
    <t>边江村20亩、岔花村20亩、布麻村40亩，补助200元/亩</t>
  </si>
  <si>
    <t>民建乡豌豆种植</t>
  </si>
  <si>
    <t>边江村40亩、布麻村120亩、只嘎村140亩，补助200元/亩</t>
  </si>
  <si>
    <t>关坪乡百合种植</t>
  </si>
  <si>
    <t>高明村种植百合252.5亩，每亩补助1000元</t>
  </si>
  <si>
    <t>辣椒种植项目</t>
  </si>
  <si>
    <t>百合种植项目</t>
  </si>
  <si>
    <t>蔬菜种植</t>
  </si>
  <si>
    <t>新发展蔬菜1万亩，投资1500元/亩，补助200元/亩</t>
  </si>
  <si>
    <t>有机稻米</t>
  </si>
  <si>
    <t>发展有机稻米5000亩，投资3000元/亩，补助500元/亩</t>
  </si>
  <si>
    <t>花椒种植</t>
  </si>
  <si>
    <t>发展花椒5000亩，投资1000元/亩，补助200元/亩</t>
  </si>
  <si>
    <t>魔芋种植</t>
  </si>
  <si>
    <t>发展魔芋3000亩，投资1500元/亩，补助200元/亩</t>
  </si>
  <si>
    <t>马铃薯种植</t>
  </si>
  <si>
    <t>发展马铃薯种植1万亩，投资1000元/亩，补助200元/亩</t>
  </si>
  <si>
    <t>饲料玉米种植</t>
  </si>
  <si>
    <t>发展饲料玉米1万亩，投资1000元/亩，补助200元/亩</t>
  </si>
  <si>
    <t>白石镇中药材种植</t>
  </si>
  <si>
    <t>种植中药材7050亩（整乡推进）</t>
  </si>
  <si>
    <t>检槽乡中药材种植</t>
  </si>
  <si>
    <t>中药材种植</t>
  </si>
  <si>
    <t>宝丰乡纹党参种植</t>
  </si>
  <si>
    <t>种植文党生47亩，每亩补助800元（整村推进）</t>
  </si>
  <si>
    <t>民建乡纹党参种植</t>
  </si>
  <si>
    <t>布麻村200亩，补助800元/亩</t>
  </si>
  <si>
    <t>关坪乡重楼种植</t>
  </si>
  <si>
    <t>胜利村种植重楼3.624亩，每苗补助5元（整村推进）</t>
  </si>
  <si>
    <t>金银花种植项目</t>
  </si>
  <si>
    <t>纹党参种植项目</t>
  </si>
  <si>
    <t>新发展纹党参1万亩，投资5000元/亩，补助1500元/亩</t>
  </si>
  <si>
    <t>附子种植项目</t>
  </si>
  <si>
    <t>重楼种植</t>
  </si>
  <si>
    <t>新发展重楼1000亩，投资10万元/亩，补助5000元/亩</t>
  </si>
  <si>
    <t>灯盏花种植</t>
  </si>
  <si>
    <t>新发展灯盏花5000亩，补助300元/亩</t>
  </si>
  <si>
    <t>民族村寨药材种植</t>
  </si>
  <si>
    <t>补助1000元/亩</t>
  </si>
  <si>
    <t>道地药材种植</t>
  </si>
  <si>
    <t>新发展道地药材1万亩，投资3000元/亩，补助500元/亩</t>
  </si>
  <si>
    <t>油牡丹种植</t>
  </si>
  <si>
    <t>新发展油用牡丹2000亩，投资5000元/亩，补助500元/亩</t>
  </si>
  <si>
    <t>青刺果种植</t>
  </si>
  <si>
    <t>新发展5000亩，投资3000元/亩，补助500元/亩</t>
  </si>
  <si>
    <t>生态茶园建设项目</t>
  </si>
  <si>
    <t>茶园新植5000亩，300元/亩</t>
  </si>
  <si>
    <t>麦地湾梨基地建设项目</t>
  </si>
  <si>
    <t>新植麦地湾梨5000亩，300元/亩</t>
  </si>
  <si>
    <t>车里子项目</t>
  </si>
  <si>
    <t>葡萄种植项目</t>
  </si>
  <si>
    <t>冬桃种植项目</t>
  </si>
  <si>
    <t>肉牛养殖基地</t>
  </si>
  <si>
    <t>发展存栏肉牛养1000头，投资12000元/头，补助1000元/头</t>
  </si>
  <si>
    <t>关坪乡肉牛养殖</t>
  </si>
  <si>
    <t>高明村养殖肉牛172头，每头补助1000元（整村推进）</t>
  </si>
  <si>
    <t>民建乡肉牛养殖</t>
  </si>
  <si>
    <t>边江村100头、岔花村100头、只嘎村80头、布麻村80头、坡脚村140头，补助5000元/头</t>
  </si>
  <si>
    <t>检槽乡黑山羊养殖</t>
  </si>
  <si>
    <t>养殖黑山羊1100只，每只补助500元（整乡推进）</t>
  </si>
  <si>
    <t>宝丰乡庄坪村黑山羊养殖</t>
  </si>
  <si>
    <t>养殖黑山羊132只，每只补助500元（整村推进）</t>
  </si>
  <si>
    <t>关坪乡黑山羊养殖</t>
  </si>
  <si>
    <t>高明村养殖黑山羊161只，每只补助500元</t>
  </si>
  <si>
    <t>民族村寨养羊</t>
  </si>
  <si>
    <t>500元/只</t>
  </si>
  <si>
    <t>黑山羊养殖</t>
  </si>
  <si>
    <t>建设存栏黑山羊养殖场50000只，投资1000元/只，补助200元/只</t>
  </si>
  <si>
    <t>检槽乡种猪养殖</t>
  </si>
  <si>
    <t>养殖种猪1300头，每头补助2000元（整乡推进）</t>
  </si>
  <si>
    <t>养猪</t>
  </si>
  <si>
    <t>1个乡镇2000元/头</t>
  </si>
  <si>
    <t>苗尾乡早阳村能繁母猪养殖</t>
  </si>
  <si>
    <t>发展能繁母猪生猪养殖170头每头补助800元（整村推进）</t>
  </si>
  <si>
    <t>关坪乡种猪养殖</t>
  </si>
  <si>
    <t>高明村养殖能繁母猪30头、胜利村127头，每头补助800元（整村推进）</t>
  </si>
  <si>
    <t>生猪标准化规模养殖场建设项目</t>
  </si>
  <si>
    <t>建设年出栏生猪20000头，投资1200元/头，补助300元/头</t>
  </si>
  <si>
    <t>高原诺邓黑猪产业化开发项目</t>
  </si>
  <si>
    <t>关坪乡家禽养殖</t>
  </si>
  <si>
    <t>胜利村土鸡养殖2982羽，每羽补助10元（整村推进）</t>
  </si>
  <si>
    <t>民建乡山地鸡养殖</t>
  </si>
  <si>
    <t>岔花村500只、布麻村800只、坡脚村700只，补助10元/只</t>
  </si>
  <si>
    <t>云龙县专项产业扶持项目</t>
  </si>
  <si>
    <t>长新、诺邓、关坪、团结、宝丰、苗尾、功果桥、漕涧8个乡镇专项产业扶持，每个乡镇100万元</t>
  </si>
  <si>
    <t>优质山地鸡生产基地</t>
  </si>
  <si>
    <t>发展山地鸡养殖30万羽，投资30元/羽，补助10元/羽</t>
  </si>
  <si>
    <t>万箱</t>
  </si>
  <si>
    <t>边江村30群、岔花村100群、只嘎村170群、布麻村120群、坡脚村80群，补助300元/箱</t>
  </si>
  <si>
    <t>库塘养鱼</t>
  </si>
  <si>
    <t>库塘养鱼1000亩，投资3万元/亩，补助5000元/亩</t>
  </si>
  <si>
    <t>冷流水养殖</t>
  </si>
  <si>
    <t>冷水鱼养殖500亩，投资5万元/亩，补助10000元/亩</t>
  </si>
  <si>
    <t>稻田养鱼</t>
  </si>
  <si>
    <t>发展稻田养鱼3000亩，投资1000元/亩，补助200元/亩</t>
  </si>
  <si>
    <t>2.2.1核桃产业提质增效</t>
  </si>
  <si>
    <t>民建乡中蜂蜜源培植</t>
  </si>
  <si>
    <t>只嘎村1000亩、布麻村1000亩、坡脚村1000亩，补助100元/亩</t>
  </si>
  <si>
    <t>茶叶加工厂</t>
  </si>
  <si>
    <t>新建1个茶叶加工企业</t>
  </si>
  <si>
    <t>新建储藏冷库1座</t>
  </si>
  <si>
    <t>新建500吨储藏冷库1座</t>
  </si>
  <si>
    <t>优质米加工厂</t>
  </si>
  <si>
    <t>建设优质米加工厂一个</t>
  </si>
  <si>
    <t>魔芋加工厂</t>
  </si>
  <si>
    <t>建设魔芋加工企业一个</t>
  </si>
  <si>
    <t>建设灯盏花加工厂</t>
  </si>
  <si>
    <t>建设灯盏花加工企业一个</t>
  </si>
  <si>
    <t>生物资源加工开发</t>
  </si>
  <si>
    <t>建设大生物加工开发企业一个</t>
  </si>
  <si>
    <t>有机肥料加工</t>
  </si>
  <si>
    <t>建设有机肥料厂一座</t>
  </si>
  <si>
    <t>农业物联网工程</t>
  </si>
  <si>
    <t>建设全县农业物联网示范基地1个</t>
  </si>
  <si>
    <t>残疾人自主创业扶持</t>
  </si>
  <si>
    <t>到户产业贷款贴息</t>
  </si>
  <si>
    <t>亿元</t>
  </si>
  <si>
    <t>龙头企业贷款贴息</t>
  </si>
  <si>
    <t>互助社建设</t>
  </si>
  <si>
    <t>检槽乡炼登、师井、清朗村，白石镇中和、松水村，诺邓镇诺邓、永安村，长新乡新松、丰胜村互助社建设，每个扶持30万元</t>
  </si>
  <si>
    <t>基层农技推广体系建设</t>
  </si>
  <si>
    <t>建设示范基地2个，培育示范户500户</t>
  </si>
  <si>
    <t>新型经营主体培育项目</t>
  </si>
  <si>
    <t>培育家庭农场10个、专业合作社18个,企业3个</t>
  </si>
  <si>
    <t>新型职业农民培育项目</t>
  </si>
  <si>
    <t>创业致富带头人培训项目，到户产业扶持资金（贫困村）43个。到户产业扶持资金（非贫困村）43个。</t>
  </si>
  <si>
    <t>1.1虎头山道文化博览园基础设施建设</t>
  </si>
  <si>
    <t>栈道、公厕、标识标牌及游客服务设施等</t>
  </si>
  <si>
    <t>1.2诺邓特色小镇旅游公共服务设施建设</t>
  </si>
  <si>
    <t>云龙县游客服务中心，制盐、白族刺绣、火腿体验工坊等</t>
  </si>
  <si>
    <t>1.3云龙县宝丰古镇3A级景区创建项目</t>
  </si>
  <si>
    <t>主要建设游客服务中心，董泽公园，特色客栈，盐文化体验区，古镇休闲购物一条街等</t>
  </si>
  <si>
    <t>1.4旅游公厕建设</t>
  </si>
  <si>
    <t>1.5民族特色旅游村寨建设</t>
  </si>
  <si>
    <t>特色旅游村寨投资100万元，民族村寨投资50万元</t>
  </si>
  <si>
    <t>1.6乡村旅游标识建设</t>
  </si>
  <si>
    <t>县城公路主干道旅游标识</t>
  </si>
  <si>
    <t>每户补助2万元</t>
  </si>
  <si>
    <t>云龙县特色旅游商品加工</t>
  </si>
  <si>
    <t>云龙县功果桥镇海沧村大浪坝旅游基础设施建设</t>
  </si>
  <si>
    <t>公厕、旅游服务区等</t>
  </si>
  <si>
    <t>顺荡古村旅游服务基础设施建设</t>
  </si>
  <si>
    <t>公厕、旅游服务区、云龙县自驾车顺荡休息站等</t>
  </si>
  <si>
    <t>天池林果场</t>
  </si>
  <si>
    <t>旅游公厕、梨园景观景步道和游客服务区等基础设施建设，开发梨园景观、建设采摘区等</t>
  </si>
  <si>
    <t>龙飞休闲农业体验区</t>
  </si>
  <si>
    <t>公厕、旅游服务区、休闲步道和四季农田景观观光区等</t>
  </si>
  <si>
    <t>天灯休闲农业体验区</t>
  </si>
  <si>
    <t>公厕、旅游服务区、休闲观光区、农事体验区、生态采摘区及民宿体验区等</t>
  </si>
  <si>
    <t>麦地湾梨庄园</t>
  </si>
  <si>
    <t>建设天池麦地湾梨庄园</t>
  </si>
  <si>
    <t>苗兰坝现代农业庄园</t>
  </si>
  <si>
    <t>云龙县自驾车旅游团结休息站建设</t>
  </si>
  <si>
    <t>公厕、停车场、游客服务区及民族文化展示区等</t>
  </si>
  <si>
    <t>场</t>
  </si>
  <si>
    <t>漕涧镇、功果桥镇、苗尾乡、宝丰乡、诺邓镇、长新乡团结乡、关坪乡8个乡镇电子商务站建设，补助10万元/个。申报云龙县电子商务进农村综合示范项目1个，项目覆盖11个乡镇</t>
  </si>
  <si>
    <t>科技成果转化及创新研发项目</t>
  </si>
  <si>
    <t>海沧村技能培训</t>
  </si>
  <si>
    <t>民主村技能培训</t>
  </si>
  <si>
    <t>下坞村技能培训</t>
  </si>
  <si>
    <t>山西村技能培训</t>
  </si>
  <si>
    <t>新山村技能培训</t>
  </si>
  <si>
    <t>汤邓村技能培训</t>
  </si>
  <si>
    <t>旧州村技能培训</t>
  </si>
  <si>
    <t>功果村技能培训</t>
  </si>
  <si>
    <t>金和村技能培训</t>
  </si>
  <si>
    <t>汤涧村技能培训</t>
  </si>
  <si>
    <t>核桃坪村技能培训</t>
  </si>
  <si>
    <t>表村技能培训</t>
  </si>
  <si>
    <t>茂盛村技能培训</t>
  </si>
  <si>
    <t xml:space="preserve">水井村技能培训      </t>
  </si>
  <si>
    <t>天登村技能培训</t>
  </si>
  <si>
    <t>科立村技能培训</t>
  </si>
  <si>
    <t>苗尾村技能培训</t>
  </si>
  <si>
    <t>松坪村技能培训</t>
  </si>
  <si>
    <t>早阳村技能培训</t>
  </si>
  <si>
    <t>岔花村技能培训</t>
  </si>
  <si>
    <t>边江村技能培训</t>
  </si>
  <si>
    <t>坡脚村技能培训</t>
  </si>
  <si>
    <t>布麻村技能培训</t>
  </si>
  <si>
    <t>只嘎村技能培训</t>
  </si>
  <si>
    <t>三合村技能培训</t>
  </si>
  <si>
    <t>哨上村技能培训</t>
  </si>
  <si>
    <t>清朗村技能培训</t>
  </si>
  <si>
    <t>大工厂村技能培训</t>
  </si>
  <si>
    <t>清文村技能培训</t>
  </si>
  <si>
    <t>师井村技能培训</t>
  </si>
  <si>
    <t>炼登村技能培训</t>
  </si>
  <si>
    <t>检槽村技能培训</t>
  </si>
  <si>
    <t>文兴村技能培训</t>
  </si>
  <si>
    <t>中和村技能培训</t>
  </si>
  <si>
    <t>松水村技能培训</t>
  </si>
  <si>
    <t>顺荡村技能培训</t>
  </si>
  <si>
    <t>白石村技能培训</t>
  </si>
  <si>
    <t>云头村技能培训</t>
  </si>
  <si>
    <t>云顶村技能培训</t>
  </si>
  <si>
    <t>双龙村技能培训</t>
  </si>
  <si>
    <t>福利村技能培训</t>
  </si>
  <si>
    <t>庄坪村技能培训</t>
  </si>
  <si>
    <t>大栗树村技能培训</t>
  </si>
  <si>
    <t>金麦村技能培训</t>
  </si>
  <si>
    <t>东山村技能培训</t>
  </si>
  <si>
    <t>南新村技能培训</t>
  </si>
  <si>
    <t>宝丰村技能培训</t>
  </si>
  <si>
    <t>石门社区技能培训</t>
  </si>
  <si>
    <t>青松村技能培训</t>
  </si>
  <si>
    <t>象麓村技能培训</t>
  </si>
  <si>
    <t>永安村技能培训</t>
  </si>
  <si>
    <t>诺邓村技能培训</t>
  </si>
  <si>
    <t>天池村技能培训</t>
  </si>
  <si>
    <t>果郎村技能培训</t>
  </si>
  <si>
    <t>杏林村技能培训</t>
  </si>
  <si>
    <t>和平村技能培训</t>
  </si>
  <si>
    <t xml:space="preserve">龙飞村技能培训 </t>
  </si>
  <si>
    <t>高明村技能培训</t>
  </si>
  <si>
    <t>新荣村技能培训</t>
  </si>
  <si>
    <t>胜利村技能培训</t>
  </si>
  <si>
    <t>关坪村技能培训</t>
  </si>
  <si>
    <t>自新村技能培训</t>
  </si>
  <si>
    <t>新宅村技能培训</t>
  </si>
  <si>
    <t>团结村技能培训</t>
  </si>
  <si>
    <t>河东村技能培训</t>
  </si>
  <si>
    <t>河南村技能培训</t>
  </si>
  <si>
    <t>丰收村技能培训</t>
  </si>
  <si>
    <t>新和村技能培训</t>
  </si>
  <si>
    <t>永香村技能培训</t>
  </si>
  <si>
    <t>新塘村技能培训</t>
  </si>
  <si>
    <t>包罗村技能培训</t>
  </si>
  <si>
    <t>豆寺村技能培训</t>
  </si>
  <si>
    <t>新松村技能培训</t>
  </si>
  <si>
    <t>丰云村技能培训</t>
  </si>
  <si>
    <t>松炼村技能培训</t>
  </si>
  <si>
    <t>佳局村技能培训</t>
  </si>
  <si>
    <t>丰胜村技能培训</t>
  </si>
  <si>
    <t>丰华村技能培训</t>
  </si>
  <si>
    <t>长春村技能培训</t>
  </si>
  <si>
    <t>仁山村技能培训</t>
  </si>
  <si>
    <t>鹿山村技能培训</t>
  </si>
  <si>
    <t>仁德村技能培训</t>
  </si>
  <si>
    <t>铁厂村技能培训</t>
  </si>
  <si>
    <t>大坪村技能培训</t>
  </si>
  <si>
    <t>新胜村技能培训</t>
  </si>
  <si>
    <t>漕涧村技能培训</t>
  </si>
  <si>
    <t>住建部门投入项目</t>
  </si>
  <si>
    <t>扶贫开发投入项目</t>
  </si>
  <si>
    <t>新建校舍1800平方米</t>
  </si>
  <si>
    <t>新建校舍及运动场70981平方米，大门围墙等附属工程及250个设备采购项目</t>
  </si>
  <si>
    <t>新建校舍及运动场62994平方米，大门围墙等附属工程及33个设备采购项目</t>
  </si>
  <si>
    <t>新建校舍2729平方米</t>
  </si>
  <si>
    <t>云龙县中医医院建设</t>
  </si>
  <si>
    <t>新建业务用房16497.18㎡</t>
  </si>
  <si>
    <t>云龙县人民医院</t>
  </si>
  <si>
    <t>重点专科建设</t>
  </si>
  <si>
    <t>白石镇卫生院建设</t>
  </si>
  <si>
    <t>综合楼1000㎡</t>
  </si>
  <si>
    <t>乡镇卫生院中医馆建设</t>
  </si>
  <si>
    <t>长新乡中心卫生院</t>
  </si>
  <si>
    <t>长新乡中心卫生院改造</t>
  </si>
  <si>
    <t>白石镇云顶村卫生室建设</t>
  </si>
  <si>
    <t>标准村卫生室、四室分开，180平方米</t>
  </si>
  <si>
    <t>白石镇中和村卫生室建设</t>
  </si>
  <si>
    <t>宝丰乡庄坪村卫生室建设</t>
  </si>
  <si>
    <t>宝丰乡大栗树村卫生室建设</t>
  </si>
  <si>
    <t>宝丰乡金麦村卫生室建设</t>
  </si>
  <si>
    <t>标准村卫生室、四室分开，120平方米</t>
  </si>
  <si>
    <t>功果桥镇汤邓村卫生室扩建</t>
  </si>
  <si>
    <t>民建乡布麻村卫生室建设</t>
  </si>
  <si>
    <t>民建乡边江村卫生室建设</t>
  </si>
  <si>
    <t>团结乡团结村卫生室建设</t>
  </si>
  <si>
    <t>团结乡河南村卫生室建设</t>
  </si>
  <si>
    <t>漕涧镇麓山村卫生室建设</t>
  </si>
  <si>
    <t>漕涧镇仁德村卫生室建设</t>
  </si>
  <si>
    <t>标准村卫生室、四室分开，220平方米</t>
  </si>
  <si>
    <t>苗尾乡表村村卫生室建设</t>
  </si>
  <si>
    <t>苗尾乡科立村卫生室建设</t>
  </si>
  <si>
    <t>检槽乡检槽村卫生室建设</t>
  </si>
  <si>
    <t>检槽乡师井村卫生室建设</t>
  </si>
  <si>
    <t>诺邓镇诺邓村卫生室建设</t>
  </si>
  <si>
    <t>关坪乡自新村卫生室建设</t>
  </si>
  <si>
    <t>关坪乡胜利村卫生室建设</t>
  </si>
  <si>
    <t>长新乡永香村卫生室建设</t>
  </si>
  <si>
    <t>长新乡新松村卫生室改扩建</t>
  </si>
  <si>
    <t>改扩建村卫生室、四室分开，180平方米</t>
  </si>
  <si>
    <t>检槽文兴村卫生室改扩建</t>
  </si>
  <si>
    <t>村卫生室设备能力提升</t>
  </si>
  <si>
    <t>村卫生室输液椅、候诊椅、治疗台、药柜、观察床、办公桌椅、计算机、打印机及医疗器械等设备。双龙村、白石村、中和村、松水村、顺荡村、云头村、云顶村、检槽村、清朗村、文兴村、师井村、炼登村、哨上村、清文村、三合村、自新村、高明村、新荣村、长春村、丰胜村、新松村、诺邓村、永安村、东山村、庄坪村、福利村、金麦村、团结村、新宅村、河南村、布麻村、只嘎村、边江村、仁德村、新胜村、天灯村、科立村、水井村、海沧村、汤邓村每村3万元。</t>
  </si>
  <si>
    <t>乡镇卫生院医技人员进修培训</t>
  </si>
  <si>
    <t>乡村医生培训</t>
  </si>
  <si>
    <t>人工造林1万亩。</t>
  </si>
  <si>
    <t>退耕还草</t>
  </si>
  <si>
    <t>长新乡豆寺村长头河泥石流治理工程</t>
  </si>
  <si>
    <t>诺邓镇皂角场箐泥石流治理工程</t>
  </si>
  <si>
    <t>滑坡</t>
  </si>
  <si>
    <t>长新乡新塘村皮登滑坡治理工程</t>
  </si>
  <si>
    <t>团结乡小罗山滑坡治理工程</t>
  </si>
  <si>
    <t>宝丰乡桑坪社泥石流治理工程</t>
  </si>
  <si>
    <t>宝丰乡福利村本屋宅箐泥石流治理工程</t>
  </si>
  <si>
    <t>宝丰乡宝丰村浪泥场箐泥石流治理工程</t>
  </si>
  <si>
    <t>宝丰乡南新村老虎洞泥石流治理工程</t>
  </si>
  <si>
    <t>宝丰乡南新村外庄组滑坡治理工程</t>
  </si>
  <si>
    <t>崩塌</t>
  </si>
  <si>
    <t>团结乡鸡茨曲崩塌治理工程</t>
  </si>
  <si>
    <t>滑坡及泥石流</t>
  </si>
  <si>
    <t>诺邓镇诺邓河滑坡及泥石流治理工程</t>
  </si>
  <si>
    <t>检槽乡政府驻地泥石流治理工程</t>
  </si>
  <si>
    <t>功果桥镇水磨坊箐、金和箐及瓦嘎箐泥石流治理工程</t>
  </si>
  <si>
    <t>苗尾乡表村大寨泥石流治理工程</t>
  </si>
  <si>
    <t>苗尾乡水井村桥街泥石流治理工程</t>
  </si>
  <si>
    <t>大理州云龙县宝丰乡、团结乡土地开发整理（占补平衡)项目</t>
  </si>
  <si>
    <t>已完工待验收</t>
  </si>
  <si>
    <t>2017年开工</t>
  </si>
  <si>
    <t>大理州云龙县苗尾乡、功果桥镇5个乡镇城乡建设用地增减挂钩项目方案编制</t>
  </si>
  <si>
    <t>大理州云龙县漕涧镇、民建乡等6个乡镇城乡建设用地增减挂钩项目方案编制</t>
  </si>
  <si>
    <t>高标准农田建设</t>
  </si>
  <si>
    <t>云龙县民建边江等两个村土地整治项目</t>
  </si>
  <si>
    <t>农村能源</t>
  </si>
  <si>
    <t>太阳能400台、节柴灶400台。</t>
  </si>
  <si>
    <t>国家级、省级森林生态效益补偿</t>
  </si>
  <si>
    <t>天然林保护工程</t>
  </si>
  <si>
    <t>天然林保护工程生态护林员聘用</t>
  </si>
  <si>
    <t>诺邓镇龙飞村村民活动室</t>
  </si>
  <si>
    <t>1</t>
  </si>
  <si>
    <t>活动用房、活动场地</t>
  </si>
  <si>
    <t>宝丰乡庄坪村上哨老年活动室</t>
  </si>
  <si>
    <t>宝丰乡东山村居家养老服务中心</t>
  </si>
  <si>
    <t>居家养老服务中心主体工程和其它附属设施，计划投资65万元</t>
  </si>
  <si>
    <t>宝丰乡金麦村居家养老服务中心</t>
  </si>
  <si>
    <t>漕涧镇仁德村李园寨老年活动室</t>
  </si>
  <si>
    <t>漕涧镇敬老院</t>
  </si>
  <si>
    <t>业务办公用房及床位100张</t>
  </si>
  <si>
    <t>关坪乡新荣村居家养老服务中心</t>
  </si>
  <si>
    <t>功果桥镇敬老院</t>
  </si>
  <si>
    <t>功果桥镇海沧村居家养老服务中心</t>
  </si>
  <si>
    <t>检槽乡文兴村居家养老服务中心</t>
  </si>
  <si>
    <t>检槽乡炼登村居家养老服务中心</t>
  </si>
  <si>
    <t>团结乡团结村双河老年活动室</t>
  </si>
  <si>
    <t>苗尾乡天灯村三颗石老年活动室</t>
  </si>
  <si>
    <t>苗尾乡天灯村麦地老年活动室</t>
  </si>
  <si>
    <t>民建乡岔花村居家养老服务中心</t>
  </si>
  <si>
    <t>长新乡敬老院</t>
  </si>
  <si>
    <t>业务办公用房及床位80张</t>
  </si>
  <si>
    <t>长新乡新和村居家养老服务中心</t>
  </si>
  <si>
    <t>社会</t>
  </si>
  <si>
    <t>关坪乡村组提升工程</t>
  </si>
  <si>
    <t>自新、新荣村基础提升工程</t>
  </si>
  <si>
    <t>诺邓黑猪项目</t>
  </si>
  <si>
    <t>自新、新荣、高明、胜利、双龙、云顶、天灯7个村集体经济入股瑞通牧业发展诺邓黑猪产业</t>
  </si>
  <si>
    <t>易地扶贫搬迁安置点道路硬化工程</t>
  </si>
  <si>
    <t>龙飞村龙飞一组易地扶贫搬迁</t>
  </si>
  <si>
    <t>清郎村师里新村易地扶贫搬迁道路硬化工程</t>
  </si>
  <si>
    <t>永香村房上易地搬迁道路硬化工程</t>
  </si>
  <si>
    <t>长春村月七易地扶贫搬迁道路硬化工程</t>
  </si>
  <si>
    <t>新和村温柳树易地搬迁道路硬化工程</t>
  </si>
  <si>
    <t>云龙县白石镇白石村安置点易地扶贫搬迁安置点道路硬化工程</t>
  </si>
  <si>
    <t>云顶村丰邑甸栗木岭易地扶贫搬迁道路硬化工程</t>
  </si>
  <si>
    <t>结乡新宅村道冲（拖孜八甘）易地扶贫搬迁道路硬化工程</t>
  </si>
  <si>
    <t>宝丰村浪泥场易地扶贫搬迁道路硬化工程</t>
  </si>
  <si>
    <t>核桃坪村瓜拉板易地扶贫搬迁道路硬化工程</t>
  </si>
  <si>
    <t>布麻村大坪子易地扶贫搬迁道路硬化工程</t>
  </si>
  <si>
    <t>边江村丙栗新村易地扶贫搬迁道路硬化工程</t>
  </si>
  <si>
    <t>仁德村阳朝易地扶贫搬迁道路硬化工程</t>
  </si>
  <si>
    <t>鹿山村大小丫口易地扶贫搬迁道路硬化工程</t>
  </si>
  <si>
    <t>云龙一中进校公路</t>
  </si>
  <si>
    <t>双龙村清明涧道路硬化工程</t>
  </si>
  <si>
    <t>检槽村大村公路</t>
  </si>
  <si>
    <t>新开挖</t>
  </si>
  <si>
    <t>检槽村松岭公路</t>
  </si>
  <si>
    <t>检槽村天登公路</t>
  </si>
  <si>
    <t>永安村旧宅</t>
  </si>
  <si>
    <t>永安村麦子登</t>
  </si>
  <si>
    <t>永安村下村白桥地</t>
  </si>
  <si>
    <t>永安村罗坝山</t>
  </si>
  <si>
    <t>直过民族-苗丹</t>
  </si>
  <si>
    <t>直过民族-赛初</t>
  </si>
  <si>
    <t>直过民族-上场组</t>
  </si>
  <si>
    <t>直过民族-三岔场</t>
  </si>
  <si>
    <t>直过民族-蕨菜坪村民小组</t>
  </si>
  <si>
    <t>直过民族-岩头村</t>
  </si>
  <si>
    <t>直过民族-表场上场</t>
  </si>
  <si>
    <t>直过民族-上大坪</t>
  </si>
  <si>
    <t>直过民族-密伍山</t>
  </si>
  <si>
    <t>直过民族-大工厂</t>
  </si>
  <si>
    <t>直过民族-瓦窑靠</t>
  </si>
  <si>
    <t>直过民族-水磨房</t>
  </si>
  <si>
    <t>天登村直过民族松坡公路</t>
  </si>
  <si>
    <t>天登村直过民族海坪公路</t>
  </si>
  <si>
    <t>天登村直过民族上厂以边公路</t>
  </si>
  <si>
    <t>拆并建制村、通畅工程</t>
  </si>
  <si>
    <t>自新村委会书冲姆公路</t>
  </si>
  <si>
    <t>大工厂线</t>
  </si>
  <si>
    <t>长春村委会长春坡公路</t>
  </si>
  <si>
    <t>双龙村委会中村公路</t>
  </si>
  <si>
    <t>顺荡村委会包麦地</t>
  </si>
  <si>
    <t>撤并建制村-丹梯村线</t>
  </si>
  <si>
    <t>撤并建制村-大丫口线</t>
  </si>
  <si>
    <t>撤并建制村-广地线</t>
  </si>
  <si>
    <t>撤并建制村-西山线</t>
  </si>
  <si>
    <t>撤并建制村-上布麻线</t>
  </si>
  <si>
    <t>安防工程</t>
  </si>
  <si>
    <t>诺苗线、黄金线、检槽线安防工程</t>
  </si>
  <si>
    <t>自然村公路拓宽</t>
  </si>
  <si>
    <t>全县11个乡镇公路拓宽</t>
  </si>
  <si>
    <t>农村不达标路段改建</t>
  </si>
  <si>
    <t>2万元/公里</t>
  </si>
  <si>
    <t>危桥改造民金桥</t>
  </si>
  <si>
    <t>新建4-20米T梁桥</t>
  </si>
  <si>
    <t>核桃坪桥</t>
  </si>
  <si>
    <t>新建1-8米桥</t>
  </si>
  <si>
    <t>2.1农村饮水安全</t>
  </si>
  <si>
    <t>2.1.1 农村饮水安全巩固提升工程</t>
  </si>
  <si>
    <t>白石镇白石村农村饮水安全巩固提升工程</t>
  </si>
  <si>
    <t>新建过滤池、水池、输水管道、配水管道及安装缓释型消毒装置。</t>
  </si>
  <si>
    <t>关坪乡自新村农村饮水安全巩固提升工程</t>
  </si>
  <si>
    <t>关坪乡高明村农村饮水安全巩固提升工程</t>
  </si>
  <si>
    <t>团结乡新宅村农村饮水安全巩固提升工程</t>
  </si>
  <si>
    <t>民建乡边江村农村饮水安全巩固提升工程</t>
  </si>
  <si>
    <t>民建乡只嘎村农村饮水安全巩固提升工程</t>
  </si>
  <si>
    <t>检槽乡炼登村农村饮水安全巩固提升工程</t>
  </si>
  <si>
    <t>检槽乡大工厂村农村饮水安全巩固提升工程</t>
  </si>
  <si>
    <t>检槽乡文兴村农村饮水安全巩固提升工程</t>
  </si>
  <si>
    <t>检槽乡师井村农村饮水安全巩固提升工程</t>
  </si>
  <si>
    <t>检槽乡清朗村农村饮水安全巩固提升工程</t>
  </si>
  <si>
    <t>检槽乡检槽村农村饮水安全巩固提升工程</t>
  </si>
  <si>
    <t>检槽乡清文村农村饮水安全巩固提升工程</t>
  </si>
  <si>
    <t>检槽乡哨上村农村饮水安全巩固提升工程</t>
  </si>
  <si>
    <t>漕涧镇新胜村农村饮水安全巩固提升工程</t>
  </si>
  <si>
    <t>白石镇云顶村农村饮水安全巩固提升工程</t>
  </si>
  <si>
    <t>白石镇云头村农村饮水安全巩固提升工程</t>
  </si>
  <si>
    <t>白石镇中和村农村饮水安全巩固提升工程</t>
  </si>
  <si>
    <t>白石镇双龙村农村饮水安全巩固提升工程</t>
  </si>
  <si>
    <t>白石镇顺荡村农村饮水安全巩固提升工程</t>
  </si>
  <si>
    <t>白石镇松水村农村饮水安全巩固提升工程</t>
  </si>
  <si>
    <t>长新乡长春村农村饮水安全巩固提升工程</t>
  </si>
  <si>
    <t>长新乡丰胜村农村饮水安全巩固提升工程</t>
  </si>
  <si>
    <t>苗尾乡水井村农村饮水安全巩固提升工程</t>
  </si>
  <si>
    <t>诺邓镇诺邓村农村饮水安全巩固提升工程</t>
  </si>
  <si>
    <t>宝丰乡福利村农村饮水安全巩固提升工程</t>
  </si>
  <si>
    <t>宝丰乡庄坪村农村饮水安全巩固提升工程</t>
  </si>
  <si>
    <t>功果桥镇海沧村农村饮水安全巩固提升工程</t>
  </si>
  <si>
    <t>功果桥镇山西村农村饮水安全巩固提升工程</t>
  </si>
  <si>
    <t>2.1.2 农村饮用水水质提升工程</t>
  </si>
  <si>
    <t>2.1.2.1  200人以上水质提升工程</t>
  </si>
  <si>
    <t>顺荡村白登坡供水工程</t>
  </si>
  <si>
    <r>
      <rPr>
        <sz val="8"/>
        <rFont val="宋体"/>
        <charset val="134"/>
      </rPr>
      <t>供水规模=18m</t>
    </r>
    <r>
      <rPr>
        <vertAlign val="superscript"/>
        <sz val="8"/>
        <rFont val="宋体"/>
        <charset val="134"/>
      </rPr>
      <t>3</t>
    </r>
    <r>
      <rPr>
        <sz val="8"/>
        <rFont val="宋体"/>
        <charset val="134"/>
      </rPr>
      <t>/d，受益人口221人。</t>
    </r>
  </si>
  <si>
    <t>安装缓释消设备，进行水质净化。</t>
  </si>
  <si>
    <t>云顶村大石壁供水工程</t>
  </si>
  <si>
    <r>
      <rPr>
        <sz val="8"/>
        <rFont val="宋体"/>
        <charset val="134"/>
      </rPr>
      <t>供水规模=25m</t>
    </r>
    <r>
      <rPr>
        <vertAlign val="superscript"/>
        <sz val="8"/>
        <rFont val="宋体"/>
        <charset val="134"/>
      </rPr>
      <t>3</t>
    </r>
    <r>
      <rPr>
        <sz val="8"/>
        <rFont val="宋体"/>
        <charset val="134"/>
      </rPr>
      <t>/d，受益人口308人。</t>
    </r>
  </si>
  <si>
    <t>云头村新庄供水工程</t>
  </si>
  <si>
    <r>
      <rPr>
        <sz val="8"/>
        <rFont val="宋体"/>
        <charset val="134"/>
      </rPr>
      <t>供水规模=19m</t>
    </r>
    <r>
      <rPr>
        <vertAlign val="superscript"/>
        <sz val="8"/>
        <rFont val="宋体"/>
        <charset val="134"/>
      </rPr>
      <t>3</t>
    </r>
    <r>
      <rPr>
        <sz val="8"/>
        <rFont val="宋体"/>
        <charset val="134"/>
      </rPr>
      <t>/d，受益人口242人。</t>
    </r>
  </si>
  <si>
    <t>中和村上村供水工程</t>
  </si>
  <si>
    <r>
      <rPr>
        <sz val="8"/>
        <rFont val="宋体"/>
        <charset val="134"/>
      </rPr>
      <t>供水规模=19m</t>
    </r>
    <r>
      <rPr>
        <vertAlign val="superscript"/>
        <sz val="8"/>
        <rFont val="宋体"/>
        <charset val="134"/>
      </rPr>
      <t>3</t>
    </r>
    <r>
      <rPr>
        <sz val="8"/>
        <rFont val="宋体"/>
        <charset val="134"/>
      </rPr>
      <t>/d，受益人口235人。</t>
    </r>
  </si>
  <si>
    <t>中和村中村供水工程</t>
  </si>
  <si>
    <r>
      <rPr>
        <sz val="8"/>
        <rFont val="宋体"/>
        <charset val="134"/>
      </rPr>
      <t>供水规模=19m</t>
    </r>
    <r>
      <rPr>
        <vertAlign val="superscript"/>
        <sz val="8"/>
        <rFont val="宋体"/>
        <charset val="134"/>
      </rPr>
      <t>3</t>
    </r>
    <r>
      <rPr>
        <sz val="8"/>
        <rFont val="宋体"/>
        <charset val="134"/>
      </rPr>
      <t>/d，受益人口234人。</t>
    </r>
  </si>
  <si>
    <t>中和村下村三组供水工程</t>
  </si>
  <si>
    <t>中和村下村四组供水工程</t>
  </si>
  <si>
    <r>
      <rPr>
        <sz val="8"/>
        <rFont val="宋体"/>
        <charset val="134"/>
      </rPr>
      <t>供水规模=22m</t>
    </r>
    <r>
      <rPr>
        <vertAlign val="superscript"/>
        <sz val="8"/>
        <rFont val="宋体"/>
        <charset val="134"/>
      </rPr>
      <t>3</t>
    </r>
    <r>
      <rPr>
        <sz val="8"/>
        <rFont val="宋体"/>
        <charset val="134"/>
      </rPr>
      <t>/d，受益人口275人。</t>
    </r>
  </si>
  <si>
    <t>中和村干天屋供水工程</t>
  </si>
  <si>
    <r>
      <rPr>
        <sz val="8"/>
        <rFont val="宋体"/>
        <charset val="134"/>
      </rPr>
      <t>供水规模=16m</t>
    </r>
    <r>
      <rPr>
        <vertAlign val="superscript"/>
        <sz val="8"/>
        <rFont val="宋体"/>
        <charset val="134"/>
      </rPr>
      <t>3</t>
    </r>
    <r>
      <rPr>
        <sz val="8"/>
        <rFont val="宋体"/>
        <charset val="134"/>
      </rPr>
      <t>/d，受益人口206人。</t>
    </r>
  </si>
  <si>
    <t>双龙村大炼奉供水工程</t>
  </si>
  <si>
    <r>
      <rPr>
        <sz val="8"/>
        <rFont val="宋体"/>
        <charset val="134"/>
      </rPr>
      <t>供水规模=30m</t>
    </r>
    <r>
      <rPr>
        <vertAlign val="superscript"/>
        <sz val="8"/>
        <rFont val="宋体"/>
        <charset val="134"/>
      </rPr>
      <t>3</t>
    </r>
    <r>
      <rPr>
        <sz val="8"/>
        <rFont val="宋体"/>
        <charset val="134"/>
      </rPr>
      <t>/d，受益人口380人。</t>
    </r>
  </si>
  <si>
    <t>双龙村中村供水工程</t>
  </si>
  <si>
    <r>
      <rPr>
        <sz val="8"/>
        <rFont val="宋体"/>
        <charset val="134"/>
      </rPr>
      <t>供水规模=29m</t>
    </r>
    <r>
      <rPr>
        <vertAlign val="superscript"/>
        <sz val="8"/>
        <rFont val="宋体"/>
        <charset val="134"/>
      </rPr>
      <t>3</t>
    </r>
    <r>
      <rPr>
        <sz val="8"/>
        <rFont val="宋体"/>
        <charset val="134"/>
      </rPr>
      <t>/d，受益人口360人。</t>
    </r>
  </si>
  <si>
    <t>双龙村清明涧供水工程</t>
  </si>
  <si>
    <r>
      <rPr>
        <sz val="8"/>
        <rFont val="宋体"/>
        <charset val="134"/>
      </rPr>
      <t>供水规模=28m</t>
    </r>
    <r>
      <rPr>
        <vertAlign val="superscript"/>
        <sz val="8"/>
        <rFont val="宋体"/>
        <charset val="134"/>
      </rPr>
      <t>3</t>
    </r>
    <r>
      <rPr>
        <sz val="8"/>
        <rFont val="宋体"/>
        <charset val="134"/>
      </rPr>
      <t>/d，受益人口351人。</t>
    </r>
  </si>
  <si>
    <t>白石村上村供水工程</t>
  </si>
  <si>
    <r>
      <rPr>
        <sz val="8"/>
        <rFont val="宋体"/>
        <charset val="134"/>
      </rPr>
      <t>供水规模=35m</t>
    </r>
    <r>
      <rPr>
        <vertAlign val="superscript"/>
        <sz val="8"/>
        <rFont val="宋体"/>
        <charset val="134"/>
      </rPr>
      <t>3</t>
    </r>
    <r>
      <rPr>
        <sz val="8"/>
        <rFont val="宋体"/>
        <charset val="134"/>
      </rPr>
      <t>/d，受益人口432人。</t>
    </r>
  </si>
  <si>
    <t>白石村下村供水工程</t>
  </si>
  <si>
    <r>
      <rPr>
        <sz val="8"/>
        <rFont val="宋体"/>
        <charset val="134"/>
      </rPr>
      <t>供水规模=38m</t>
    </r>
    <r>
      <rPr>
        <vertAlign val="superscript"/>
        <sz val="8"/>
        <rFont val="宋体"/>
        <charset val="134"/>
      </rPr>
      <t>3</t>
    </r>
    <r>
      <rPr>
        <sz val="8"/>
        <rFont val="宋体"/>
        <charset val="134"/>
      </rPr>
      <t>/d，受益人口469人。</t>
    </r>
  </si>
  <si>
    <t>松水村松曲供水工程</t>
  </si>
  <si>
    <r>
      <rPr>
        <sz val="8"/>
        <rFont val="宋体"/>
        <charset val="134"/>
      </rPr>
      <t>供水规模=28m</t>
    </r>
    <r>
      <rPr>
        <vertAlign val="superscript"/>
        <sz val="8"/>
        <rFont val="宋体"/>
        <charset val="134"/>
      </rPr>
      <t>3</t>
    </r>
    <r>
      <rPr>
        <sz val="8"/>
        <rFont val="宋体"/>
        <charset val="134"/>
      </rPr>
      <t>/d，受益人口347人。</t>
    </r>
  </si>
  <si>
    <t>松水村芹菜塘供水工程</t>
  </si>
  <si>
    <r>
      <rPr>
        <sz val="8"/>
        <rFont val="宋体"/>
        <charset val="134"/>
      </rPr>
      <t>供水规模=17m</t>
    </r>
    <r>
      <rPr>
        <vertAlign val="superscript"/>
        <sz val="8"/>
        <rFont val="宋体"/>
        <charset val="134"/>
      </rPr>
      <t>3</t>
    </r>
    <r>
      <rPr>
        <sz val="8"/>
        <rFont val="宋体"/>
        <charset val="134"/>
      </rPr>
      <t>/d，受益人口217人。</t>
    </r>
  </si>
  <si>
    <t>永香村马渡登二组供水工程</t>
  </si>
  <si>
    <r>
      <rPr>
        <sz val="8"/>
        <rFont val="宋体"/>
        <charset val="134"/>
      </rPr>
      <t>供水规模=18m</t>
    </r>
    <r>
      <rPr>
        <vertAlign val="superscript"/>
        <sz val="8"/>
        <rFont val="宋体"/>
        <charset val="134"/>
      </rPr>
      <t>3</t>
    </r>
    <r>
      <rPr>
        <sz val="8"/>
        <rFont val="宋体"/>
        <charset val="134"/>
      </rPr>
      <t>/d，受益人口230人。</t>
    </r>
  </si>
  <si>
    <t>永香村犁头匠供水工程</t>
  </si>
  <si>
    <r>
      <rPr>
        <sz val="8"/>
        <rFont val="宋体"/>
        <charset val="134"/>
      </rPr>
      <t>供水规模=24m</t>
    </r>
    <r>
      <rPr>
        <vertAlign val="superscript"/>
        <sz val="8"/>
        <rFont val="宋体"/>
        <charset val="134"/>
      </rPr>
      <t>3</t>
    </r>
    <r>
      <rPr>
        <sz val="8"/>
        <rFont val="宋体"/>
        <charset val="134"/>
      </rPr>
      <t>/d，受益人口303人。</t>
    </r>
  </si>
  <si>
    <t>永香村大龙一组供水工程</t>
  </si>
  <si>
    <r>
      <rPr>
        <sz val="8"/>
        <rFont val="宋体"/>
        <charset val="134"/>
      </rPr>
      <t>供水规模=20m</t>
    </r>
    <r>
      <rPr>
        <vertAlign val="superscript"/>
        <sz val="8"/>
        <rFont val="宋体"/>
        <charset val="134"/>
      </rPr>
      <t>3</t>
    </r>
    <r>
      <rPr>
        <sz val="8"/>
        <rFont val="宋体"/>
        <charset val="134"/>
      </rPr>
      <t>/d，受益人口245人。</t>
    </r>
  </si>
  <si>
    <t>永香村大龙二组供水工程</t>
  </si>
  <si>
    <r>
      <rPr>
        <sz val="8"/>
        <rFont val="宋体"/>
        <charset val="134"/>
      </rPr>
      <t>供水规模=21m</t>
    </r>
    <r>
      <rPr>
        <vertAlign val="superscript"/>
        <sz val="8"/>
        <rFont val="宋体"/>
        <charset val="134"/>
      </rPr>
      <t>3</t>
    </r>
    <r>
      <rPr>
        <sz val="8"/>
        <rFont val="宋体"/>
        <charset val="134"/>
      </rPr>
      <t>/d，受益人口264人。</t>
    </r>
  </si>
  <si>
    <t>永香村香坪一组供水工程</t>
  </si>
  <si>
    <r>
      <rPr>
        <sz val="8"/>
        <rFont val="宋体"/>
        <charset val="134"/>
      </rPr>
      <t>供水规模=17m</t>
    </r>
    <r>
      <rPr>
        <vertAlign val="superscript"/>
        <sz val="8"/>
        <rFont val="宋体"/>
        <charset val="134"/>
      </rPr>
      <t>3</t>
    </r>
    <r>
      <rPr>
        <sz val="8"/>
        <rFont val="宋体"/>
        <charset val="134"/>
      </rPr>
      <t>/d，受益人口209人。</t>
    </r>
  </si>
  <si>
    <t>永香村香坪二组供水工程</t>
  </si>
  <si>
    <r>
      <rPr>
        <sz val="8"/>
        <rFont val="宋体"/>
        <charset val="134"/>
      </rPr>
      <t>供水规模=17m</t>
    </r>
    <r>
      <rPr>
        <vertAlign val="superscript"/>
        <sz val="8"/>
        <rFont val="宋体"/>
        <charset val="134"/>
      </rPr>
      <t>3</t>
    </r>
    <r>
      <rPr>
        <sz val="8"/>
        <rFont val="宋体"/>
        <charset val="134"/>
      </rPr>
      <t>/d，受益人口215人。</t>
    </r>
  </si>
  <si>
    <t>永香村香坪三组供水工程</t>
  </si>
  <si>
    <r>
      <rPr>
        <sz val="8"/>
        <rFont val="宋体"/>
        <charset val="134"/>
      </rPr>
      <t>供水规模=32m</t>
    </r>
    <r>
      <rPr>
        <vertAlign val="superscript"/>
        <sz val="8"/>
        <rFont val="宋体"/>
        <charset val="134"/>
      </rPr>
      <t>3</t>
    </r>
    <r>
      <rPr>
        <sz val="8"/>
        <rFont val="宋体"/>
        <charset val="134"/>
      </rPr>
      <t>/d，受益人口395人。</t>
    </r>
  </si>
  <si>
    <t>永香村永登二组供水工程</t>
  </si>
  <si>
    <r>
      <rPr>
        <sz val="8"/>
        <rFont val="宋体"/>
        <charset val="134"/>
      </rPr>
      <t>供水规模=21m</t>
    </r>
    <r>
      <rPr>
        <vertAlign val="superscript"/>
        <sz val="8"/>
        <rFont val="宋体"/>
        <charset val="134"/>
      </rPr>
      <t>3</t>
    </r>
    <r>
      <rPr>
        <sz val="8"/>
        <rFont val="宋体"/>
        <charset val="134"/>
      </rPr>
      <t>/d，受益人口262人。</t>
    </r>
  </si>
  <si>
    <t>永香村岩埂供水工程</t>
  </si>
  <si>
    <t>长春村长春一组供水工程</t>
  </si>
  <si>
    <t>长春村干南空供水工程</t>
  </si>
  <si>
    <r>
      <rPr>
        <sz val="8"/>
        <rFont val="宋体"/>
        <charset val="134"/>
      </rPr>
      <t>供水规模=17m</t>
    </r>
    <r>
      <rPr>
        <vertAlign val="superscript"/>
        <sz val="8"/>
        <rFont val="宋体"/>
        <charset val="134"/>
      </rPr>
      <t>3</t>
    </r>
    <r>
      <rPr>
        <sz val="8"/>
        <rFont val="宋体"/>
        <charset val="134"/>
      </rPr>
      <t>/d，受益人口208人。</t>
    </r>
  </si>
  <si>
    <t>丰胜村下村供水工程</t>
  </si>
  <si>
    <r>
      <rPr>
        <sz val="8"/>
        <rFont val="宋体"/>
        <charset val="134"/>
      </rPr>
      <t>供水规模=21m</t>
    </r>
    <r>
      <rPr>
        <vertAlign val="superscript"/>
        <sz val="8"/>
        <rFont val="宋体"/>
        <charset val="134"/>
      </rPr>
      <t>3</t>
    </r>
    <r>
      <rPr>
        <sz val="8"/>
        <rFont val="宋体"/>
        <charset val="134"/>
      </rPr>
      <t>/d，受益人口263人。</t>
    </r>
  </si>
  <si>
    <t>炼登村上村供水工程</t>
  </si>
  <si>
    <r>
      <rPr>
        <sz val="8"/>
        <rFont val="宋体"/>
        <charset val="134"/>
      </rPr>
      <t>供水规模=17m</t>
    </r>
    <r>
      <rPr>
        <vertAlign val="superscript"/>
        <sz val="8"/>
        <rFont val="宋体"/>
        <charset val="134"/>
      </rPr>
      <t>3</t>
    </r>
    <r>
      <rPr>
        <sz val="8"/>
        <rFont val="宋体"/>
        <charset val="134"/>
      </rPr>
      <t>/d，受益人口213人。</t>
    </r>
  </si>
  <si>
    <t>炼登村下村供水工程</t>
  </si>
  <si>
    <r>
      <rPr>
        <sz val="8"/>
        <rFont val="宋体"/>
        <charset val="134"/>
      </rPr>
      <t>供水规模=21m</t>
    </r>
    <r>
      <rPr>
        <vertAlign val="superscript"/>
        <sz val="8"/>
        <rFont val="宋体"/>
        <charset val="134"/>
      </rPr>
      <t>3</t>
    </r>
    <r>
      <rPr>
        <sz val="8"/>
        <rFont val="宋体"/>
        <charset val="134"/>
      </rPr>
      <t>/d，受益人口267人。</t>
    </r>
  </si>
  <si>
    <r>
      <rPr>
        <sz val="8"/>
        <rFont val="宋体"/>
        <charset val="134"/>
      </rPr>
      <t>供水规模=17m</t>
    </r>
    <r>
      <rPr>
        <vertAlign val="superscript"/>
        <sz val="8"/>
        <rFont val="宋体"/>
        <charset val="134"/>
      </rPr>
      <t>3</t>
    </r>
    <r>
      <rPr>
        <sz val="8"/>
        <rFont val="宋体"/>
        <charset val="134"/>
      </rPr>
      <t>/d，受益人口214人。</t>
    </r>
  </si>
  <si>
    <t>炼登村清明场供水工程</t>
  </si>
  <si>
    <t>大工厂村小钢厂供水工程</t>
  </si>
  <si>
    <t>师井村松登供水工程</t>
  </si>
  <si>
    <t>师井村大村供水工程</t>
  </si>
  <si>
    <r>
      <rPr>
        <sz val="8"/>
        <rFont val="宋体"/>
        <charset val="134"/>
      </rPr>
      <t>供水规模=39m</t>
    </r>
    <r>
      <rPr>
        <vertAlign val="superscript"/>
        <sz val="8"/>
        <rFont val="宋体"/>
        <charset val="134"/>
      </rPr>
      <t>3</t>
    </r>
    <r>
      <rPr>
        <sz val="8"/>
        <rFont val="宋体"/>
        <charset val="134"/>
      </rPr>
      <t>/d，受益人口486人。</t>
    </r>
  </si>
  <si>
    <t>清文村外宅供水工程</t>
  </si>
  <si>
    <r>
      <rPr>
        <sz val="8"/>
        <rFont val="宋体"/>
        <charset val="134"/>
      </rPr>
      <t>供水规模=16m</t>
    </r>
    <r>
      <rPr>
        <vertAlign val="superscript"/>
        <sz val="8"/>
        <rFont val="宋体"/>
        <charset val="134"/>
      </rPr>
      <t>3</t>
    </r>
    <r>
      <rPr>
        <sz val="8"/>
        <rFont val="宋体"/>
        <charset val="134"/>
      </rPr>
      <t>/d，受益人口204人。</t>
    </r>
  </si>
  <si>
    <t>检槽村供水工程</t>
  </si>
  <si>
    <t>检槽村白坡供水工程</t>
  </si>
  <si>
    <r>
      <rPr>
        <sz val="8"/>
        <rFont val="宋体"/>
        <charset val="134"/>
      </rPr>
      <t>供水规模=20m</t>
    </r>
    <r>
      <rPr>
        <vertAlign val="superscript"/>
        <sz val="8"/>
        <rFont val="宋体"/>
        <charset val="134"/>
      </rPr>
      <t>3</t>
    </r>
    <r>
      <rPr>
        <sz val="8"/>
        <rFont val="宋体"/>
        <charset val="134"/>
      </rPr>
      <t>/d，受益人口244人。</t>
    </r>
  </si>
  <si>
    <t>新宅村杨家村供水工程</t>
  </si>
  <si>
    <r>
      <rPr>
        <sz val="8"/>
        <rFont val="宋体"/>
        <charset val="134"/>
      </rPr>
      <t>供水规模=19m</t>
    </r>
    <r>
      <rPr>
        <vertAlign val="superscript"/>
        <sz val="8"/>
        <rFont val="宋体"/>
        <charset val="134"/>
      </rPr>
      <t>3</t>
    </r>
    <r>
      <rPr>
        <sz val="8"/>
        <rFont val="宋体"/>
        <charset val="134"/>
      </rPr>
      <t>/d，受益人口233人。</t>
    </r>
  </si>
  <si>
    <t>新宅村大村供水工程</t>
  </si>
  <si>
    <r>
      <rPr>
        <sz val="8"/>
        <rFont val="宋体"/>
        <charset val="134"/>
      </rPr>
      <t>供水规模=18m</t>
    </r>
    <r>
      <rPr>
        <vertAlign val="superscript"/>
        <sz val="8"/>
        <rFont val="宋体"/>
        <charset val="134"/>
      </rPr>
      <t>3</t>
    </r>
    <r>
      <rPr>
        <sz val="8"/>
        <rFont val="宋体"/>
        <charset val="134"/>
      </rPr>
      <t>/d，受益人口227人。</t>
    </r>
  </si>
  <si>
    <t>河东村拉崩供水工程</t>
  </si>
  <si>
    <r>
      <rPr>
        <sz val="8"/>
        <rFont val="宋体"/>
        <charset val="134"/>
      </rPr>
      <t>供水规模=21m</t>
    </r>
    <r>
      <rPr>
        <vertAlign val="superscript"/>
        <sz val="8"/>
        <rFont val="宋体"/>
        <charset val="134"/>
      </rPr>
      <t>3</t>
    </r>
    <r>
      <rPr>
        <sz val="8"/>
        <rFont val="宋体"/>
        <charset val="134"/>
      </rPr>
      <t>/d，受益人口259人。</t>
    </r>
  </si>
  <si>
    <t>团结村施家村供水工程</t>
  </si>
  <si>
    <r>
      <rPr>
        <sz val="8"/>
        <rFont val="宋体"/>
        <charset val="134"/>
      </rPr>
      <t>供水规模=17m</t>
    </r>
    <r>
      <rPr>
        <vertAlign val="superscript"/>
        <sz val="8"/>
        <rFont val="宋体"/>
        <charset val="134"/>
      </rPr>
      <t>3</t>
    </r>
    <r>
      <rPr>
        <sz val="8"/>
        <rFont val="宋体"/>
        <charset val="134"/>
      </rPr>
      <t>/d，受益人口210人。</t>
    </r>
  </si>
  <si>
    <t>团结村阿肯寨供水工程</t>
  </si>
  <si>
    <r>
      <rPr>
        <sz val="8"/>
        <rFont val="宋体"/>
        <charset val="134"/>
      </rPr>
      <t>供水规模=21m</t>
    </r>
    <r>
      <rPr>
        <vertAlign val="superscript"/>
        <sz val="8"/>
        <rFont val="宋体"/>
        <charset val="134"/>
      </rPr>
      <t>3</t>
    </r>
    <r>
      <rPr>
        <sz val="8"/>
        <rFont val="宋体"/>
        <charset val="134"/>
      </rPr>
      <t>/d，受益人口258人。</t>
    </r>
  </si>
  <si>
    <t>团结村腊鹅寨供水工程</t>
  </si>
  <si>
    <r>
      <rPr>
        <sz val="8"/>
        <rFont val="宋体"/>
        <charset val="134"/>
      </rPr>
      <t>供水规模=24m</t>
    </r>
    <r>
      <rPr>
        <vertAlign val="superscript"/>
        <sz val="8"/>
        <rFont val="宋体"/>
        <charset val="134"/>
      </rPr>
      <t>3</t>
    </r>
    <r>
      <rPr>
        <sz val="8"/>
        <rFont val="宋体"/>
        <charset val="134"/>
      </rPr>
      <t>/d，受益人口295人。</t>
    </r>
  </si>
  <si>
    <t>团结村以齐母供水工程</t>
  </si>
  <si>
    <r>
      <rPr>
        <sz val="8"/>
        <rFont val="宋体"/>
        <charset val="134"/>
      </rPr>
      <t>供水规模=20m</t>
    </r>
    <r>
      <rPr>
        <vertAlign val="superscript"/>
        <sz val="8"/>
        <rFont val="宋体"/>
        <charset val="134"/>
      </rPr>
      <t>3</t>
    </r>
    <r>
      <rPr>
        <sz val="8"/>
        <rFont val="宋体"/>
        <charset val="134"/>
      </rPr>
      <t>/d，受益人口250人。</t>
    </r>
  </si>
  <si>
    <t>自新村皂角达1组供水工程</t>
  </si>
  <si>
    <r>
      <rPr>
        <sz val="8"/>
        <rFont val="宋体"/>
        <charset val="134"/>
      </rPr>
      <t>供水规模=35m</t>
    </r>
    <r>
      <rPr>
        <vertAlign val="superscript"/>
        <sz val="8"/>
        <rFont val="宋体"/>
        <charset val="134"/>
      </rPr>
      <t>3</t>
    </r>
    <r>
      <rPr>
        <sz val="8"/>
        <rFont val="宋体"/>
        <charset val="134"/>
      </rPr>
      <t>/d，受益人口442人。</t>
    </r>
  </si>
  <si>
    <t>自新村阿甲鲁村组供水工程</t>
  </si>
  <si>
    <r>
      <rPr>
        <sz val="8"/>
        <rFont val="宋体"/>
        <charset val="134"/>
      </rPr>
      <t>供水规模=22m</t>
    </r>
    <r>
      <rPr>
        <vertAlign val="superscript"/>
        <sz val="8"/>
        <rFont val="宋体"/>
        <charset val="134"/>
      </rPr>
      <t>3</t>
    </r>
    <r>
      <rPr>
        <sz val="8"/>
        <rFont val="宋体"/>
        <charset val="134"/>
      </rPr>
      <t>/d，受益人口276人。</t>
    </r>
  </si>
  <si>
    <t>自新村字衙村组供水工程</t>
  </si>
  <si>
    <r>
      <rPr>
        <sz val="8"/>
        <rFont val="宋体"/>
        <charset val="134"/>
      </rPr>
      <t>供水规模=20m</t>
    </r>
    <r>
      <rPr>
        <vertAlign val="superscript"/>
        <sz val="8"/>
        <rFont val="宋体"/>
        <charset val="134"/>
      </rPr>
      <t>3</t>
    </r>
    <r>
      <rPr>
        <sz val="8"/>
        <rFont val="宋体"/>
        <charset val="134"/>
      </rPr>
      <t>/d，受益人口248人。</t>
    </r>
  </si>
  <si>
    <t>自新村浪泥场村组供水工程</t>
  </si>
  <si>
    <r>
      <rPr>
        <sz val="8"/>
        <rFont val="宋体"/>
        <charset val="134"/>
      </rPr>
      <t>供水规模=20m</t>
    </r>
    <r>
      <rPr>
        <vertAlign val="superscript"/>
        <sz val="8"/>
        <rFont val="宋体"/>
        <charset val="134"/>
      </rPr>
      <t>3</t>
    </r>
    <r>
      <rPr>
        <sz val="8"/>
        <rFont val="宋体"/>
        <charset val="134"/>
      </rPr>
      <t>/d，受益人口256人。</t>
    </r>
  </si>
  <si>
    <t>高明村山祖供水工程</t>
  </si>
  <si>
    <t>高明村草宅供水工程</t>
  </si>
  <si>
    <r>
      <rPr>
        <sz val="8"/>
        <rFont val="宋体"/>
        <charset val="134"/>
      </rPr>
      <t>供水规模=17m</t>
    </r>
    <r>
      <rPr>
        <vertAlign val="superscript"/>
        <sz val="8"/>
        <rFont val="宋体"/>
        <charset val="134"/>
      </rPr>
      <t>3</t>
    </r>
    <r>
      <rPr>
        <sz val="8"/>
        <rFont val="宋体"/>
        <charset val="134"/>
      </rPr>
      <t>/d，受益人口212人。</t>
    </r>
  </si>
  <si>
    <t>关坪村关坪村组供水工程</t>
  </si>
  <si>
    <r>
      <rPr>
        <sz val="8"/>
        <rFont val="宋体"/>
        <charset val="134"/>
      </rPr>
      <t>供水规模=26m</t>
    </r>
    <r>
      <rPr>
        <vertAlign val="superscript"/>
        <sz val="8"/>
        <rFont val="宋体"/>
        <charset val="134"/>
      </rPr>
      <t>3</t>
    </r>
    <r>
      <rPr>
        <sz val="8"/>
        <rFont val="宋体"/>
        <charset val="134"/>
      </rPr>
      <t>/d，受益人口322人。</t>
    </r>
  </si>
  <si>
    <t>福利村瓦草供水工程</t>
  </si>
  <si>
    <r>
      <rPr>
        <sz val="8"/>
        <rFont val="宋体"/>
        <charset val="134"/>
      </rPr>
      <t>供水规模=28m</t>
    </r>
    <r>
      <rPr>
        <vertAlign val="superscript"/>
        <sz val="8"/>
        <rFont val="宋体"/>
        <charset val="134"/>
      </rPr>
      <t>3</t>
    </r>
    <r>
      <rPr>
        <sz val="8"/>
        <rFont val="宋体"/>
        <charset val="134"/>
      </rPr>
      <t>/d，受益人口348人。</t>
    </r>
  </si>
  <si>
    <t>福利村小地桩供水工程</t>
  </si>
  <si>
    <t>大栗树村苍蒲塘供水工程</t>
  </si>
  <si>
    <r>
      <rPr>
        <sz val="8"/>
        <rFont val="宋体"/>
        <charset val="134"/>
      </rPr>
      <t>供水规模=23m</t>
    </r>
    <r>
      <rPr>
        <vertAlign val="superscript"/>
        <sz val="8"/>
        <rFont val="宋体"/>
        <charset val="134"/>
      </rPr>
      <t>3</t>
    </r>
    <r>
      <rPr>
        <sz val="8"/>
        <rFont val="宋体"/>
        <charset val="134"/>
      </rPr>
      <t>/d，受益人口283人。</t>
    </r>
  </si>
  <si>
    <t>大栗树村坡脚供水工程</t>
  </si>
  <si>
    <r>
      <rPr>
        <sz val="8"/>
        <rFont val="宋体"/>
        <charset val="134"/>
      </rPr>
      <t>供水规模=16m</t>
    </r>
    <r>
      <rPr>
        <vertAlign val="superscript"/>
        <sz val="8"/>
        <rFont val="宋体"/>
        <charset val="134"/>
      </rPr>
      <t>3</t>
    </r>
    <r>
      <rPr>
        <sz val="8"/>
        <rFont val="宋体"/>
        <charset val="134"/>
      </rPr>
      <t>/d，受益人口202人。</t>
    </r>
  </si>
  <si>
    <t>大栗树村河西供水工程</t>
  </si>
  <si>
    <r>
      <rPr>
        <sz val="8"/>
        <rFont val="宋体"/>
        <charset val="134"/>
      </rPr>
      <t>供水规模=29m</t>
    </r>
    <r>
      <rPr>
        <vertAlign val="superscript"/>
        <sz val="8"/>
        <rFont val="宋体"/>
        <charset val="134"/>
      </rPr>
      <t>3</t>
    </r>
    <r>
      <rPr>
        <sz val="8"/>
        <rFont val="宋体"/>
        <charset val="134"/>
      </rPr>
      <t>/d，受益人口365人。</t>
    </r>
  </si>
  <si>
    <t>大栗树村石房供水工程</t>
  </si>
  <si>
    <r>
      <rPr>
        <sz val="8"/>
        <rFont val="宋体"/>
        <charset val="134"/>
      </rPr>
      <t>供水规模=19m</t>
    </r>
    <r>
      <rPr>
        <vertAlign val="superscript"/>
        <sz val="8"/>
        <rFont val="宋体"/>
        <charset val="134"/>
      </rPr>
      <t>3</t>
    </r>
    <r>
      <rPr>
        <sz val="8"/>
        <rFont val="宋体"/>
        <charset val="134"/>
      </rPr>
      <t>/d，受益人口241人。</t>
    </r>
  </si>
  <si>
    <t>大栗树村云树街供水工程</t>
  </si>
  <si>
    <t>南新村新安供水工程</t>
  </si>
  <si>
    <r>
      <rPr>
        <sz val="8"/>
        <rFont val="宋体"/>
        <charset val="134"/>
      </rPr>
      <t>供水规模=34m</t>
    </r>
    <r>
      <rPr>
        <vertAlign val="superscript"/>
        <sz val="8"/>
        <rFont val="宋体"/>
        <charset val="134"/>
      </rPr>
      <t>3</t>
    </r>
    <r>
      <rPr>
        <sz val="8"/>
        <rFont val="宋体"/>
        <charset val="134"/>
      </rPr>
      <t>/d，受益人口421人。</t>
    </r>
  </si>
  <si>
    <t>南新村向阳供水工程</t>
  </si>
  <si>
    <t>南新村姑泥厂供水工程</t>
  </si>
  <si>
    <r>
      <rPr>
        <sz val="8"/>
        <rFont val="宋体"/>
        <charset val="134"/>
      </rPr>
      <t>供水规模=18m</t>
    </r>
    <r>
      <rPr>
        <vertAlign val="superscript"/>
        <sz val="8"/>
        <rFont val="宋体"/>
        <charset val="134"/>
      </rPr>
      <t>3</t>
    </r>
    <r>
      <rPr>
        <sz val="8"/>
        <rFont val="宋体"/>
        <charset val="134"/>
      </rPr>
      <t>/d，受益人口223人。</t>
    </r>
  </si>
  <si>
    <t>南新村客店供水工程</t>
  </si>
  <si>
    <r>
      <rPr>
        <sz val="8"/>
        <rFont val="宋体"/>
        <charset val="134"/>
      </rPr>
      <t>供水规模=19m</t>
    </r>
    <r>
      <rPr>
        <vertAlign val="superscript"/>
        <sz val="8"/>
        <rFont val="宋体"/>
        <charset val="134"/>
      </rPr>
      <t>3</t>
    </r>
    <r>
      <rPr>
        <sz val="8"/>
        <rFont val="宋体"/>
        <charset val="134"/>
      </rPr>
      <t>/d，受益人口236人。</t>
    </r>
  </si>
  <si>
    <t>南新村外庄供水工程</t>
  </si>
  <si>
    <r>
      <rPr>
        <sz val="8"/>
        <rFont val="宋体"/>
        <charset val="134"/>
      </rPr>
      <t>供水规模=22m</t>
    </r>
    <r>
      <rPr>
        <vertAlign val="superscript"/>
        <sz val="8"/>
        <rFont val="宋体"/>
        <charset val="134"/>
      </rPr>
      <t>3</t>
    </r>
    <r>
      <rPr>
        <sz val="8"/>
        <rFont val="宋体"/>
        <charset val="134"/>
      </rPr>
      <t>/d，受益人口279人。</t>
    </r>
  </si>
  <si>
    <t>南新村新房子供水工程</t>
  </si>
  <si>
    <r>
      <rPr>
        <sz val="8"/>
        <rFont val="宋体"/>
        <charset val="134"/>
      </rPr>
      <t>供水规模=20m</t>
    </r>
    <r>
      <rPr>
        <vertAlign val="superscript"/>
        <sz val="8"/>
        <rFont val="宋体"/>
        <charset val="134"/>
      </rPr>
      <t>3</t>
    </r>
    <r>
      <rPr>
        <sz val="8"/>
        <rFont val="宋体"/>
        <charset val="134"/>
      </rPr>
      <t>/d，受益人口254人。</t>
    </r>
  </si>
  <si>
    <t>南新村大厂供水工程</t>
  </si>
  <si>
    <t>南新村蕨腊坪供水工程</t>
  </si>
  <si>
    <r>
      <rPr>
        <sz val="8"/>
        <rFont val="宋体"/>
        <charset val="134"/>
      </rPr>
      <t>供水规模=19m</t>
    </r>
    <r>
      <rPr>
        <vertAlign val="superscript"/>
        <sz val="8"/>
        <rFont val="宋体"/>
        <charset val="134"/>
      </rPr>
      <t>3</t>
    </r>
    <r>
      <rPr>
        <sz val="8"/>
        <rFont val="宋体"/>
        <charset val="134"/>
      </rPr>
      <t>/d，受益人口240人。</t>
    </r>
  </si>
  <si>
    <t>南新村阿屋丫供水工程</t>
  </si>
  <si>
    <r>
      <rPr>
        <sz val="8"/>
        <rFont val="宋体"/>
        <charset val="134"/>
      </rPr>
      <t>供水规模=17m</t>
    </r>
    <r>
      <rPr>
        <vertAlign val="superscript"/>
        <sz val="8"/>
        <rFont val="宋体"/>
        <charset val="134"/>
      </rPr>
      <t>3</t>
    </r>
    <r>
      <rPr>
        <sz val="8"/>
        <rFont val="宋体"/>
        <charset val="134"/>
      </rPr>
      <t>/d，受益人口211人。</t>
    </r>
  </si>
  <si>
    <t>南新村洋火塘供水工程</t>
  </si>
  <si>
    <t>宝丰村下庄供水工程</t>
  </si>
  <si>
    <t>水井村供水工程</t>
  </si>
  <si>
    <t>水井村苗尾供水工程</t>
  </si>
  <si>
    <r>
      <rPr>
        <sz val="8"/>
        <rFont val="宋体"/>
        <charset val="134"/>
      </rPr>
      <t>供水规模=32m</t>
    </r>
    <r>
      <rPr>
        <vertAlign val="superscript"/>
        <sz val="8"/>
        <rFont val="宋体"/>
        <charset val="134"/>
      </rPr>
      <t>3</t>
    </r>
    <r>
      <rPr>
        <sz val="8"/>
        <rFont val="宋体"/>
        <charset val="134"/>
      </rPr>
      <t>/d，受益人口404人。</t>
    </r>
  </si>
  <si>
    <t>水井村横堰沟供水工程</t>
  </si>
  <si>
    <r>
      <rPr>
        <sz val="8"/>
        <rFont val="宋体"/>
        <charset val="134"/>
      </rPr>
      <t>供水规模=26m</t>
    </r>
    <r>
      <rPr>
        <vertAlign val="superscript"/>
        <sz val="8"/>
        <rFont val="宋体"/>
        <charset val="134"/>
      </rPr>
      <t>3</t>
    </r>
    <r>
      <rPr>
        <sz val="8"/>
        <rFont val="宋体"/>
        <charset val="134"/>
      </rPr>
      <t>/d，受益人口327人。</t>
    </r>
  </si>
  <si>
    <t>水井村铁门山供水工程</t>
  </si>
  <si>
    <r>
      <rPr>
        <sz val="8"/>
        <rFont val="宋体"/>
        <charset val="134"/>
      </rPr>
      <t>供水规模=25m</t>
    </r>
    <r>
      <rPr>
        <vertAlign val="superscript"/>
        <sz val="8"/>
        <rFont val="宋体"/>
        <charset val="134"/>
      </rPr>
      <t>3</t>
    </r>
    <r>
      <rPr>
        <sz val="8"/>
        <rFont val="宋体"/>
        <charset val="134"/>
      </rPr>
      <t>/d，受益人口317人。</t>
    </r>
  </si>
  <si>
    <t>水井村矛草坪供水工程</t>
  </si>
  <si>
    <r>
      <rPr>
        <sz val="8"/>
        <rFont val="宋体"/>
        <charset val="134"/>
      </rPr>
      <t>供水规模=34m</t>
    </r>
    <r>
      <rPr>
        <vertAlign val="superscript"/>
        <sz val="8"/>
        <rFont val="宋体"/>
        <charset val="134"/>
      </rPr>
      <t>3</t>
    </r>
    <r>
      <rPr>
        <sz val="8"/>
        <rFont val="宋体"/>
        <charset val="134"/>
      </rPr>
      <t>/d，受益人口427人。</t>
    </r>
  </si>
  <si>
    <t>新山村报安供水工程</t>
  </si>
  <si>
    <r>
      <rPr>
        <sz val="8"/>
        <rFont val="宋体"/>
        <charset val="134"/>
      </rPr>
      <t>供水规模=25m</t>
    </r>
    <r>
      <rPr>
        <vertAlign val="superscript"/>
        <sz val="8"/>
        <rFont val="宋体"/>
        <charset val="134"/>
      </rPr>
      <t>3</t>
    </r>
    <r>
      <rPr>
        <sz val="8"/>
        <rFont val="宋体"/>
        <charset val="134"/>
      </rPr>
      <t>/d，受益人口318人。</t>
    </r>
  </si>
  <si>
    <t>新山村热水塘供水工程</t>
  </si>
  <si>
    <r>
      <rPr>
        <sz val="8"/>
        <rFont val="宋体"/>
        <charset val="134"/>
      </rPr>
      <t>供水规模=23m</t>
    </r>
    <r>
      <rPr>
        <vertAlign val="superscript"/>
        <sz val="8"/>
        <rFont val="宋体"/>
        <charset val="134"/>
      </rPr>
      <t>3</t>
    </r>
    <r>
      <rPr>
        <sz val="8"/>
        <rFont val="宋体"/>
        <charset val="134"/>
      </rPr>
      <t>/d，受益人口285人。</t>
    </r>
  </si>
  <si>
    <t>核桃坪村大房子供水工程</t>
  </si>
  <si>
    <t>核桃坪村汤址供水工程</t>
  </si>
  <si>
    <t>山西村下甫甸供水工程</t>
  </si>
  <si>
    <t>山西村新庄供水工程</t>
  </si>
  <si>
    <r>
      <rPr>
        <sz val="8"/>
        <rFont val="宋体"/>
        <charset val="134"/>
      </rPr>
      <t>供水规模=16m</t>
    </r>
    <r>
      <rPr>
        <vertAlign val="superscript"/>
        <sz val="8"/>
        <rFont val="宋体"/>
        <charset val="134"/>
      </rPr>
      <t>3</t>
    </r>
    <r>
      <rPr>
        <sz val="8"/>
        <rFont val="宋体"/>
        <charset val="134"/>
      </rPr>
      <t>/d，受益人口203人。</t>
    </r>
  </si>
  <si>
    <t>山西村苏溪供水工程</t>
  </si>
  <si>
    <r>
      <rPr>
        <sz val="8"/>
        <rFont val="宋体"/>
        <charset val="134"/>
      </rPr>
      <t>供水规模=21m</t>
    </r>
    <r>
      <rPr>
        <vertAlign val="superscript"/>
        <sz val="8"/>
        <rFont val="宋体"/>
        <charset val="134"/>
      </rPr>
      <t>3</t>
    </r>
    <r>
      <rPr>
        <sz val="8"/>
        <rFont val="宋体"/>
        <charset val="134"/>
      </rPr>
      <t>/d，受益人口268人。</t>
    </r>
  </si>
  <si>
    <t>山西村船边供水工程</t>
  </si>
  <si>
    <r>
      <rPr>
        <sz val="8"/>
        <rFont val="宋体"/>
        <charset val="134"/>
      </rPr>
      <t>供水规模=20m</t>
    </r>
    <r>
      <rPr>
        <vertAlign val="superscript"/>
        <sz val="8"/>
        <rFont val="宋体"/>
        <charset val="134"/>
      </rPr>
      <t>3</t>
    </r>
    <r>
      <rPr>
        <sz val="8"/>
        <rFont val="宋体"/>
        <charset val="134"/>
      </rPr>
      <t>/d，受益人口252人。</t>
    </r>
  </si>
  <si>
    <t>山西村下木瓜箐供水工程</t>
  </si>
  <si>
    <r>
      <rPr>
        <sz val="8"/>
        <rFont val="宋体"/>
        <charset val="134"/>
      </rPr>
      <t>供水规模=18m</t>
    </r>
    <r>
      <rPr>
        <vertAlign val="superscript"/>
        <sz val="8"/>
        <rFont val="宋体"/>
        <charset val="134"/>
      </rPr>
      <t>3</t>
    </r>
    <r>
      <rPr>
        <sz val="8"/>
        <rFont val="宋体"/>
        <charset val="134"/>
      </rPr>
      <t>/d，受益人口220人。</t>
    </r>
  </si>
  <si>
    <t>金和村阴山供水工程</t>
  </si>
  <si>
    <r>
      <rPr>
        <sz val="8"/>
        <rFont val="宋体"/>
        <charset val="134"/>
      </rPr>
      <t>供水规模=17m</t>
    </r>
    <r>
      <rPr>
        <vertAlign val="superscript"/>
        <sz val="8"/>
        <rFont val="宋体"/>
        <charset val="134"/>
      </rPr>
      <t>3</t>
    </r>
    <r>
      <rPr>
        <sz val="8"/>
        <rFont val="宋体"/>
        <charset val="134"/>
      </rPr>
      <t>/d，受益人口207人。</t>
    </r>
  </si>
  <si>
    <t>功果村中田坝供水工程</t>
  </si>
  <si>
    <t>下坞村干地供水工程</t>
  </si>
  <si>
    <r>
      <rPr>
        <sz val="8"/>
        <rFont val="宋体"/>
        <charset val="134"/>
      </rPr>
      <t>供水规模=23m</t>
    </r>
    <r>
      <rPr>
        <vertAlign val="superscript"/>
        <sz val="8"/>
        <rFont val="宋体"/>
        <charset val="134"/>
      </rPr>
      <t>3</t>
    </r>
    <r>
      <rPr>
        <sz val="8"/>
        <rFont val="宋体"/>
        <charset val="134"/>
      </rPr>
      <t>/d，受益人口288人。</t>
    </r>
  </si>
  <si>
    <t>下坞村干沟供水工程</t>
  </si>
  <si>
    <r>
      <rPr>
        <sz val="8"/>
        <rFont val="宋体"/>
        <charset val="134"/>
      </rPr>
      <t>供水规模=18m</t>
    </r>
    <r>
      <rPr>
        <vertAlign val="superscript"/>
        <sz val="8"/>
        <rFont val="宋体"/>
        <charset val="134"/>
      </rPr>
      <t>3</t>
    </r>
    <r>
      <rPr>
        <sz val="8"/>
        <rFont val="宋体"/>
        <charset val="134"/>
      </rPr>
      <t>/d，受益人口228人。</t>
    </r>
  </si>
  <si>
    <t>下坞村中坞供水工程</t>
  </si>
  <si>
    <t>旧州村湾子供水工程</t>
  </si>
  <si>
    <r>
      <rPr>
        <sz val="8"/>
        <rFont val="宋体"/>
        <charset val="134"/>
      </rPr>
      <t>供水规模=21m</t>
    </r>
    <r>
      <rPr>
        <vertAlign val="superscript"/>
        <sz val="8"/>
        <rFont val="宋体"/>
        <charset val="134"/>
      </rPr>
      <t>3</t>
    </r>
    <r>
      <rPr>
        <sz val="8"/>
        <rFont val="宋体"/>
        <charset val="134"/>
      </rPr>
      <t>/d，受益人口260人。</t>
    </r>
  </si>
  <si>
    <t>旧州村功果街供水工程</t>
  </si>
  <si>
    <t>旧州村上甸尾供水工程</t>
  </si>
  <si>
    <r>
      <rPr>
        <sz val="8"/>
        <rFont val="宋体"/>
        <charset val="134"/>
      </rPr>
      <t>供水规模=27m</t>
    </r>
    <r>
      <rPr>
        <vertAlign val="superscript"/>
        <sz val="8"/>
        <rFont val="宋体"/>
        <charset val="134"/>
      </rPr>
      <t>3</t>
    </r>
    <r>
      <rPr>
        <sz val="8"/>
        <rFont val="宋体"/>
        <charset val="134"/>
      </rPr>
      <t>/d，受益人口340人。</t>
    </r>
  </si>
  <si>
    <t>旧州村下甸尾供水工程</t>
  </si>
  <si>
    <r>
      <rPr>
        <sz val="8"/>
        <rFont val="宋体"/>
        <charset val="134"/>
      </rPr>
      <t>供水规模=30m</t>
    </r>
    <r>
      <rPr>
        <vertAlign val="superscript"/>
        <sz val="8"/>
        <rFont val="宋体"/>
        <charset val="134"/>
      </rPr>
      <t>3</t>
    </r>
    <r>
      <rPr>
        <sz val="8"/>
        <rFont val="宋体"/>
        <charset val="134"/>
      </rPr>
      <t>/d，受益人口371人。</t>
    </r>
  </si>
  <si>
    <t>旧州村上老街供水工程</t>
  </si>
  <si>
    <r>
      <rPr>
        <sz val="8"/>
        <rFont val="宋体"/>
        <charset val="134"/>
      </rPr>
      <t>供水规模=35m</t>
    </r>
    <r>
      <rPr>
        <vertAlign val="superscript"/>
        <sz val="8"/>
        <rFont val="宋体"/>
        <charset val="134"/>
      </rPr>
      <t>3</t>
    </r>
    <r>
      <rPr>
        <sz val="8"/>
        <rFont val="宋体"/>
        <charset val="134"/>
      </rPr>
      <t>/d，受益人口438人。</t>
    </r>
  </si>
  <si>
    <t>旧州村下老街供水工程</t>
  </si>
  <si>
    <r>
      <rPr>
        <sz val="8"/>
        <rFont val="宋体"/>
        <charset val="134"/>
      </rPr>
      <t>供水规模=27m</t>
    </r>
    <r>
      <rPr>
        <vertAlign val="superscript"/>
        <sz val="8"/>
        <rFont val="宋体"/>
        <charset val="134"/>
      </rPr>
      <t>3</t>
    </r>
    <r>
      <rPr>
        <sz val="8"/>
        <rFont val="宋体"/>
        <charset val="134"/>
      </rPr>
      <t>/d，受益人口332人。</t>
    </r>
  </si>
  <si>
    <t>旧州村江边供水工程</t>
  </si>
  <si>
    <r>
      <rPr>
        <sz val="8"/>
        <rFont val="宋体"/>
        <charset val="134"/>
      </rPr>
      <t>供水规模=21m</t>
    </r>
    <r>
      <rPr>
        <vertAlign val="superscript"/>
        <sz val="8"/>
        <rFont val="宋体"/>
        <charset val="134"/>
      </rPr>
      <t>3</t>
    </r>
    <r>
      <rPr>
        <sz val="8"/>
        <rFont val="宋体"/>
        <charset val="134"/>
      </rPr>
      <t>/d，受益人口261人。</t>
    </r>
  </si>
  <si>
    <t>旧州村船边供水工程</t>
  </si>
  <si>
    <r>
      <rPr>
        <sz val="8"/>
        <rFont val="宋体"/>
        <charset val="134"/>
      </rPr>
      <t>供水规模=26m</t>
    </r>
    <r>
      <rPr>
        <vertAlign val="superscript"/>
        <sz val="8"/>
        <rFont val="宋体"/>
        <charset val="134"/>
      </rPr>
      <t>3</t>
    </r>
    <r>
      <rPr>
        <sz val="8"/>
        <rFont val="宋体"/>
        <charset val="134"/>
      </rPr>
      <t>/d，受益人口321人。</t>
    </r>
  </si>
  <si>
    <t>旧州村北箐桥供水工程</t>
  </si>
  <si>
    <r>
      <rPr>
        <sz val="8"/>
        <rFont val="宋体"/>
        <charset val="134"/>
      </rPr>
      <t>供水规模=32m</t>
    </r>
    <r>
      <rPr>
        <vertAlign val="superscript"/>
        <sz val="8"/>
        <rFont val="宋体"/>
        <charset val="134"/>
      </rPr>
      <t>3</t>
    </r>
    <r>
      <rPr>
        <sz val="8"/>
        <rFont val="宋体"/>
        <charset val="134"/>
      </rPr>
      <t>/d，受益人口394人。</t>
    </r>
  </si>
  <si>
    <t>旧州村梭罗甸供水工程</t>
  </si>
  <si>
    <t>供水规模=31m3/d，受益人口384人。</t>
  </si>
  <si>
    <t>旧州村唐家坪供水工程</t>
  </si>
  <si>
    <r>
      <rPr>
        <sz val="8"/>
        <rFont val="宋体"/>
        <charset val="134"/>
      </rPr>
      <t>供水规模=24m</t>
    </r>
    <r>
      <rPr>
        <vertAlign val="superscript"/>
        <sz val="8"/>
        <rFont val="宋体"/>
        <charset val="134"/>
      </rPr>
      <t>3</t>
    </r>
    <r>
      <rPr>
        <sz val="8"/>
        <rFont val="宋体"/>
        <charset val="134"/>
      </rPr>
      <t>/d，受益人口306人。</t>
    </r>
  </si>
  <si>
    <t>旧州村鲁庄街供水工程</t>
  </si>
  <si>
    <r>
      <rPr>
        <sz val="8"/>
        <rFont val="宋体"/>
        <charset val="134"/>
      </rPr>
      <t>供水规模=29m</t>
    </r>
    <r>
      <rPr>
        <vertAlign val="superscript"/>
        <sz val="8"/>
        <rFont val="宋体"/>
        <charset val="134"/>
      </rPr>
      <t>3</t>
    </r>
    <r>
      <rPr>
        <sz val="8"/>
        <rFont val="宋体"/>
        <charset val="134"/>
      </rPr>
      <t>/d，受益人口367人。</t>
    </r>
  </si>
  <si>
    <t>旧州村新民街供水工程</t>
  </si>
  <si>
    <t>民主村小寨二组供水工程</t>
  </si>
  <si>
    <t>民主村鲁庄供水工程</t>
  </si>
  <si>
    <t>汤涧村山边供水工程</t>
  </si>
  <si>
    <t>汤涧村大村供水工程</t>
  </si>
  <si>
    <r>
      <rPr>
        <sz val="8"/>
        <rFont val="宋体"/>
        <charset val="134"/>
      </rPr>
      <t>供水规模=18m</t>
    </r>
    <r>
      <rPr>
        <vertAlign val="superscript"/>
        <sz val="8"/>
        <rFont val="宋体"/>
        <charset val="134"/>
      </rPr>
      <t>3</t>
    </r>
    <r>
      <rPr>
        <sz val="8"/>
        <rFont val="宋体"/>
        <charset val="134"/>
      </rPr>
      <t>/d，受益人口226人。</t>
    </r>
  </si>
  <si>
    <t>汤涧村新景村供水工程</t>
  </si>
  <si>
    <t>汤涧村堰沟坪供水工程</t>
  </si>
  <si>
    <t>汤涧村栗子树供水工程</t>
  </si>
  <si>
    <t>汤涧村段家村供水工程</t>
  </si>
  <si>
    <t>汤涧村螃蟹河供水工程</t>
  </si>
  <si>
    <r>
      <rPr>
        <sz val="8"/>
        <rFont val="宋体"/>
        <charset val="134"/>
      </rPr>
      <t>供水规模=26m</t>
    </r>
    <r>
      <rPr>
        <vertAlign val="superscript"/>
        <sz val="8"/>
        <rFont val="宋体"/>
        <charset val="134"/>
      </rPr>
      <t>3</t>
    </r>
    <r>
      <rPr>
        <sz val="8"/>
        <rFont val="宋体"/>
        <charset val="134"/>
      </rPr>
      <t>/d，受益人口328人。</t>
    </r>
  </si>
  <si>
    <t>汤涧村街子供水工程</t>
  </si>
  <si>
    <t>汤涧村江边供水工程</t>
  </si>
  <si>
    <r>
      <rPr>
        <sz val="8"/>
        <rFont val="宋体"/>
        <charset val="134"/>
      </rPr>
      <t>供水规模=18m</t>
    </r>
    <r>
      <rPr>
        <vertAlign val="superscript"/>
        <sz val="8"/>
        <rFont val="宋体"/>
        <charset val="134"/>
      </rPr>
      <t>3</t>
    </r>
    <r>
      <rPr>
        <sz val="8"/>
        <rFont val="宋体"/>
        <charset val="134"/>
      </rPr>
      <t>/d，受益人口224人。</t>
    </r>
  </si>
  <si>
    <t>大坪村拉马讲供水工程</t>
  </si>
  <si>
    <t>大坪村大坪子供水工程</t>
  </si>
  <si>
    <r>
      <rPr>
        <sz val="8"/>
        <rFont val="宋体"/>
        <charset val="134"/>
      </rPr>
      <t>供水规模=17m</t>
    </r>
    <r>
      <rPr>
        <vertAlign val="superscript"/>
        <sz val="8"/>
        <rFont val="宋体"/>
        <charset val="134"/>
      </rPr>
      <t>3</t>
    </r>
    <r>
      <rPr>
        <sz val="8"/>
        <rFont val="宋体"/>
        <charset val="134"/>
      </rPr>
      <t>/d，受益人口216人。</t>
    </r>
  </si>
  <si>
    <t>大坪村油房供水工程</t>
  </si>
  <si>
    <t>新胜村坪子寨供水工程</t>
  </si>
  <si>
    <t>边江村丙栗新村供水工程</t>
  </si>
  <si>
    <r>
      <rPr>
        <sz val="8"/>
        <rFont val="宋体"/>
        <charset val="134"/>
      </rPr>
      <t>供水规模=36m</t>
    </r>
    <r>
      <rPr>
        <vertAlign val="superscript"/>
        <sz val="8"/>
        <rFont val="宋体"/>
        <charset val="134"/>
      </rPr>
      <t>3</t>
    </r>
    <r>
      <rPr>
        <sz val="8"/>
        <rFont val="宋体"/>
        <charset val="134"/>
      </rPr>
      <t>/d，受益人口449人。</t>
    </r>
  </si>
  <si>
    <t>边江村上木瓜苴供水工程</t>
  </si>
  <si>
    <r>
      <rPr>
        <sz val="8"/>
        <rFont val="宋体"/>
        <charset val="134"/>
      </rPr>
      <t>供水规模=18m</t>
    </r>
    <r>
      <rPr>
        <vertAlign val="superscript"/>
        <sz val="8"/>
        <rFont val="宋体"/>
        <charset val="134"/>
      </rPr>
      <t>3</t>
    </r>
    <r>
      <rPr>
        <sz val="8"/>
        <rFont val="宋体"/>
        <charset val="134"/>
      </rPr>
      <t>/d，受益人口231人。</t>
    </r>
  </si>
  <si>
    <t>只嘎村油房供水工程</t>
  </si>
  <si>
    <t>2.1.2.2  100-200人水质提升工程</t>
  </si>
  <si>
    <t>龙飞村城墙组供水工程</t>
  </si>
  <si>
    <r>
      <rPr>
        <sz val="8"/>
        <rFont val="宋体"/>
        <charset val="134"/>
      </rPr>
      <t>供水规模=8.88m</t>
    </r>
    <r>
      <rPr>
        <vertAlign val="superscript"/>
        <sz val="8"/>
        <rFont val="宋体"/>
        <charset val="134"/>
      </rPr>
      <t>3</t>
    </r>
    <r>
      <rPr>
        <sz val="8"/>
        <rFont val="宋体"/>
        <charset val="134"/>
      </rPr>
      <t>/d，受益人口111人。</t>
    </r>
  </si>
  <si>
    <t>山后1-3组饮水工程</t>
  </si>
  <si>
    <r>
      <rPr>
        <sz val="8"/>
        <rFont val="宋体"/>
        <charset val="134"/>
      </rPr>
      <t>供水规模=8m</t>
    </r>
    <r>
      <rPr>
        <vertAlign val="superscript"/>
        <sz val="8"/>
        <rFont val="宋体"/>
        <charset val="134"/>
      </rPr>
      <t>3</t>
    </r>
    <r>
      <rPr>
        <sz val="8"/>
        <rFont val="宋体"/>
        <charset val="134"/>
      </rPr>
      <t>/d，受益人口100人。</t>
    </r>
  </si>
  <si>
    <t>诺邓村曙光1-3组组供水工程</t>
  </si>
  <si>
    <r>
      <rPr>
        <sz val="8"/>
        <rFont val="宋体"/>
        <charset val="134"/>
      </rPr>
      <t>供水规模=15.10m</t>
    </r>
    <r>
      <rPr>
        <vertAlign val="superscript"/>
        <sz val="8"/>
        <rFont val="宋体"/>
        <charset val="134"/>
      </rPr>
      <t>3</t>
    </r>
    <r>
      <rPr>
        <sz val="8"/>
        <rFont val="宋体"/>
        <charset val="134"/>
      </rPr>
      <t>/d，受益人口189人。</t>
    </r>
  </si>
  <si>
    <t>永安村旧宅组供水工程</t>
  </si>
  <si>
    <r>
      <rPr>
        <sz val="8"/>
        <rFont val="宋体"/>
        <charset val="134"/>
      </rPr>
      <t>供水规模=8m</t>
    </r>
    <r>
      <rPr>
        <vertAlign val="superscript"/>
        <sz val="8"/>
        <rFont val="宋体"/>
        <charset val="134"/>
      </rPr>
      <t>3</t>
    </r>
    <r>
      <rPr>
        <sz val="8"/>
        <rFont val="宋体"/>
        <charset val="134"/>
      </rPr>
      <t>/d，受益人口101人。</t>
    </r>
  </si>
  <si>
    <t>永安村炼坪组供水工程</t>
  </si>
  <si>
    <r>
      <rPr>
        <sz val="8"/>
        <rFont val="宋体"/>
        <charset val="134"/>
      </rPr>
      <t>供水规模=9.4m</t>
    </r>
    <r>
      <rPr>
        <vertAlign val="superscript"/>
        <sz val="8"/>
        <rFont val="宋体"/>
        <charset val="134"/>
      </rPr>
      <t>3</t>
    </r>
    <r>
      <rPr>
        <sz val="8"/>
        <rFont val="宋体"/>
        <charset val="134"/>
      </rPr>
      <t>/d，受益人口118人。</t>
    </r>
  </si>
  <si>
    <t>永安村委会云罗登下供水工程</t>
  </si>
  <si>
    <r>
      <rPr>
        <sz val="8"/>
        <rFont val="宋体"/>
        <charset val="134"/>
      </rPr>
      <t>供水规模=9.84m</t>
    </r>
    <r>
      <rPr>
        <vertAlign val="superscript"/>
        <sz val="8"/>
        <rFont val="宋体"/>
        <charset val="134"/>
      </rPr>
      <t>3</t>
    </r>
    <r>
      <rPr>
        <sz val="8"/>
        <rFont val="宋体"/>
        <charset val="134"/>
      </rPr>
      <t>/d，受益人口123人。</t>
    </r>
  </si>
  <si>
    <t>麦子登饮水工程</t>
  </si>
  <si>
    <r>
      <rPr>
        <sz val="8"/>
        <rFont val="宋体"/>
        <charset val="134"/>
      </rPr>
      <t>供水规模=17m</t>
    </r>
    <r>
      <rPr>
        <vertAlign val="superscript"/>
        <sz val="8"/>
        <rFont val="宋体"/>
        <charset val="134"/>
      </rPr>
      <t>3</t>
    </r>
    <r>
      <rPr>
        <sz val="8"/>
        <rFont val="宋体"/>
        <charset val="134"/>
      </rPr>
      <t>/d，受益人口135人。</t>
    </r>
  </si>
  <si>
    <t>天灯村委会毛孟供水工程</t>
  </si>
  <si>
    <r>
      <rPr>
        <sz val="8"/>
        <rFont val="宋体"/>
        <charset val="134"/>
      </rPr>
      <t>供水规模=8.24m</t>
    </r>
    <r>
      <rPr>
        <vertAlign val="superscript"/>
        <sz val="8"/>
        <rFont val="宋体"/>
        <charset val="134"/>
      </rPr>
      <t>3</t>
    </r>
    <r>
      <rPr>
        <sz val="8"/>
        <rFont val="宋体"/>
        <charset val="134"/>
      </rPr>
      <t>/d，受益人口103人。</t>
    </r>
  </si>
  <si>
    <t>天灯村付已孟组供水工程</t>
  </si>
  <si>
    <r>
      <rPr>
        <sz val="8"/>
        <rFont val="宋体"/>
        <charset val="134"/>
      </rPr>
      <t>供水规模=8.2m</t>
    </r>
    <r>
      <rPr>
        <vertAlign val="superscript"/>
        <sz val="8"/>
        <rFont val="宋体"/>
        <charset val="134"/>
      </rPr>
      <t>3</t>
    </r>
    <r>
      <rPr>
        <sz val="8"/>
        <rFont val="宋体"/>
        <charset val="134"/>
      </rPr>
      <t>/d，受益人口103人。</t>
    </r>
  </si>
  <si>
    <t>天灯村委会松坡供水工程</t>
  </si>
  <si>
    <r>
      <rPr>
        <sz val="8"/>
        <rFont val="宋体"/>
        <charset val="134"/>
      </rPr>
      <t>供水规模=10.45m</t>
    </r>
    <r>
      <rPr>
        <vertAlign val="superscript"/>
        <sz val="8"/>
        <rFont val="宋体"/>
        <charset val="134"/>
      </rPr>
      <t>3</t>
    </r>
    <r>
      <rPr>
        <sz val="8"/>
        <rFont val="宋体"/>
        <charset val="134"/>
      </rPr>
      <t>/d，受益人口131人。</t>
    </r>
  </si>
  <si>
    <t>和坪格屋1社老公路下供水工程</t>
  </si>
  <si>
    <r>
      <rPr>
        <sz val="8"/>
        <rFont val="宋体"/>
        <charset val="134"/>
      </rPr>
      <t>供水规模=11.71m</t>
    </r>
    <r>
      <rPr>
        <vertAlign val="superscript"/>
        <sz val="8"/>
        <rFont val="宋体"/>
        <charset val="134"/>
      </rPr>
      <t>3</t>
    </r>
    <r>
      <rPr>
        <sz val="8"/>
        <rFont val="宋体"/>
        <charset val="134"/>
      </rPr>
      <t>/d，受益人口107人。</t>
    </r>
  </si>
  <si>
    <t>和坪山后饮水工程</t>
  </si>
  <si>
    <r>
      <rPr>
        <sz val="8"/>
        <rFont val="宋体"/>
        <charset val="134"/>
      </rPr>
      <t>供水规模=13.56m</t>
    </r>
    <r>
      <rPr>
        <vertAlign val="superscript"/>
        <sz val="8"/>
        <rFont val="宋体"/>
        <charset val="134"/>
      </rPr>
      <t>3</t>
    </r>
    <r>
      <rPr>
        <sz val="8"/>
        <rFont val="宋体"/>
        <charset val="134"/>
      </rPr>
      <t>/d，受益人口125人。</t>
    </r>
  </si>
  <si>
    <t>上下练坪饮水工程</t>
  </si>
  <si>
    <r>
      <rPr>
        <sz val="8"/>
        <rFont val="宋体"/>
        <charset val="134"/>
      </rPr>
      <t>供水规模=13m</t>
    </r>
    <r>
      <rPr>
        <vertAlign val="superscript"/>
        <sz val="8"/>
        <rFont val="宋体"/>
        <charset val="134"/>
      </rPr>
      <t>3</t>
    </r>
    <r>
      <rPr>
        <sz val="8"/>
        <rFont val="宋体"/>
        <charset val="134"/>
      </rPr>
      <t>/d，受益人口109人。</t>
    </r>
  </si>
  <si>
    <t>下坪饮水工程</t>
  </si>
  <si>
    <r>
      <rPr>
        <sz val="8"/>
        <rFont val="宋体"/>
        <charset val="134"/>
      </rPr>
      <t>供水规模=15m</t>
    </r>
    <r>
      <rPr>
        <vertAlign val="superscript"/>
        <sz val="8"/>
        <rFont val="宋体"/>
        <charset val="134"/>
      </rPr>
      <t>3</t>
    </r>
    <r>
      <rPr>
        <sz val="8"/>
        <rFont val="宋体"/>
        <charset val="134"/>
      </rPr>
      <t>/d，受益人口133人。</t>
    </r>
  </si>
  <si>
    <t>石门社区锁里场饮水工程</t>
  </si>
  <si>
    <r>
      <rPr>
        <sz val="8"/>
        <rFont val="宋体"/>
        <charset val="134"/>
      </rPr>
      <t>供水规模=14.71m</t>
    </r>
    <r>
      <rPr>
        <vertAlign val="superscript"/>
        <sz val="8"/>
        <rFont val="宋体"/>
        <charset val="134"/>
      </rPr>
      <t>3</t>
    </r>
    <r>
      <rPr>
        <sz val="8"/>
        <rFont val="宋体"/>
        <charset val="134"/>
      </rPr>
      <t>/d，受益人口135人。</t>
    </r>
  </si>
  <si>
    <t>青松村1-7组供水工程</t>
  </si>
  <si>
    <r>
      <rPr>
        <sz val="8"/>
        <rFont val="宋体"/>
        <charset val="134"/>
      </rPr>
      <t>供水规模=12.49m</t>
    </r>
    <r>
      <rPr>
        <vertAlign val="superscript"/>
        <sz val="8"/>
        <rFont val="宋体"/>
        <charset val="134"/>
      </rPr>
      <t>3</t>
    </r>
    <r>
      <rPr>
        <sz val="8"/>
        <rFont val="宋体"/>
        <charset val="134"/>
      </rPr>
      <t>/d，受益人口109人。</t>
    </r>
  </si>
  <si>
    <t>牛舌坪2-4组饮水工程</t>
  </si>
  <si>
    <r>
      <rPr>
        <sz val="8"/>
        <rFont val="宋体"/>
        <charset val="134"/>
      </rPr>
      <t>供水规模=9m</t>
    </r>
    <r>
      <rPr>
        <vertAlign val="superscript"/>
        <sz val="8"/>
        <rFont val="宋体"/>
        <charset val="134"/>
      </rPr>
      <t>3</t>
    </r>
    <r>
      <rPr>
        <sz val="8"/>
        <rFont val="宋体"/>
        <charset val="134"/>
      </rPr>
      <t>/d，受益人口110人。</t>
    </r>
  </si>
  <si>
    <t>青松村青松村第七组1队供水工程</t>
  </si>
  <si>
    <t>杏林村长冲组供水工程</t>
  </si>
  <si>
    <r>
      <rPr>
        <sz val="8"/>
        <rFont val="宋体"/>
        <charset val="134"/>
      </rPr>
      <t>供水规模=8.9m</t>
    </r>
    <r>
      <rPr>
        <vertAlign val="superscript"/>
        <sz val="8"/>
        <rFont val="宋体"/>
        <charset val="134"/>
      </rPr>
      <t>3</t>
    </r>
    <r>
      <rPr>
        <sz val="8"/>
        <rFont val="宋体"/>
        <charset val="134"/>
      </rPr>
      <t>/d，受益人口111人。</t>
    </r>
  </si>
  <si>
    <t>杏林村杏林组供水工程</t>
  </si>
  <si>
    <r>
      <rPr>
        <sz val="8"/>
        <rFont val="宋体"/>
        <charset val="134"/>
      </rPr>
      <t>供水规模=12.08m</t>
    </r>
    <r>
      <rPr>
        <vertAlign val="superscript"/>
        <sz val="8"/>
        <rFont val="宋体"/>
        <charset val="134"/>
      </rPr>
      <t>3</t>
    </r>
    <r>
      <rPr>
        <sz val="8"/>
        <rFont val="宋体"/>
        <charset val="134"/>
      </rPr>
      <t>/d，受益人口151人。</t>
    </r>
  </si>
  <si>
    <t>新庄饮水工程</t>
  </si>
  <si>
    <r>
      <rPr>
        <sz val="8"/>
        <rFont val="宋体"/>
        <charset val="134"/>
      </rPr>
      <t>供水规模=10m</t>
    </r>
    <r>
      <rPr>
        <vertAlign val="superscript"/>
        <sz val="8"/>
        <rFont val="宋体"/>
        <charset val="134"/>
      </rPr>
      <t>3</t>
    </r>
    <r>
      <rPr>
        <sz val="8"/>
        <rFont val="宋体"/>
        <charset val="134"/>
      </rPr>
      <t>/d，受益人口120人。</t>
    </r>
  </si>
  <si>
    <t>果郎桥头供水工程</t>
  </si>
  <si>
    <r>
      <rPr>
        <sz val="8"/>
        <rFont val="宋体"/>
        <charset val="134"/>
      </rPr>
      <t>供水规模=20.33m</t>
    </r>
    <r>
      <rPr>
        <vertAlign val="superscript"/>
        <sz val="8"/>
        <rFont val="宋体"/>
        <charset val="134"/>
      </rPr>
      <t>3</t>
    </r>
    <r>
      <rPr>
        <sz val="8"/>
        <rFont val="宋体"/>
        <charset val="134"/>
      </rPr>
      <t>/d，受益人口186人。</t>
    </r>
  </si>
  <si>
    <t>天池村观庄岭组饮水工程</t>
  </si>
  <si>
    <t>天池村天池10组组供水工程</t>
  </si>
  <si>
    <r>
      <rPr>
        <sz val="8"/>
        <rFont val="宋体"/>
        <charset val="134"/>
      </rPr>
      <t>供水规模=10.08m</t>
    </r>
    <r>
      <rPr>
        <vertAlign val="superscript"/>
        <sz val="8"/>
        <rFont val="宋体"/>
        <charset val="134"/>
      </rPr>
      <t>3</t>
    </r>
    <r>
      <rPr>
        <sz val="8"/>
        <rFont val="宋体"/>
        <charset val="134"/>
      </rPr>
      <t>/d，受益人口135人。</t>
    </r>
  </si>
  <si>
    <t>松坪供水工程</t>
  </si>
  <si>
    <r>
      <rPr>
        <sz val="8"/>
        <rFont val="宋体"/>
        <charset val="134"/>
      </rPr>
      <t>供水规模=11.52m</t>
    </r>
    <r>
      <rPr>
        <vertAlign val="superscript"/>
        <sz val="8"/>
        <rFont val="宋体"/>
        <charset val="134"/>
      </rPr>
      <t>3</t>
    </r>
    <r>
      <rPr>
        <sz val="8"/>
        <rFont val="宋体"/>
        <charset val="134"/>
      </rPr>
      <t>/d，受益人口144人。</t>
    </r>
  </si>
  <si>
    <t>以边饮水工程</t>
  </si>
  <si>
    <r>
      <rPr>
        <sz val="8"/>
        <rFont val="宋体"/>
        <charset val="134"/>
      </rPr>
      <t>供水规模=15m</t>
    </r>
    <r>
      <rPr>
        <vertAlign val="superscript"/>
        <sz val="8"/>
        <rFont val="宋体"/>
        <charset val="134"/>
      </rPr>
      <t>3</t>
    </r>
    <r>
      <rPr>
        <sz val="8"/>
        <rFont val="宋体"/>
        <charset val="134"/>
      </rPr>
      <t>/d，受益人口145人。</t>
    </r>
  </si>
  <si>
    <t>天池村英豪地组饮水工程</t>
  </si>
  <si>
    <r>
      <rPr>
        <sz val="8"/>
        <rFont val="宋体"/>
        <charset val="134"/>
      </rPr>
      <t>供水规模=18.20m</t>
    </r>
    <r>
      <rPr>
        <vertAlign val="superscript"/>
        <sz val="8"/>
        <rFont val="宋体"/>
        <charset val="134"/>
      </rPr>
      <t>3</t>
    </r>
    <r>
      <rPr>
        <sz val="8"/>
        <rFont val="宋体"/>
        <charset val="134"/>
      </rPr>
      <t>/d，受益人口167人。</t>
    </r>
  </si>
  <si>
    <t>天池村天池6社供水工程</t>
  </si>
  <si>
    <t>包麦地饮水工程</t>
  </si>
  <si>
    <r>
      <rPr>
        <sz val="8"/>
        <rFont val="宋体"/>
        <charset val="134"/>
      </rPr>
      <t>供水规模=9m</t>
    </r>
    <r>
      <rPr>
        <vertAlign val="superscript"/>
        <sz val="8"/>
        <rFont val="宋体"/>
        <charset val="134"/>
      </rPr>
      <t>3</t>
    </r>
    <r>
      <rPr>
        <sz val="8"/>
        <rFont val="宋体"/>
        <charset val="134"/>
      </rPr>
      <t>/d，受益人口103人。</t>
    </r>
  </si>
  <si>
    <t>顺荡村柳树坪供水工程</t>
  </si>
  <si>
    <r>
      <rPr>
        <sz val="8"/>
        <rFont val="宋体"/>
        <charset val="134"/>
      </rPr>
      <t>供水规模=22.49m</t>
    </r>
    <r>
      <rPr>
        <vertAlign val="superscript"/>
        <sz val="8"/>
        <rFont val="宋体"/>
        <charset val="134"/>
      </rPr>
      <t>3</t>
    </r>
    <r>
      <rPr>
        <sz val="8"/>
        <rFont val="宋体"/>
        <charset val="134"/>
      </rPr>
      <t>/d，受益人口154人。</t>
    </r>
  </si>
  <si>
    <t>春灯饮水工程</t>
  </si>
  <si>
    <r>
      <rPr>
        <sz val="8"/>
        <rFont val="宋体"/>
        <charset val="134"/>
      </rPr>
      <t>供水规模=11m</t>
    </r>
    <r>
      <rPr>
        <vertAlign val="superscript"/>
        <sz val="8"/>
        <rFont val="宋体"/>
        <charset val="134"/>
      </rPr>
      <t>3</t>
    </r>
    <r>
      <rPr>
        <sz val="8"/>
        <rFont val="宋体"/>
        <charset val="134"/>
      </rPr>
      <t>/d，受益人口104人。</t>
    </r>
  </si>
  <si>
    <t>云顶村柳场供水工程</t>
  </si>
  <si>
    <r>
      <rPr>
        <sz val="8"/>
        <rFont val="宋体"/>
        <charset val="134"/>
      </rPr>
      <t>供水规模=18.75m</t>
    </r>
    <r>
      <rPr>
        <vertAlign val="superscript"/>
        <sz val="8"/>
        <rFont val="宋体"/>
        <charset val="134"/>
      </rPr>
      <t>3</t>
    </r>
    <r>
      <rPr>
        <sz val="8"/>
        <rFont val="宋体"/>
        <charset val="134"/>
      </rPr>
      <t>/d，受益人口109人。</t>
    </r>
  </si>
  <si>
    <t>云顶村福寿坪供水工程</t>
  </si>
  <si>
    <r>
      <rPr>
        <sz val="8"/>
        <rFont val="宋体"/>
        <charset val="134"/>
      </rPr>
      <t>供水规模=21.03m</t>
    </r>
    <r>
      <rPr>
        <vertAlign val="superscript"/>
        <sz val="8"/>
        <rFont val="宋体"/>
        <charset val="134"/>
      </rPr>
      <t>3</t>
    </r>
    <r>
      <rPr>
        <sz val="8"/>
        <rFont val="宋体"/>
        <charset val="134"/>
      </rPr>
      <t>/d，受益人口144人。</t>
    </r>
  </si>
  <si>
    <t>云顶村冲门供水工程</t>
  </si>
  <si>
    <r>
      <rPr>
        <sz val="8"/>
        <rFont val="宋体"/>
        <charset val="134"/>
      </rPr>
      <t>供水规模=24.24m</t>
    </r>
    <r>
      <rPr>
        <vertAlign val="superscript"/>
        <sz val="8"/>
        <rFont val="宋体"/>
        <charset val="134"/>
      </rPr>
      <t>3</t>
    </r>
    <r>
      <rPr>
        <sz val="8"/>
        <rFont val="宋体"/>
        <charset val="134"/>
      </rPr>
      <t>/d，受益人口166人。</t>
    </r>
  </si>
  <si>
    <t>白石村委会新官1组供水工程</t>
  </si>
  <si>
    <r>
      <rPr>
        <sz val="8"/>
        <rFont val="宋体"/>
        <charset val="134"/>
      </rPr>
      <t>供水规模=8.32m</t>
    </r>
    <r>
      <rPr>
        <vertAlign val="superscript"/>
        <sz val="8"/>
        <rFont val="宋体"/>
        <charset val="134"/>
      </rPr>
      <t>3</t>
    </r>
    <r>
      <rPr>
        <sz val="8"/>
        <rFont val="宋体"/>
        <charset val="134"/>
      </rPr>
      <t>/d，受益人口104人。</t>
    </r>
  </si>
  <si>
    <t>大华山饮水工程</t>
  </si>
  <si>
    <r>
      <rPr>
        <sz val="8"/>
        <rFont val="宋体"/>
        <charset val="134"/>
      </rPr>
      <t>供水规模=14m</t>
    </r>
    <r>
      <rPr>
        <vertAlign val="superscript"/>
        <sz val="8"/>
        <rFont val="宋体"/>
        <charset val="134"/>
      </rPr>
      <t>3</t>
    </r>
    <r>
      <rPr>
        <sz val="8"/>
        <rFont val="宋体"/>
        <charset val="134"/>
      </rPr>
      <t>/d，受益人口105人。</t>
    </r>
  </si>
  <si>
    <t>松水村委会松水练坪供水工程</t>
  </si>
  <si>
    <r>
      <rPr>
        <sz val="8"/>
        <rFont val="宋体"/>
        <charset val="134"/>
      </rPr>
      <t>供水规模=8.4m</t>
    </r>
    <r>
      <rPr>
        <vertAlign val="superscript"/>
        <sz val="8"/>
        <rFont val="宋体"/>
        <charset val="134"/>
      </rPr>
      <t>3</t>
    </r>
    <r>
      <rPr>
        <sz val="8"/>
        <rFont val="宋体"/>
        <charset val="134"/>
      </rPr>
      <t>/d，受益人口105人。</t>
    </r>
  </si>
  <si>
    <t>木瓜箐饮水工程</t>
  </si>
  <si>
    <r>
      <rPr>
        <sz val="8"/>
        <rFont val="宋体"/>
        <charset val="134"/>
      </rPr>
      <t>供水规模=18m</t>
    </r>
    <r>
      <rPr>
        <vertAlign val="superscript"/>
        <sz val="8"/>
        <rFont val="宋体"/>
        <charset val="134"/>
      </rPr>
      <t>3</t>
    </r>
    <r>
      <rPr>
        <sz val="8"/>
        <rFont val="宋体"/>
        <charset val="134"/>
      </rPr>
      <t>/d，受益人口133人。</t>
    </r>
  </si>
  <si>
    <t>七登饮水工程</t>
  </si>
  <si>
    <r>
      <rPr>
        <sz val="8"/>
        <rFont val="宋体"/>
        <charset val="134"/>
      </rPr>
      <t>供水规模=18m</t>
    </r>
    <r>
      <rPr>
        <vertAlign val="superscript"/>
        <sz val="8"/>
        <rFont val="宋体"/>
        <charset val="134"/>
      </rPr>
      <t>3</t>
    </r>
    <r>
      <rPr>
        <sz val="8"/>
        <rFont val="宋体"/>
        <charset val="134"/>
      </rPr>
      <t>/d，受益人口143人。</t>
    </r>
  </si>
  <si>
    <t>松水池场坪供水工程</t>
  </si>
  <si>
    <r>
      <rPr>
        <sz val="8"/>
        <rFont val="宋体"/>
        <charset val="134"/>
      </rPr>
      <t>供水规模=17.91m</t>
    </r>
    <r>
      <rPr>
        <vertAlign val="superscript"/>
        <sz val="8"/>
        <rFont val="宋体"/>
        <charset val="134"/>
      </rPr>
      <t>3</t>
    </r>
    <r>
      <rPr>
        <sz val="8"/>
        <rFont val="宋体"/>
        <charset val="134"/>
      </rPr>
      <t>/d，受益人口164人。</t>
    </r>
  </si>
  <si>
    <t>松水村水城组供水工程</t>
  </si>
  <si>
    <r>
      <rPr>
        <sz val="8"/>
        <rFont val="宋体"/>
        <charset val="134"/>
      </rPr>
      <t>供水规模=13.20m</t>
    </r>
    <r>
      <rPr>
        <vertAlign val="superscript"/>
        <sz val="8"/>
        <rFont val="宋体"/>
        <charset val="134"/>
      </rPr>
      <t>3</t>
    </r>
    <r>
      <rPr>
        <sz val="8"/>
        <rFont val="宋体"/>
        <charset val="134"/>
      </rPr>
      <t>/d，受益人口165人。</t>
    </r>
  </si>
  <si>
    <t>稗子田饮水工程</t>
  </si>
  <si>
    <r>
      <rPr>
        <sz val="8"/>
        <rFont val="宋体"/>
        <charset val="134"/>
      </rPr>
      <t>供水规模=20m</t>
    </r>
    <r>
      <rPr>
        <vertAlign val="superscript"/>
        <sz val="8"/>
        <rFont val="宋体"/>
        <charset val="134"/>
      </rPr>
      <t>3</t>
    </r>
    <r>
      <rPr>
        <sz val="8"/>
        <rFont val="宋体"/>
        <charset val="134"/>
      </rPr>
      <t>/d，受益人口168人。</t>
    </r>
  </si>
  <si>
    <t>松水村干松坡供水工程</t>
  </si>
  <si>
    <r>
      <rPr>
        <sz val="8"/>
        <rFont val="宋体"/>
        <charset val="134"/>
      </rPr>
      <t>供水规模=13.52m</t>
    </r>
    <r>
      <rPr>
        <vertAlign val="superscript"/>
        <sz val="8"/>
        <rFont val="宋体"/>
        <charset val="134"/>
      </rPr>
      <t>3</t>
    </r>
    <r>
      <rPr>
        <sz val="8"/>
        <rFont val="宋体"/>
        <charset val="134"/>
      </rPr>
      <t>/d，受益人口169人。</t>
    </r>
  </si>
  <si>
    <t>松水芹菜塘供水工程</t>
  </si>
  <si>
    <r>
      <rPr>
        <sz val="8"/>
        <rFont val="宋体"/>
        <charset val="134"/>
      </rPr>
      <t>供水规模=20.42m</t>
    </r>
    <r>
      <rPr>
        <vertAlign val="superscript"/>
        <sz val="8"/>
        <rFont val="宋体"/>
        <charset val="134"/>
      </rPr>
      <t>3</t>
    </r>
    <r>
      <rPr>
        <sz val="8"/>
        <rFont val="宋体"/>
        <charset val="134"/>
      </rPr>
      <t>/d，受益人口187人。</t>
    </r>
  </si>
  <si>
    <t>松水村大麦地供水工程</t>
  </si>
  <si>
    <r>
      <rPr>
        <sz val="8"/>
        <rFont val="宋体"/>
        <charset val="134"/>
      </rPr>
      <t>供水规模=15.20m</t>
    </r>
    <r>
      <rPr>
        <vertAlign val="superscript"/>
        <sz val="8"/>
        <rFont val="宋体"/>
        <charset val="134"/>
      </rPr>
      <t>3</t>
    </r>
    <r>
      <rPr>
        <sz val="8"/>
        <rFont val="宋体"/>
        <charset val="134"/>
      </rPr>
      <t>/d，受益人口190人。</t>
    </r>
  </si>
  <si>
    <t>白石沙坪饮水工程</t>
  </si>
  <si>
    <r>
      <rPr>
        <sz val="8"/>
        <rFont val="宋体"/>
        <charset val="134"/>
      </rPr>
      <t>供水规模=206m</t>
    </r>
    <r>
      <rPr>
        <vertAlign val="superscript"/>
        <sz val="8"/>
        <rFont val="宋体"/>
        <charset val="134"/>
      </rPr>
      <t>3</t>
    </r>
    <r>
      <rPr>
        <sz val="8"/>
        <rFont val="宋体"/>
        <charset val="134"/>
      </rPr>
      <t>/d，受益人口108人。</t>
    </r>
  </si>
  <si>
    <t>扶营饮水工程</t>
  </si>
  <si>
    <r>
      <rPr>
        <sz val="8"/>
        <rFont val="宋体"/>
        <charset val="134"/>
      </rPr>
      <t>供水规模=15m</t>
    </r>
    <r>
      <rPr>
        <vertAlign val="superscript"/>
        <sz val="8"/>
        <rFont val="宋体"/>
        <charset val="134"/>
      </rPr>
      <t>3</t>
    </r>
    <r>
      <rPr>
        <sz val="8"/>
        <rFont val="宋体"/>
        <charset val="134"/>
      </rPr>
      <t>/d，受益人口123人。</t>
    </r>
  </si>
  <si>
    <t>云头水花坪供水工程</t>
  </si>
  <si>
    <r>
      <rPr>
        <sz val="8"/>
        <rFont val="宋体"/>
        <charset val="134"/>
      </rPr>
      <t>供水规模=14m</t>
    </r>
    <r>
      <rPr>
        <vertAlign val="superscript"/>
        <sz val="8"/>
        <rFont val="宋体"/>
        <charset val="134"/>
      </rPr>
      <t>3</t>
    </r>
    <r>
      <rPr>
        <sz val="8"/>
        <rFont val="宋体"/>
        <charset val="134"/>
      </rPr>
      <t>/d，受益人口175人。</t>
    </r>
  </si>
  <si>
    <t>中和村大兆组供水工程</t>
  </si>
  <si>
    <r>
      <rPr>
        <sz val="8"/>
        <rFont val="宋体"/>
        <charset val="134"/>
      </rPr>
      <t>供水规模=12m</t>
    </r>
    <r>
      <rPr>
        <vertAlign val="superscript"/>
        <sz val="8"/>
        <rFont val="宋体"/>
        <charset val="134"/>
      </rPr>
      <t>3</t>
    </r>
    <r>
      <rPr>
        <sz val="8"/>
        <rFont val="宋体"/>
        <charset val="134"/>
      </rPr>
      <t>/d，受益人口150人。</t>
    </r>
  </si>
  <si>
    <t>柳登饮水工程</t>
  </si>
  <si>
    <r>
      <rPr>
        <sz val="8"/>
        <rFont val="宋体"/>
        <charset val="134"/>
      </rPr>
      <t>供水规模=17m</t>
    </r>
    <r>
      <rPr>
        <vertAlign val="superscript"/>
        <sz val="8"/>
        <rFont val="宋体"/>
        <charset val="134"/>
      </rPr>
      <t>3</t>
    </r>
    <r>
      <rPr>
        <sz val="8"/>
        <rFont val="宋体"/>
        <charset val="134"/>
      </rPr>
      <t>/d，受益人口155人。</t>
    </r>
  </si>
  <si>
    <t>中和村一社供水工程</t>
  </si>
  <si>
    <r>
      <rPr>
        <sz val="8"/>
        <rFont val="宋体"/>
        <charset val="134"/>
      </rPr>
      <t>供水规模=12.88m</t>
    </r>
    <r>
      <rPr>
        <vertAlign val="superscript"/>
        <sz val="8"/>
        <rFont val="宋体"/>
        <charset val="134"/>
      </rPr>
      <t>3</t>
    </r>
    <r>
      <rPr>
        <sz val="8"/>
        <rFont val="宋体"/>
        <charset val="134"/>
      </rPr>
      <t>/d，受益人口161人。</t>
    </r>
  </si>
  <si>
    <r>
      <rPr>
        <sz val="8"/>
        <rFont val="宋体"/>
        <charset val="134"/>
      </rPr>
      <t>供水规模=14.48m</t>
    </r>
    <r>
      <rPr>
        <vertAlign val="superscript"/>
        <sz val="8"/>
        <rFont val="宋体"/>
        <charset val="134"/>
      </rPr>
      <t>3</t>
    </r>
    <r>
      <rPr>
        <sz val="8"/>
        <rFont val="宋体"/>
        <charset val="134"/>
      </rPr>
      <t>/d，受益人口181人。</t>
    </r>
  </si>
  <si>
    <t>中和村二社2组供水工程</t>
  </si>
  <si>
    <r>
      <rPr>
        <sz val="8"/>
        <rFont val="宋体"/>
        <charset val="134"/>
      </rPr>
      <t>供水规模=17.72m</t>
    </r>
    <r>
      <rPr>
        <vertAlign val="superscript"/>
        <sz val="8"/>
        <rFont val="宋体"/>
        <charset val="134"/>
      </rPr>
      <t>3</t>
    </r>
    <r>
      <rPr>
        <sz val="8"/>
        <rFont val="宋体"/>
        <charset val="134"/>
      </rPr>
      <t>/d，受益人口184人。</t>
    </r>
  </si>
  <si>
    <t>中和村大地平组供水工程</t>
  </si>
  <si>
    <r>
      <rPr>
        <sz val="8"/>
        <rFont val="宋体"/>
        <charset val="134"/>
      </rPr>
      <t>供水规模=14.70m</t>
    </r>
    <r>
      <rPr>
        <vertAlign val="superscript"/>
        <sz val="8"/>
        <rFont val="宋体"/>
        <charset val="134"/>
      </rPr>
      <t>3</t>
    </r>
    <r>
      <rPr>
        <sz val="8"/>
        <rFont val="宋体"/>
        <charset val="134"/>
      </rPr>
      <t>/d，受益人口184人。</t>
    </r>
  </si>
  <si>
    <t>大炼奉饮水工程</t>
  </si>
  <si>
    <r>
      <rPr>
        <sz val="8"/>
        <rFont val="宋体"/>
        <charset val="134"/>
      </rPr>
      <t>供水规模=23m</t>
    </r>
    <r>
      <rPr>
        <vertAlign val="superscript"/>
        <sz val="8"/>
        <rFont val="宋体"/>
        <charset val="134"/>
      </rPr>
      <t>3</t>
    </r>
    <r>
      <rPr>
        <sz val="8"/>
        <rFont val="宋体"/>
        <charset val="134"/>
      </rPr>
      <t>/d，受益人口186人。</t>
    </r>
  </si>
  <si>
    <t>中和村彝族社组供水工程</t>
  </si>
  <si>
    <r>
      <rPr>
        <sz val="8"/>
        <rFont val="宋体"/>
        <charset val="134"/>
      </rPr>
      <t>供水规模=15m</t>
    </r>
    <r>
      <rPr>
        <vertAlign val="superscript"/>
        <sz val="8"/>
        <rFont val="宋体"/>
        <charset val="134"/>
      </rPr>
      <t>3</t>
    </r>
    <r>
      <rPr>
        <sz val="8"/>
        <rFont val="宋体"/>
        <charset val="134"/>
      </rPr>
      <t>/d，受益人口186人。</t>
    </r>
  </si>
  <si>
    <t>永香村中村供水工程</t>
  </si>
  <si>
    <r>
      <rPr>
        <sz val="8"/>
        <rFont val="宋体"/>
        <charset val="134"/>
      </rPr>
      <t>供水规模=9.2m</t>
    </r>
    <r>
      <rPr>
        <vertAlign val="superscript"/>
        <sz val="8"/>
        <rFont val="宋体"/>
        <charset val="134"/>
      </rPr>
      <t>3</t>
    </r>
    <r>
      <rPr>
        <sz val="8"/>
        <rFont val="宋体"/>
        <charset val="134"/>
      </rPr>
      <t>/d，受益人口115人。</t>
    </r>
  </si>
  <si>
    <t>永香村乾裂河1组供水工程</t>
  </si>
  <si>
    <r>
      <rPr>
        <sz val="8"/>
        <rFont val="宋体"/>
        <charset val="134"/>
      </rPr>
      <t>供水规模=9.52m</t>
    </r>
    <r>
      <rPr>
        <vertAlign val="superscript"/>
        <sz val="8"/>
        <rFont val="宋体"/>
        <charset val="134"/>
      </rPr>
      <t>3</t>
    </r>
    <r>
      <rPr>
        <sz val="8"/>
        <rFont val="宋体"/>
        <charset val="134"/>
      </rPr>
      <t>/d，受益人口119人。</t>
    </r>
  </si>
  <si>
    <t>永香村犁头匠1组供水工程</t>
  </si>
  <si>
    <r>
      <rPr>
        <sz val="8"/>
        <rFont val="宋体"/>
        <charset val="134"/>
      </rPr>
      <t>供水规模=9.60m</t>
    </r>
    <r>
      <rPr>
        <vertAlign val="superscript"/>
        <sz val="8"/>
        <rFont val="宋体"/>
        <charset val="134"/>
      </rPr>
      <t>3</t>
    </r>
    <r>
      <rPr>
        <sz val="8"/>
        <rFont val="宋体"/>
        <charset val="134"/>
      </rPr>
      <t>/d，受益人口120人。</t>
    </r>
  </si>
  <si>
    <t>永香村上村组供水工程</t>
  </si>
  <si>
    <r>
      <rPr>
        <sz val="8"/>
        <rFont val="宋体"/>
        <charset val="134"/>
      </rPr>
      <t>供水规模=11.04m</t>
    </r>
    <r>
      <rPr>
        <vertAlign val="superscript"/>
        <sz val="8"/>
        <rFont val="宋体"/>
        <charset val="134"/>
      </rPr>
      <t>3</t>
    </r>
    <r>
      <rPr>
        <sz val="8"/>
        <rFont val="宋体"/>
        <charset val="134"/>
      </rPr>
      <t>/d，受益人口138人。</t>
    </r>
  </si>
  <si>
    <t>鲁岭饮水工程</t>
  </si>
  <si>
    <r>
      <rPr>
        <sz val="8"/>
        <rFont val="宋体"/>
        <charset val="134"/>
      </rPr>
      <t>供水规模=11m</t>
    </r>
    <r>
      <rPr>
        <vertAlign val="superscript"/>
        <sz val="8"/>
        <rFont val="宋体"/>
        <charset val="134"/>
      </rPr>
      <t>3</t>
    </r>
    <r>
      <rPr>
        <sz val="8"/>
        <rFont val="宋体"/>
        <charset val="134"/>
      </rPr>
      <t>/d，受益人口138人。安</t>
    </r>
  </si>
  <si>
    <t>永香村岩埂组供水工程</t>
  </si>
  <si>
    <r>
      <rPr>
        <sz val="8"/>
        <rFont val="宋体"/>
        <charset val="134"/>
      </rPr>
      <t>供水规模=11.36m</t>
    </r>
    <r>
      <rPr>
        <vertAlign val="superscript"/>
        <sz val="8"/>
        <rFont val="宋体"/>
        <charset val="134"/>
      </rPr>
      <t>3</t>
    </r>
    <r>
      <rPr>
        <sz val="8"/>
        <rFont val="宋体"/>
        <charset val="134"/>
      </rPr>
      <t>/d，受益人口142人。</t>
    </r>
  </si>
  <si>
    <t>永香上村供水工程</t>
  </si>
  <si>
    <r>
      <rPr>
        <sz val="8"/>
        <rFont val="宋体"/>
        <charset val="134"/>
      </rPr>
      <t>供水规模=11.6m</t>
    </r>
    <r>
      <rPr>
        <vertAlign val="superscript"/>
        <sz val="8"/>
        <rFont val="宋体"/>
        <charset val="134"/>
      </rPr>
      <t>3</t>
    </r>
    <r>
      <rPr>
        <sz val="8"/>
        <rFont val="宋体"/>
        <charset val="134"/>
      </rPr>
      <t>/d，受益人口145人。</t>
    </r>
  </si>
  <si>
    <t>赤衣登饮水工程</t>
  </si>
  <si>
    <r>
      <rPr>
        <sz val="8"/>
        <rFont val="宋体"/>
        <charset val="134"/>
      </rPr>
      <t>供水规模=14m</t>
    </r>
    <r>
      <rPr>
        <vertAlign val="superscript"/>
        <sz val="8"/>
        <rFont val="宋体"/>
        <charset val="134"/>
      </rPr>
      <t>3</t>
    </r>
    <r>
      <rPr>
        <sz val="8"/>
        <rFont val="宋体"/>
        <charset val="134"/>
      </rPr>
      <t>/d，受益人口166人。安</t>
    </r>
  </si>
  <si>
    <t>丰云村温槽组供水工程</t>
  </si>
  <si>
    <r>
      <rPr>
        <sz val="8"/>
        <rFont val="宋体"/>
        <charset val="134"/>
      </rPr>
      <t>供水规模=9.44m</t>
    </r>
    <r>
      <rPr>
        <vertAlign val="superscript"/>
        <sz val="8"/>
        <rFont val="宋体"/>
        <charset val="134"/>
      </rPr>
      <t>3</t>
    </r>
    <r>
      <rPr>
        <sz val="8"/>
        <rFont val="宋体"/>
        <charset val="134"/>
      </rPr>
      <t>/d，受益人口118人。</t>
    </r>
  </si>
  <si>
    <t>丰华村丕登组供水工程</t>
  </si>
  <si>
    <t>后曲饮水工程</t>
  </si>
  <si>
    <r>
      <rPr>
        <sz val="8"/>
        <rFont val="宋体"/>
        <charset val="134"/>
      </rPr>
      <t>供水规模=13m</t>
    </r>
    <r>
      <rPr>
        <vertAlign val="superscript"/>
        <sz val="8"/>
        <rFont val="宋体"/>
        <charset val="134"/>
      </rPr>
      <t>3</t>
    </r>
    <r>
      <rPr>
        <sz val="8"/>
        <rFont val="宋体"/>
        <charset val="134"/>
      </rPr>
      <t>/d，受益人口123人。</t>
    </r>
  </si>
  <si>
    <t>佳局村佳局（1）组供水工程</t>
  </si>
  <si>
    <r>
      <rPr>
        <sz val="8"/>
        <rFont val="宋体"/>
        <charset val="134"/>
      </rPr>
      <t>供水规模=9.9m</t>
    </r>
    <r>
      <rPr>
        <vertAlign val="superscript"/>
        <sz val="8"/>
        <rFont val="宋体"/>
        <charset val="134"/>
      </rPr>
      <t>3</t>
    </r>
    <r>
      <rPr>
        <sz val="8"/>
        <rFont val="宋体"/>
        <charset val="134"/>
      </rPr>
      <t>/d，受益人口124人。</t>
    </r>
  </si>
  <si>
    <t>佳局村龙子塘供水工程</t>
  </si>
  <si>
    <r>
      <rPr>
        <sz val="8"/>
        <rFont val="宋体"/>
        <charset val="134"/>
      </rPr>
      <t>供水规模=12.32m</t>
    </r>
    <r>
      <rPr>
        <vertAlign val="superscript"/>
        <sz val="8"/>
        <rFont val="宋体"/>
        <charset val="134"/>
      </rPr>
      <t>3</t>
    </r>
    <r>
      <rPr>
        <sz val="8"/>
        <rFont val="宋体"/>
        <charset val="134"/>
      </rPr>
      <t>/d，受益人口154人。</t>
    </r>
  </si>
  <si>
    <t>包罗村大地处1组供水工程</t>
  </si>
  <si>
    <r>
      <rPr>
        <sz val="8"/>
        <rFont val="宋体"/>
        <charset val="134"/>
      </rPr>
      <t>供水规模=10.24m</t>
    </r>
    <r>
      <rPr>
        <vertAlign val="superscript"/>
        <sz val="8"/>
        <rFont val="宋体"/>
        <charset val="134"/>
      </rPr>
      <t>3</t>
    </r>
    <r>
      <rPr>
        <sz val="8"/>
        <rFont val="宋体"/>
        <charset val="134"/>
      </rPr>
      <t>/d，受益人口128人。</t>
    </r>
  </si>
  <si>
    <t>1、2社饮水工程</t>
  </si>
  <si>
    <r>
      <rPr>
        <sz val="8"/>
        <rFont val="宋体"/>
        <charset val="134"/>
      </rPr>
      <t>供水规模=11m</t>
    </r>
    <r>
      <rPr>
        <vertAlign val="superscript"/>
        <sz val="8"/>
        <rFont val="宋体"/>
        <charset val="134"/>
      </rPr>
      <t>3</t>
    </r>
    <r>
      <rPr>
        <sz val="8"/>
        <rFont val="宋体"/>
        <charset val="134"/>
      </rPr>
      <t>/d，受益人口128人。</t>
    </r>
  </si>
  <si>
    <t>新松村核桃树皮组供水工程</t>
  </si>
  <si>
    <r>
      <rPr>
        <sz val="8"/>
        <rFont val="宋体"/>
        <charset val="134"/>
      </rPr>
      <t>供水规模=10.7m</t>
    </r>
    <r>
      <rPr>
        <vertAlign val="superscript"/>
        <sz val="8"/>
        <rFont val="宋体"/>
        <charset val="134"/>
      </rPr>
      <t>3</t>
    </r>
    <r>
      <rPr>
        <sz val="8"/>
        <rFont val="宋体"/>
        <charset val="134"/>
      </rPr>
      <t>/d，受益人口134人。</t>
    </r>
  </si>
  <si>
    <t>新和彝族供水工程</t>
  </si>
  <si>
    <r>
      <rPr>
        <sz val="8"/>
        <rFont val="宋体"/>
        <charset val="134"/>
      </rPr>
      <t>供水规模=25.57</t>
    </r>
    <r>
      <rPr>
        <vertAlign val="superscript"/>
        <sz val="8"/>
        <rFont val="宋体"/>
        <charset val="134"/>
      </rPr>
      <t>3</t>
    </r>
    <r>
      <rPr>
        <sz val="8"/>
        <rFont val="宋体"/>
        <charset val="134"/>
      </rPr>
      <t>/d，受益人口135人。</t>
    </r>
  </si>
  <si>
    <t>新和村彝族组供水工程</t>
  </si>
  <si>
    <r>
      <rPr>
        <sz val="8"/>
        <rFont val="宋体"/>
        <charset val="134"/>
      </rPr>
      <t>供水规模=10.80m</t>
    </r>
    <r>
      <rPr>
        <vertAlign val="superscript"/>
        <sz val="8"/>
        <rFont val="宋体"/>
        <charset val="134"/>
      </rPr>
      <t>3</t>
    </r>
    <r>
      <rPr>
        <sz val="8"/>
        <rFont val="宋体"/>
        <charset val="134"/>
      </rPr>
      <t>/d，受益人口135人。</t>
    </r>
  </si>
  <si>
    <t>石城2饮水工程</t>
  </si>
  <si>
    <r>
      <rPr>
        <sz val="8"/>
        <rFont val="宋体"/>
        <charset val="134"/>
      </rPr>
      <t>供水规模=11m</t>
    </r>
    <r>
      <rPr>
        <vertAlign val="superscript"/>
        <sz val="8"/>
        <rFont val="宋体"/>
        <charset val="134"/>
      </rPr>
      <t>3</t>
    </r>
    <r>
      <rPr>
        <sz val="8"/>
        <rFont val="宋体"/>
        <charset val="134"/>
      </rPr>
      <t>/d，受益人口126人。</t>
    </r>
  </si>
  <si>
    <t>箐干坪饮水工程</t>
  </si>
  <si>
    <r>
      <rPr>
        <sz val="8"/>
        <rFont val="宋体"/>
        <charset val="134"/>
      </rPr>
      <t>供水规模=12m</t>
    </r>
    <r>
      <rPr>
        <vertAlign val="superscript"/>
        <sz val="8"/>
        <rFont val="宋体"/>
        <charset val="134"/>
      </rPr>
      <t>3</t>
    </r>
    <r>
      <rPr>
        <sz val="8"/>
        <rFont val="宋体"/>
        <charset val="134"/>
      </rPr>
      <t>/d，受益人口145人。</t>
    </r>
  </si>
  <si>
    <t>新和羊弓场供水工程</t>
  </si>
  <si>
    <r>
      <rPr>
        <sz val="8"/>
        <rFont val="宋体"/>
        <charset val="134"/>
      </rPr>
      <t>供水规模=30.48m</t>
    </r>
    <r>
      <rPr>
        <vertAlign val="superscript"/>
        <sz val="8"/>
        <rFont val="宋体"/>
        <charset val="134"/>
      </rPr>
      <t>3</t>
    </r>
    <r>
      <rPr>
        <sz val="8"/>
        <rFont val="宋体"/>
        <charset val="134"/>
      </rPr>
      <t>/d，受益人口161人。</t>
    </r>
  </si>
  <si>
    <t>新和村羊弓场1组供水工程</t>
  </si>
  <si>
    <t>松弄饮水工程</t>
  </si>
  <si>
    <r>
      <rPr>
        <sz val="8"/>
        <rFont val="宋体"/>
        <charset val="134"/>
      </rPr>
      <t>供水规模=11m</t>
    </r>
    <r>
      <rPr>
        <vertAlign val="superscript"/>
        <sz val="8"/>
        <rFont val="宋体"/>
        <charset val="134"/>
      </rPr>
      <t>3</t>
    </r>
    <r>
      <rPr>
        <sz val="8"/>
        <rFont val="宋体"/>
        <charset val="134"/>
      </rPr>
      <t>/d，受益人口136人。</t>
    </r>
  </si>
  <si>
    <t>松炼村水田孟组供水工程</t>
  </si>
  <si>
    <r>
      <rPr>
        <sz val="8"/>
        <rFont val="宋体"/>
        <charset val="134"/>
      </rPr>
      <t>供水规模=12.24m</t>
    </r>
    <r>
      <rPr>
        <vertAlign val="superscript"/>
        <sz val="8"/>
        <rFont val="宋体"/>
        <charset val="134"/>
      </rPr>
      <t>3</t>
    </r>
    <r>
      <rPr>
        <sz val="8"/>
        <rFont val="宋体"/>
        <charset val="134"/>
      </rPr>
      <t>/d，受益人口153人。</t>
    </r>
  </si>
  <si>
    <t>坡棚饮水工程</t>
  </si>
  <si>
    <r>
      <rPr>
        <sz val="8"/>
        <rFont val="宋体"/>
        <charset val="134"/>
      </rPr>
      <t>供水规模=11m</t>
    </r>
    <r>
      <rPr>
        <vertAlign val="superscript"/>
        <sz val="8"/>
        <rFont val="宋体"/>
        <charset val="134"/>
      </rPr>
      <t>3</t>
    </r>
    <r>
      <rPr>
        <sz val="8"/>
        <rFont val="宋体"/>
        <charset val="134"/>
      </rPr>
      <t>/d，受益人口139人。</t>
    </r>
  </si>
  <si>
    <t>豆寺村豆寺（3）组供水工程</t>
  </si>
  <si>
    <r>
      <rPr>
        <sz val="8"/>
        <rFont val="宋体"/>
        <charset val="134"/>
      </rPr>
      <t>供水规模=13m</t>
    </r>
    <r>
      <rPr>
        <vertAlign val="superscript"/>
        <sz val="8"/>
        <rFont val="宋体"/>
        <charset val="134"/>
      </rPr>
      <t>3</t>
    </r>
    <r>
      <rPr>
        <sz val="8"/>
        <rFont val="宋体"/>
        <charset val="134"/>
      </rPr>
      <t>/d，受益人口162人。</t>
    </r>
  </si>
  <si>
    <t>长春村长春坡1社1组供水工程</t>
  </si>
  <si>
    <r>
      <rPr>
        <sz val="8"/>
        <rFont val="宋体"/>
        <charset val="134"/>
      </rPr>
      <t>供水规模=9.36m</t>
    </r>
    <r>
      <rPr>
        <vertAlign val="superscript"/>
        <sz val="8"/>
        <rFont val="宋体"/>
        <charset val="134"/>
      </rPr>
      <t>3</t>
    </r>
    <r>
      <rPr>
        <sz val="8"/>
        <rFont val="宋体"/>
        <charset val="134"/>
      </rPr>
      <t>/d，受益人口117人。</t>
    </r>
  </si>
  <si>
    <t>长青坡5组饮水工程</t>
  </si>
  <si>
    <r>
      <rPr>
        <sz val="8"/>
        <rFont val="宋体"/>
        <charset val="134"/>
      </rPr>
      <t>供水规模=25m</t>
    </r>
    <r>
      <rPr>
        <vertAlign val="superscript"/>
        <sz val="8"/>
        <rFont val="宋体"/>
        <charset val="134"/>
      </rPr>
      <t>3</t>
    </r>
    <r>
      <rPr>
        <sz val="8"/>
        <rFont val="宋体"/>
        <charset val="134"/>
      </rPr>
      <t>/d，受益人口124人。</t>
    </r>
  </si>
  <si>
    <t>干南空、大象母饮水工程</t>
  </si>
  <si>
    <r>
      <rPr>
        <sz val="8"/>
        <rFont val="宋体"/>
        <charset val="134"/>
      </rPr>
      <t>供水规模=15m</t>
    </r>
    <r>
      <rPr>
        <vertAlign val="superscript"/>
        <sz val="8"/>
        <rFont val="宋体"/>
        <charset val="134"/>
      </rPr>
      <t>3</t>
    </r>
    <r>
      <rPr>
        <sz val="8"/>
        <rFont val="宋体"/>
        <charset val="134"/>
      </rPr>
      <t>/d，受益人口175人。</t>
    </r>
  </si>
  <si>
    <t>哨上村前后白仁供水工程</t>
  </si>
  <si>
    <r>
      <rPr>
        <sz val="8"/>
        <rFont val="宋体"/>
        <charset val="134"/>
      </rPr>
      <t>供水规模=14.4m</t>
    </r>
    <r>
      <rPr>
        <vertAlign val="superscript"/>
        <sz val="8"/>
        <rFont val="宋体"/>
        <charset val="134"/>
      </rPr>
      <t>3</t>
    </r>
    <r>
      <rPr>
        <sz val="8"/>
        <rFont val="宋体"/>
        <charset val="134"/>
      </rPr>
      <t>/d，受益人口180人。</t>
    </r>
  </si>
  <si>
    <t>白松堵饮水工程</t>
  </si>
  <si>
    <r>
      <rPr>
        <sz val="8"/>
        <rFont val="宋体"/>
        <charset val="134"/>
      </rPr>
      <t>供水规模=10m</t>
    </r>
    <r>
      <rPr>
        <vertAlign val="superscript"/>
        <sz val="8"/>
        <rFont val="宋体"/>
        <charset val="134"/>
      </rPr>
      <t>3</t>
    </r>
    <r>
      <rPr>
        <sz val="8"/>
        <rFont val="宋体"/>
        <charset val="134"/>
      </rPr>
      <t>/d，受益人口101人。</t>
    </r>
  </si>
  <si>
    <t>炼登村白乔地供水工程</t>
  </si>
  <si>
    <r>
      <rPr>
        <sz val="8"/>
        <rFont val="宋体"/>
        <charset val="134"/>
      </rPr>
      <t>供水规模=17.62m</t>
    </r>
    <r>
      <rPr>
        <vertAlign val="superscript"/>
        <sz val="8"/>
        <rFont val="宋体"/>
        <charset val="134"/>
      </rPr>
      <t>3</t>
    </r>
    <r>
      <rPr>
        <sz val="8"/>
        <rFont val="宋体"/>
        <charset val="134"/>
      </rPr>
      <t>/d，受益人口154人。。</t>
    </r>
  </si>
  <si>
    <t>炼登村大坝场供水工程</t>
  </si>
  <si>
    <r>
      <rPr>
        <sz val="8"/>
        <rFont val="宋体"/>
        <charset val="134"/>
      </rPr>
      <t>供水规模=15.62m</t>
    </r>
    <r>
      <rPr>
        <vertAlign val="superscript"/>
        <sz val="8"/>
        <rFont val="宋体"/>
        <charset val="134"/>
      </rPr>
      <t>3</t>
    </r>
    <r>
      <rPr>
        <sz val="8"/>
        <rFont val="宋体"/>
        <charset val="134"/>
      </rPr>
      <t>/d，受益人口191人。</t>
    </r>
  </si>
  <si>
    <t>文兴村澡塘组供水工程</t>
  </si>
  <si>
    <r>
      <rPr>
        <sz val="8"/>
        <rFont val="宋体"/>
        <charset val="134"/>
      </rPr>
      <t>供水规模=12.72m</t>
    </r>
    <r>
      <rPr>
        <vertAlign val="superscript"/>
        <sz val="8"/>
        <rFont val="宋体"/>
        <charset val="134"/>
      </rPr>
      <t>3</t>
    </r>
    <r>
      <rPr>
        <sz val="8"/>
        <rFont val="宋体"/>
        <charset val="134"/>
      </rPr>
      <t>/d，受益人口159人。</t>
    </r>
  </si>
  <si>
    <t>夏朗饮水工程</t>
  </si>
  <si>
    <r>
      <rPr>
        <sz val="8"/>
        <rFont val="宋体"/>
        <charset val="134"/>
      </rPr>
      <t>供水规模=13m</t>
    </r>
    <r>
      <rPr>
        <vertAlign val="superscript"/>
        <sz val="8"/>
        <rFont val="宋体"/>
        <charset val="134"/>
      </rPr>
      <t>3</t>
    </r>
    <r>
      <rPr>
        <sz val="8"/>
        <rFont val="宋体"/>
        <charset val="134"/>
      </rPr>
      <t>/d，受益人口138人。安</t>
    </r>
  </si>
  <si>
    <t>师井村佛子坡组供水工程</t>
  </si>
  <si>
    <r>
      <rPr>
        <sz val="8"/>
        <rFont val="宋体"/>
        <charset val="134"/>
      </rPr>
      <t>供水规模=14.8m</t>
    </r>
    <r>
      <rPr>
        <vertAlign val="superscript"/>
        <sz val="8"/>
        <rFont val="宋体"/>
        <charset val="134"/>
      </rPr>
      <t>3</t>
    </r>
    <r>
      <rPr>
        <sz val="8"/>
        <rFont val="宋体"/>
        <charset val="134"/>
      </rPr>
      <t>/d，受益人口185人。</t>
    </r>
  </si>
  <si>
    <t>师井村白羊厂供水工程</t>
  </si>
  <si>
    <r>
      <rPr>
        <sz val="8"/>
        <rFont val="宋体"/>
        <charset val="134"/>
      </rPr>
      <t>供水规模=11.42m</t>
    </r>
    <r>
      <rPr>
        <vertAlign val="superscript"/>
        <sz val="8"/>
        <rFont val="宋体"/>
        <charset val="134"/>
      </rPr>
      <t>3</t>
    </r>
    <r>
      <rPr>
        <sz val="8"/>
        <rFont val="宋体"/>
        <charset val="134"/>
      </rPr>
      <t>/d，受益人口100人。</t>
    </r>
  </si>
  <si>
    <t>师井村白羊厂组供水工程</t>
  </si>
  <si>
    <t>老贵老母饮水工程</t>
  </si>
  <si>
    <r>
      <rPr>
        <sz val="8"/>
        <rFont val="宋体"/>
        <charset val="134"/>
      </rPr>
      <t>供水规模=13m</t>
    </r>
    <r>
      <rPr>
        <vertAlign val="superscript"/>
        <sz val="8"/>
        <rFont val="宋体"/>
        <charset val="134"/>
      </rPr>
      <t>3</t>
    </r>
    <r>
      <rPr>
        <sz val="8"/>
        <rFont val="宋体"/>
        <charset val="134"/>
      </rPr>
      <t>/d，受益人口135人。</t>
    </r>
  </si>
  <si>
    <t>瓦窖饮水工程</t>
  </si>
  <si>
    <r>
      <rPr>
        <sz val="8"/>
        <rFont val="宋体"/>
        <charset val="134"/>
      </rPr>
      <t>供水规模=24m</t>
    </r>
    <r>
      <rPr>
        <vertAlign val="superscript"/>
        <sz val="8"/>
        <rFont val="宋体"/>
        <charset val="134"/>
      </rPr>
      <t>3</t>
    </r>
    <r>
      <rPr>
        <sz val="8"/>
        <rFont val="宋体"/>
        <charset val="134"/>
      </rPr>
      <t>/d，受益人口137人。</t>
    </r>
  </si>
  <si>
    <t>清文村岭头供水工程</t>
  </si>
  <si>
    <t>大工厂村村尾组供水工程</t>
  </si>
  <si>
    <r>
      <rPr>
        <sz val="8"/>
        <rFont val="宋体"/>
        <charset val="134"/>
      </rPr>
      <t>供水规模=11.42m</t>
    </r>
    <r>
      <rPr>
        <vertAlign val="superscript"/>
        <sz val="8"/>
        <rFont val="宋体"/>
        <charset val="134"/>
      </rPr>
      <t>3</t>
    </r>
    <r>
      <rPr>
        <sz val="8"/>
        <rFont val="宋体"/>
        <charset val="134"/>
      </rPr>
      <t>/d，受益人口105人。</t>
    </r>
  </si>
  <si>
    <t>大工厂下坪子组供水工程</t>
  </si>
  <si>
    <r>
      <rPr>
        <sz val="8"/>
        <rFont val="宋体"/>
        <charset val="134"/>
      </rPr>
      <t>供水规模=8.56m</t>
    </r>
    <r>
      <rPr>
        <vertAlign val="superscript"/>
        <sz val="8"/>
        <rFont val="宋体"/>
        <charset val="134"/>
      </rPr>
      <t>3</t>
    </r>
    <r>
      <rPr>
        <sz val="8"/>
        <rFont val="宋体"/>
        <charset val="134"/>
      </rPr>
      <t>/d，受益人口107人。</t>
    </r>
  </si>
  <si>
    <t>检槽村石坪、田心2组供水工程</t>
  </si>
  <si>
    <r>
      <rPr>
        <sz val="8"/>
        <rFont val="宋体"/>
        <charset val="134"/>
      </rPr>
      <t>供水规模=9.6m</t>
    </r>
    <r>
      <rPr>
        <vertAlign val="superscript"/>
        <sz val="8"/>
        <rFont val="宋体"/>
        <charset val="134"/>
      </rPr>
      <t>3</t>
    </r>
    <r>
      <rPr>
        <sz val="8"/>
        <rFont val="宋体"/>
        <charset val="134"/>
      </rPr>
      <t>/d，受益人口120人。</t>
    </r>
  </si>
  <si>
    <t>白坡2 饮水工程</t>
  </si>
  <si>
    <r>
      <rPr>
        <sz val="8"/>
        <rFont val="宋体"/>
        <charset val="134"/>
      </rPr>
      <t>供水规模=12m</t>
    </r>
    <r>
      <rPr>
        <vertAlign val="superscript"/>
        <sz val="8"/>
        <rFont val="宋体"/>
        <charset val="134"/>
      </rPr>
      <t>3</t>
    </r>
    <r>
      <rPr>
        <sz val="8"/>
        <rFont val="宋体"/>
        <charset val="134"/>
      </rPr>
      <t>/d，受益人口127人。</t>
    </r>
  </si>
  <si>
    <t>黄家村饮水工程</t>
  </si>
  <si>
    <r>
      <rPr>
        <sz val="8"/>
        <rFont val="宋体"/>
        <charset val="134"/>
      </rPr>
      <t>供水规模=7m</t>
    </r>
    <r>
      <rPr>
        <vertAlign val="superscript"/>
        <sz val="8"/>
        <rFont val="宋体"/>
        <charset val="134"/>
      </rPr>
      <t>3</t>
    </r>
    <r>
      <rPr>
        <sz val="8"/>
        <rFont val="宋体"/>
        <charset val="134"/>
      </rPr>
      <t>/d，受益人口132人。</t>
    </r>
  </si>
  <si>
    <t>小屋饮水工程</t>
  </si>
  <si>
    <r>
      <rPr>
        <sz val="8"/>
        <rFont val="宋体"/>
        <charset val="134"/>
      </rPr>
      <t>供水规模=14m</t>
    </r>
    <r>
      <rPr>
        <vertAlign val="superscript"/>
        <sz val="8"/>
        <rFont val="宋体"/>
        <charset val="134"/>
      </rPr>
      <t>3</t>
    </r>
    <r>
      <rPr>
        <sz val="8"/>
        <rFont val="宋体"/>
        <charset val="134"/>
      </rPr>
      <t>/d，受益人口127人。</t>
    </r>
  </si>
  <si>
    <t>新房2饮水工程</t>
  </si>
  <si>
    <r>
      <rPr>
        <sz val="8"/>
        <rFont val="宋体"/>
        <charset val="134"/>
      </rPr>
      <t>供水规模=14m</t>
    </r>
    <r>
      <rPr>
        <vertAlign val="superscript"/>
        <sz val="8"/>
        <rFont val="宋体"/>
        <charset val="134"/>
      </rPr>
      <t>3</t>
    </r>
    <r>
      <rPr>
        <sz val="8"/>
        <rFont val="宋体"/>
        <charset val="134"/>
      </rPr>
      <t>/d，受益人口156人。</t>
    </r>
  </si>
  <si>
    <t>清朗村路旁供水工程</t>
  </si>
  <si>
    <r>
      <rPr>
        <sz val="8"/>
        <rFont val="宋体"/>
        <charset val="134"/>
      </rPr>
      <t>供水规模=17.42m</t>
    </r>
    <r>
      <rPr>
        <vertAlign val="superscript"/>
        <sz val="8"/>
        <rFont val="宋体"/>
        <charset val="134"/>
      </rPr>
      <t>3</t>
    </r>
    <r>
      <rPr>
        <sz val="8"/>
        <rFont val="宋体"/>
        <charset val="134"/>
      </rPr>
      <t>/d，受益人口160人。</t>
    </r>
  </si>
  <si>
    <t>下村2饮水工程</t>
  </si>
  <si>
    <r>
      <rPr>
        <sz val="8"/>
        <rFont val="宋体"/>
        <charset val="134"/>
      </rPr>
      <t>供水规模=10m</t>
    </r>
    <r>
      <rPr>
        <vertAlign val="superscript"/>
        <sz val="8"/>
        <rFont val="宋体"/>
        <charset val="134"/>
      </rPr>
      <t>3</t>
    </r>
    <r>
      <rPr>
        <sz val="8"/>
        <rFont val="宋体"/>
        <charset val="134"/>
      </rPr>
      <t>/d，受益人口109人。</t>
    </r>
  </si>
  <si>
    <t>旧邑旁饮水工程</t>
  </si>
  <si>
    <r>
      <rPr>
        <sz val="8"/>
        <rFont val="宋体"/>
        <charset val="134"/>
      </rPr>
      <t>供水规模=13m</t>
    </r>
    <r>
      <rPr>
        <vertAlign val="superscript"/>
        <sz val="8"/>
        <rFont val="宋体"/>
        <charset val="134"/>
      </rPr>
      <t>3</t>
    </r>
    <r>
      <rPr>
        <sz val="8"/>
        <rFont val="宋体"/>
        <charset val="134"/>
      </rPr>
      <t>/d，受益人口140人。</t>
    </r>
  </si>
  <si>
    <t>克场头饮水工程</t>
  </si>
  <si>
    <r>
      <rPr>
        <sz val="8"/>
        <rFont val="宋体"/>
        <charset val="134"/>
      </rPr>
      <t>供水规模=13m</t>
    </r>
    <r>
      <rPr>
        <vertAlign val="superscript"/>
        <sz val="8"/>
        <rFont val="宋体"/>
        <charset val="134"/>
      </rPr>
      <t>3</t>
    </r>
    <r>
      <rPr>
        <sz val="8"/>
        <rFont val="宋体"/>
        <charset val="134"/>
      </rPr>
      <t>/d，受益人口145人。</t>
    </r>
  </si>
  <si>
    <t>清朗村上下七登供水工程</t>
  </si>
  <si>
    <r>
      <rPr>
        <sz val="8"/>
        <rFont val="宋体"/>
        <charset val="134"/>
      </rPr>
      <t>供水规模=15.68m</t>
    </r>
    <r>
      <rPr>
        <vertAlign val="superscript"/>
        <sz val="8"/>
        <rFont val="宋体"/>
        <charset val="134"/>
      </rPr>
      <t>3</t>
    </r>
    <r>
      <rPr>
        <sz val="8"/>
        <rFont val="宋体"/>
        <charset val="134"/>
      </rPr>
      <t>/d，受益人口196人。</t>
    </r>
  </si>
  <si>
    <t>河南村鹿子密组组供水工程</t>
  </si>
  <si>
    <r>
      <rPr>
        <sz val="8"/>
        <rFont val="宋体"/>
        <charset val="134"/>
      </rPr>
      <t>供水规模=10.5m</t>
    </r>
    <r>
      <rPr>
        <vertAlign val="superscript"/>
        <sz val="8"/>
        <rFont val="宋体"/>
        <charset val="134"/>
      </rPr>
      <t>3</t>
    </r>
    <r>
      <rPr>
        <sz val="8"/>
        <rFont val="宋体"/>
        <charset val="134"/>
      </rPr>
      <t>/d，受益人口131人。</t>
    </r>
  </si>
  <si>
    <t>窑底组饮水工程</t>
  </si>
  <si>
    <r>
      <rPr>
        <sz val="8"/>
        <rFont val="宋体"/>
        <charset val="134"/>
      </rPr>
      <t>供水规模=15m</t>
    </r>
    <r>
      <rPr>
        <vertAlign val="superscript"/>
        <sz val="8"/>
        <rFont val="宋体"/>
        <charset val="134"/>
      </rPr>
      <t>3</t>
    </r>
    <r>
      <rPr>
        <sz val="8"/>
        <rFont val="宋体"/>
        <charset val="134"/>
      </rPr>
      <t>/d，受益人口132人。</t>
    </r>
  </si>
  <si>
    <t>爱崩期、山场组饮水工程</t>
  </si>
  <si>
    <r>
      <rPr>
        <sz val="8"/>
        <rFont val="宋体"/>
        <charset val="134"/>
      </rPr>
      <t>供水规模=18m</t>
    </r>
    <r>
      <rPr>
        <vertAlign val="superscript"/>
        <sz val="8"/>
        <rFont val="宋体"/>
        <charset val="134"/>
      </rPr>
      <t>3</t>
    </r>
    <r>
      <rPr>
        <sz val="8"/>
        <rFont val="宋体"/>
        <charset val="134"/>
      </rPr>
      <t>/d，受益人口132人。</t>
    </r>
  </si>
  <si>
    <t>河南村岩子头饮水工程</t>
  </si>
  <si>
    <r>
      <rPr>
        <sz val="8"/>
        <rFont val="宋体"/>
        <charset val="134"/>
      </rPr>
      <t>供水规模=17.52m</t>
    </r>
    <r>
      <rPr>
        <vertAlign val="superscript"/>
        <sz val="8"/>
        <rFont val="宋体"/>
        <charset val="134"/>
      </rPr>
      <t>3</t>
    </r>
    <r>
      <rPr>
        <sz val="8"/>
        <rFont val="宋体"/>
        <charset val="134"/>
      </rPr>
      <t>/d，受益人口171人。</t>
    </r>
  </si>
  <si>
    <t>河南村茂空密、阿八祖组供水工程</t>
  </si>
  <si>
    <t>吾母鹿饮水工程</t>
  </si>
  <si>
    <t>丰收村彝族社供水工程</t>
  </si>
  <si>
    <r>
      <rPr>
        <sz val="8"/>
        <rFont val="宋体"/>
        <charset val="134"/>
      </rPr>
      <t>供水规模=9.49m</t>
    </r>
    <r>
      <rPr>
        <vertAlign val="superscript"/>
        <sz val="8"/>
        <rFont val="宋体"/>
        <charset val="134"/>
      </rPr>
      <t>3</t>
    </r>
    <r>
      <rPr>
        <sz val="8"/>
        <rFont val="宋体"/>
        <charset val="134"/>
      </rPr>
      <t>/d，受益人口161人。</t>
    </r>
  </si>
  <si>
    <t>丰收村白底地、空沙麦1组供水工程</t>
  </si>
  <si>
    <r>
      <rPr>
        <sz val="8"/>
        <rFont val="宋体"/>
        <charset val="134"/>
      </rPr>
      <t>供水规模=17.71m</t>
    </r>
    <r>
      <rPr>
        <vertAlign val="superscript"/>
        <sz val="8"/>
        <rFont val="宋体"/>
        <charset val="134"/>
      </rPr>
      <t>3</t>
    </r>
    <r>
      <rPr>
        <sz val="8"/>
        <rFont val="宋体"/>
        <charset val="134"/>
      </rPr>
      <t>/d，受益人口162人。</t>
    </r>
  </si>
  <si>
    <t>丰收村登母供水工程</t>
  </si>
  <si>
    <r>
      <rPr>
        <sz val="8"/>
        <rFont val="宋体"/>
        <charset val="134"/>
      </rPr>
      <t>供水规模=20.04m</t>
    </r>
    <r>
      <rPr>
        <vertAlign val="superscript"/>
        <sz val="8"/>
        <rFont val="宋体"/>
        <charset val="134"/>
      </rPr>
      <t>3</t>
    </r>
    <r>
      <rPr>
        <sz val="8"/>
        <rFont val="宋体"/>
        <charset val="134"/>
      </rPr>
      <t>/d，受益人口130人。</t>
    </r>
  </si>
  <si>
    <t>丰收村泽登组组供水工程</t>
  </si>
  <si>
    <r>
      <rPr>
        <sz val="8"/>
        <rFont val="宋体"/>
        <charset val="134"/>
      </rPr>
      <t>供水规模=10.04m</t>
    </r>
    <r>
      <rPr>
        <vertAlign val="superscript"/>
        <sz val="8"/>
        <rFont val="宋体"/>
        <charset val="134"/>
      </rPr>
      <t>3</t>
    </r>
    <r>
      <rPr>
        <sz val="8"/>
        <rFont val="宋体"/>
        <charset val="134"/>
      </rPr>
      <t>/d，受益人口130人。</t>
    </r>
  </si>
  <si>
    <t>团结村石堆场供水工程</t>
  </si>
  <si>
    <r>
      <rPr>
        <sz val="8"/>
        <rFont val="宋体"/>
        <charset val="134"/>
      </rPr>
      <t>供水规模=11.52m</t>
    </r>
    <r>
      <rPr>
        <vertAlign val="superscript"/>
        <sz val="8"/>
        <rFont val="宋体"/>
        <charset val="134"/>
      </rPr>
      <t>3</t>
    </r>
    <r>
      <rPr>
        <sz val="8"/>
        <rFont val="宋体"/>
        <charset val="134"/>
      </rPr>
      <t>/d，受益人口106人。</t>
    </r>
  </si>
  <si>
    <t>团结村恩接祖供水工程</t>
  </si>
  <si>
    <r>
      <rPr>
        <sz val="8"/>
        <rFont val="宋体"/>
        <charset val="134"/>
      </rPr>
      <t>供水规模=12.39m</t>
    </r>
    <r>
      <rPr>
        <vertAlign val="superscript"/>
        <sz val="8"/>
        <rFont val="宋体"/>
        <charset val="134"/>
      </rPr>
      <t>3</t>
    </r>
    <r>
      <rPr>
        <sz val="8"/>
        <rFont val="宋体"/>
        <charset val="134"/>
      </rPr>
      <t>/d，受益人口114人。。</t>
    </r>
  </si>
  <si>
    <t>龙期、税家饮水工程</t>
  </si>
  <si>
    <r>
      <rPr>
        <sz val="8"/>
        <rFont val="宋体"/>
        <charset val="134"/>
      </rPr>
      <t>供水规模=19m</t>
    </r>
    <r>
      <rPr>
        <vertAlign val="superscript"/>
        <sz val="8"/>
        <rFont val="宋体"/>
        <charset val="134"/>
      </rPr>
      <t>3</t>
    </r>
    <r>
      <rPr>
        <sz val="8"/>
        <rFont val="宋体"/>
        <charset val="134"/>
      </rPr>
      <t>/d，受益人口139人。</t>
    </r>
  </si>
  <si>
    <t>团结村吾孙吾、中村供水工程</t>
  </si>
  <si>
    <r>
      <rPr>
        <sz val="8"/>
        <rFont val="宋体"/>
        <charset val="134"/>
      </rPr>
      <t>供水规模=15.62m</t>
    </r>
    <r>
      <rPr>
        <vertAlign val="superscript"/>
        <sz val="8"/>
        <rFont val="宋体"/>
        <charset val="134"/>
      </rPr>
      <t>3</t>
    </r>
    <r>
      <rPr>
        <sz val="8"/>
        <rFont val="宋体"/>
        <charset val="134"/>
      </rPr>
      <t>/d，受益人口139人。</t>
    </r>
  </si>
  <si>
    <t>团结村草房1组供水工程</t>
  </si>
  <si>
    <r>
      <rPr>
        <sz val="8"/>
        <rFont val="宋体"/>
        <charset val="134"/>
      </rPr>
      <t>供水规模=15.49m</t>
    </r>
    <r>
      <rPr>
        <vertAlign val="superscript"/>
        <sz val="8"/>
        <rFont val="宋体"/>
        <charset val="134"/>
      </rPr>
      <t>3</t>
    </r>
    <r>
      <rPr>
        <sz val="8"/>
        <rFont val="宋体"/>
        <charset val="134"/>
      </rPr>
      <t>/d，受益人口142人。</t>
    </r>
  </si>
  <si>
    <t>团结村草房组组供水工程</t>
  </si>
  <si>
    <r>
      <rPr>
        <sz val="8"/>
        <rFont val="宋体"/>
        <charset val="134"/>
      </rPr>
      <t>供水规模=11.4m</t>
    </r>
    <r>
      <rPr>
        <vertAlign val="superscript"/>
        <sz val="8"/>
        <rFont val="宋体"/>
        <charset val="134"/>
      </rPr>
      <t>3</t>
    </r>
    <r>
      <rPr>
        <sz val="8"/>
        <rFont val="宋体"/>
        <charset val="134"/>
      </rPr>
      <t>/d，受益人口142人。</t>
    </r>
  </si>
  <si>
    <t>团结村小河场供水工程</t>
  </si>
  <si>
    <r>
      <rPr>
        <sz val="8"/>
        <rFont val="宋体"/>
        <charset val="134"/>
      </rPr>
      <t>供水规模=15.97m</t>
    </r>
    <r>
      <rPr>
        <vertAlign val="superscript"/>
        <sz val="8"/>
        <rFont val="宋体"/>
        <charset val="134"/>
      </rPr>
      <t>3</t>
    </r>
    <r>
      <rPr>
        <sz val="8"/>
        <rFont val="宋体"/>
        <charset val="134"/>
      </rPr>
      <t>/d，受益人口146人。</t>
    </r>
  </si>
  <si>
    <t>河东村只崩场组供水工程</t>
  </si>
  <si>
    <r>
      <rPr>
        <sz val="8"/>
        <rFont val="宋体"/>
        <charset val="134"/>
      </rPr>
      <t>供水规模=16.52m</t>
    </r>
    <r>
      <rPr>
        <vertAlign val="superscript"/>
        <sz val="8"/>
        <rFont val="宋体"/>
        <charset val="134"/>
      </rPr>
      <t>3</t>
    </r>
    <r>
      <rPr>
        <sz val="8"/>
        <rFont val="宋体"/>
        <charset val="134"/>
      </rPr>
      <t>/d，受益人口147人。</t>
    </r>
  </si>
  <si>
    <t>团结村庄房、腊么吾1组供水工程</t>
  </si>
  <si>
    <r>
      <rPr>
        <sz val="8"/>
        <rFont val="宋体"/>
        <charset val="134"/>
      </rPr>
      <t>供水规模=16.17m</t>
    </r>
    <r>
      <rPr>
        <vertAlign val="superscript"/>
        <sz val="8"/>
        <rFont val="宋体"/>
        <charset val="134"/>
      </rPr>
      <t>3</t>
    </r>
    <r>
      <rPr>
        <sz val="8"/>
        <rFont val="宋体"/>
        <charset val="134"/>
      </rPr>
      <t>/d，受益人口148人。</t>
    </r>
  </si>
  <si>
    <t>团结村庄房、腊么吾组组供水工程</t>
  </si>
  <si>
    <r>
      <rPr>
        <sz val="8"/>
        <rFont val="宋体"/>
        <charset val="134"/>
      </rPr>
      <t>供水规模=11.8m</t>
    </r>
    <r>
      <rPr>
        <vertAlign val="superscript"/>
        <sz val="8"/>
        <rFont val="宋体"/>
        <charset val="134"/>
      </rPr>
      <t>3</t>
    </r>
    <r>
      <rPr>
        <sz val="8"/>
        <rFont val="宋体"/>
        <charset val="134"/>
      </rPr>
      <t>/d，受益人口148人。</t>
    </r>
  </si>
  <si>
    <t>团结村双河1组供水工程</t>
  </si>
  <si>
    <r>
      <rPr>
        <sz val="8"/>
        <rFont val="宋体"/>
        <charset val="134"/>
      </rPr>
      <t>供水规模=19.26m</t>
    </r>
    <r>
      <rPr>
        <vertAlign val="superscript"/>
        <sz val="8"/>
        <rFont val="宋体"/>
        <charset val="134"/>
      </rPr>
      <t>3</t>
    </r>
    <r>
      <rPr>
        <sz val="8"/>
        <rFont val="宋体"/>
        <charset val="134"/>
      </rPr>
      <t>/d，受益人口177人。</t>
    </r>
  </si>
  <si>
    <t>团结村双河组组供水工程</t>
  </si>
  <si>
    <r>
      <rPr>
        <sz val="8"/>
        <rFont val="宋体"/>
        <charset val="134"/>
      </rPr>
      <t>供水规模=14.20m</t>
    </r>
    <r>
      <rPr>
        <vertAlign val="superscript"/>
        <sz val="8"/>
        <rFont val="宋体"/>
        <charset val="134"/>
      </rPr>
      <t>3</t>
    </r>
    <r>
      <rPr>
        <sz val="8"/>
        <rFont val="宋体"/>
        <charset val="134"/>
      </rPr>
      <t>/d，受益人口177人。</t>
    </r>
  </si>
  <si>
    <t>团结村大春场、水磨房组供水工程</t>
  </si>
  <si>
    <r>
      <rPr>
        <sz val="8"/>
        <rFont val="宋体"/>
        <charset val="134"/>
      </rPr>
      <t>供水规模=20.23m</t>
    </r>
    <r>
      <rPr>
        <vertAlign val="superscript"/>
        <sz val="8"/>
        <rFont val="宋体"/>
        <charset val="134"/>
      </rPr>
      <t>3</t>
    </r>
    <r>
      <rPr>
        <sz val="8"/>
        <rFont val="宋体"/>
        <charset val="134"/>
      </rPr>
      <t>/d，受益人口180人。</t>
    </r>
  </si>
  <si>
    <r>
      <rPr>
        <sz val="8"/>
        <rFont val="宋体"/>
        <charset val="134"/>
      </rPr>
      <t>供水规模=15.3m</t>
    </r>
    <r>
      <rPr>
        <vertAlign val="superscript"/>
        <sz val="8"/>
        <rFont val="宋体"/>
        <charset val="134"/>
      </rPr>
      <t>3</t>
    </r>
    <r>
      <rPr>
        <sz val="8"/>
        <rFont val="宋体"/>
        <charset val="134"/>
      </rPr>
      <t>/d，受益人口191人。</t>
    </r>
  </si>
  <si>
    <r>
      <rPr>
        <sz val="8"/>
        <rFont val="宋体"/>
        <charset val="134"/>
      </rPr>
      <t>供水规模=15.44m</t>
    </r>
    <r>
      <rPr>
        <vertAlign val="superscript"/>
        <sz val="8"/>
        <rFont val="宋体"/>
        <charset val="134"/>
      </rPr>
      <t>3</t>
    </r>
    <r>
      <rPr>
        <sz val="8"/>
        <rFont val="宋体"/>
        <charset val="134"/>
      </rPr>
      <t>/d，受益人口193人。</t>
    </r>
  </si>
  <si>
    <t>河东村山坞组供水工程</t>
  </si>
  <si>
    <r>
      <rPr>
        <sz val="8"/>
        <rFont val="宋体"/>
        <charset val="134"/>
      </rPr>
      <t>供水规模=11.4m</t>
    </r>
    <r>
      <rPr>
        <vertAlign val="superscript"/>
        <sz val="8"/>
        <rFont val="宋体"/>
        <charset val="134"/>
      </rPr>
      <t>3</t>
    </r>
    <r>
      <rPr>
        <sz val="8"/>
        <rFont val="宋体"/>
        <charset val="134"/>
      </rPr>
      <t>/d，受益人口184人。</t>
    </r>
  </si>
  <si>
    <t>河东村山期、阿郎头组供水工程</t>
  </si>
  <si>
    <t>新宅村麻柒2组供水工程</t>
  </si>
  <si>
    <t>吾卜灯组饮水工程</t>
  </si>
  <si>
    <r>
      <rPr>
        <sz val="8"/>
        <rFont val="宋体"/>
        <charset val="134"/>
      </rPr>
      <t>供水规模=13m</t>
    </r>
    <r>
      <rPr>
        <vertAlign val="superscript"/>
        <sz val="8"/>
        <rFont val="宋体"/>
        <charset val="134"/>
      </rPr>
      <t>3</t>
    </r>
    <r>
      <rPr>
        <sz val="8"/>
        <rFont val="宋体"/>
        <charset val="134"/>
      </rPr>
      <t>/d，受益人口116人。</t>
    </r>
  </si>
  <si>
    <t>新宅村新祥邑组供水工程</t>
  </si>
  <si>
    <r>
      <rPr>
        <sz val="8"/>
        <rFont val="宋体"/>
        <charset val="134"/>
      </rPr>
      <t>供水规模=13.82m</t>
    </r>
    <r>
      <rPr>
        <vertAlign val="superscript"/>
        <sz val="8"/>
        <rFont val="宋体"/>
        <charset val="134"/>
      </rPr>
      <t>3</t>
    </r>
    <r>
      <rPr>
        <sz val="8"/>
        <rFont val="宋体"/>
        <charset val="134"/>
      </rPr>
      <t>/d，受益人口123人。</t>
    </r>
  </si>
  <si>
    <t>新宅村拖罗坪1组供水工程</t>
  </si>
  <si>
    <t>新宅村青衫树组供水工程</t>
  </si>
  <si>
    <r>
      <rPr>
        <sz val="8"/>
        <rFont val="宋体"/>
        <charset val="134"/>
      </rPr>
      <t>供水规模=18.77m</t>
    </r>
    <r>
      <rPr>
        <vertAlign val="superscript"/>
        <sz val="8"/>
        <rFont val="宋体"/>
        <charset val="134"/>
      </rPr>
      <t>3</t>
    </r>
    <r>
      <rPr>
        <sz val="8"/>
        <rFont val="宋体"/>
        <charset val="134"/>
      </rPr>
      <t>/d，受益人口167人。</t>
    </r>
  </si>
  <si>
    <t>瓦窑坪红石脚饮水工程</t>
  </si>
  <si>
    <r>
      <rPr>
        <sz val="8"/>
        <rFont val="宋体"/>
        <charset val="134"/>
      </rPr>
      <t>供水规模=18m</t>
    </r>
    <r>
      <rPr>
        <vertAlign val="superscript"/>
        <sz val="8"/>
        <rFont val="宋体"/>
        <charset val="134"/>
      </rPr>
      <t>3</t>
    </r>
    <r>
      <rPr>
        <sz val="8"/>
        <rFont val="宋体"/>
        <charset val="134"/>
      </rPr>
      <t>/d，受益人口184人。</t>
    </r>
  </si>
  <si>
    <t>新宅村瓦窑坪1组供水工程</t>
  </si>
  <si>
    <t>新宅村移民新村1组供水工程</t>
  </si>
  <si>
    <r>
      <rPr>
        <sz val="8"/>
        <rFont val="宋体"/>
        <charset val="134"/>
      </rPr>
      <t>供水规模=14.72m</t>
    </r>
    <r>
      <rPr>
        <vertAlign val="superscript"/>
        <sz val="8"/>
        <rFont val="宋体"/>
        <charset val="134"/>
      </rPr>
      <t>3</t>
    </r>
    <r>
      <rPr>
        <sz val="8"/>
        <rFont val="宋体"/>
        <charset val="134"/>
      </rPr>
      <t>/d，受益人口184人。</t>
    </r>
  </si>
  <si>
    <t>小地旁、瓦匠饮水工程</t>
  </si>
  <si>
    <r>
      <rPr>
        <sz val="8"/>
        <rFont val="宋体"/>
        <charset val="134"/>
      </rPr>
      <t>供水规模=23m</t>
    </r>
    <r>
      <rPr>
        <vertAlign val="superscript"/>
        <sz val="8"/>
        <rFont val="宋体"/>
        <charset val="134"/>
      </rPr>
      <t>3</t>
    </r>
    <r>
      <rPr>
        <sz val="8"/>
        <rFont val="宋体"/>
        <charset val="134"/>
      </rPr>
      <t>/d，受益人口185人。</t>
    </r>
  </si>
  <si>
    <t>自新村阿沙坪村民1组供水工程</t>
  </si>
  <si>
    <t>自新村鸭子甸村民1组供水工程</t>
  </si>
  <si>
    <t>自新村阿甲鲁村民1组供水工程</t>
  </si>
  <si>
    <t>阿新宅饮水工程</t>
  </si>
  <si>
    <r>
      <rPr>
        <sz val="8"/>
        <rFont val="宋体"/>
        <charset val="134"/>
      </rPr>
      <t>供水规模=15m</t>
    </r>
    <r>
      <rPr>
        <vertAlign val="superscript"/>
        <sz val="8"/>
        <rFont val="宋体"/>
        <charset val="134"/>
      </rPr>
      <t>3</t>
    </r>
    <r>
      <rPr>
        <sz val="8"/>
        <rFont val="宋体"/>
        <charset val="134"/>
      </rPr>
      <t>/d，受益人口101人。</t>
    </r>
  </si>
  <si>
    <t>自新村达戈村民小组供水工程　</t>
  </si>
  <si>
    <t>自新村阿里祖村民小组供水工程</t>
  </si>
  <si>
    <r>
      <rPr>
        <sz val="8"/>
        <rFont val="宋体"/>
        <charset val="134"/>
      </rPr>
      <t>供水规模=10.88m</t>
    </r>
    <r>
      <rPr>
        <vertAlign val="superscript"/>
        <sz val="8"/>
        <rFont val="宋体"/>
        <charset val="134"/>
      </rPr>
      <t>3</t>
    </r>
    <r>
      <rPr>
        <sz val="8"/>
        <rFont val="宋体"/>
        <charset val="134"/>
      </rPr>
      <t>/d，受益人口136人。</t>
    </r>
  </si>
  <si>
    <t>宅后登饮水工程</t>
  </si>
  <si>
    <r>
      <rPr>
        <sz val="8"/>
        <rFont val="宋体"/>
        <charset val="134"/>
      </rPr>
      <t>供水规模=20m</t>
    </r>
    <r>
      <rPr>
        <vertAlign val="superscript"/>
        <sz val="8"/>
        <rFont val="宋体"/>
        <charset val="134"/>
      </rPr>
      <t>3</t>
    </r>
    <r>
      <rPr>
        <sz val="8"/>
        <rFont val="宋体"/>
        <charset val="134"/>
      </rPr>
      <t>/d，受益人口151人。</t>
    </r>
  </si>
  <si>
    <t>大发组饮水工程</t>
  </si>
  <si>
    <r>
      <rPr>
        <sz val="8"/>
        <rFont val="宋体"/>
        <charset val="134"/>
      </rPr>
      <t>供水规模=36m</t>
    </r>
    <r>
      <rPr>
        <vertAlign val="superscript"/>
        <sz val="8"/>
        <rFont val="宋体"/>
        <charset val="134"/>
      </rPr>
      <t>3</t>
    </r>
    <r>
      <rPr>
        <sz val="8"/>
        <rFont val="宋体"/>
        <charset val="134"/>
      </rPr>
      <t>/d，受益人口165人。</t>
    </r>
  </si>
  <si>
    <t>鸭子甸村民小组供水工程　</t>
  </si>
  <si>
    <r>
      <rPr>
        <sz val="8"/>
        <rFont val="宋体"/>
        <charset val="134"/>
      </rPr>
      <t>供水规模=18.2m</t>
    </r>
    <r>
      <rPr>
        <vertAlign val="superscript"/>
        <sz val="8"/>
        <rFont val="宋体"/>
        <charset val="134"/>
      </rPr>
      <t>3</t>
    </r>
    <r>
      <rPr>
        <sz val="8"/>
        <rFont val="宋体"/>
        <charset val="134"/>
      </rPr>
      <t>/d，受益人口167人。</t>
    </r>
  </si>
  <si>
    <t>自新村阿沙坪村民小组供水工程</t>
  </si>
  <si>
    <t>胜利村麻杆组供水工程</t>
  </si>
  <si>
    <r>
      <rPr>
        <sz val="8"/>
        <rFont val="宋体"/>
        <charset val="134"/>
      </rPr>
      <t>供水规模=14.88m</t>
    </r>
    <r>
      <rPr>
        <vertAlign val="superscript"/>
        <sz val="8"/>
        <rFont val="宋体"/>
        <charset val="134"/>
      </rPr>
      <t>3</t>
    </r>
    <r>
      <rPr>
        <sz val="8"/>
        <rFont val="宋体"/>
        <charset val="134"/>
      </rPr>
      <t>/d，受益人口131人。</t>
    </r>
  </si>
  <si>
    <t>黑场组饮水工程</t>
  </si>
  <si>
    <r>
      <rPr>
        <sz val="8"/>
        <rFont val="宋体"/>
        <charset val="134"/>
      </rPr>
      <t>供水规模=27m</t>
    </r>
    <r>
      <rPr>
        <vertAlign val="superscript"/>
        <sz val="8"/>
        <rFont val="宋体"/>
        <charset val="134"/>
      </rPr>
      <t>3</t>
    </r>
    <r>
      <rPr>
        <sz val="8"/>
        <rFont val="宋体"/>
        <charset val="134"/>
      </rPr>
      <t>/d，受益人口134人。</t>
    </r>
  </si>
  <si>
    <t>深亚口饮水工程</t>
  </si>
  <si>
    <r>
      <rPr>
        <sz val="8"/>
        <rFont val="宋体"/>
        <charset val="134"/>
      </rPr>
      <t>供水规模=9m</t>
    </r>
    <r>
      <rPr>
        <vertAlign val="superscript"/>
        <sz val="8"/>
        <rFont val="宋体"/>
        <charset val="134"/>
      </rPr>
      <t>3</t>
    </r>
    <r>
      <rPr>
        <sz val="8"/>
        <rFont val="宋体"/>
        <charset val="134"/>
      </rPr>
      <t>/d，受益人口109人。</t>
    </r>
  </si>
  <si>
    <t>香犬宅饮水工程</t>
  </si>
  <si>
    <r>
      <rPr>
        <sz val="8"/>
        <rFont val="宋体"/>
        <charset val="134"/>
      </rPr>
      <t>供水规模=21m</t>
    </r>
    <r>
      <rPr>
        <vertAlign val="superscript"/>
        <sz val="8"/>
        <rFont val="宋体"/>
        <charset val="134"/>
      </rPr>
      <t>3</t>
    </r>
    <r>
      <rPr>
        <sz val="8"/>
        <rFont val="宋体"/>
        <charset val="134"/>
      </rPr>
      <t>/d，受益人口111人。</t>
    </r>
  </si>
  <si>
    <t>新荣村旧宅组供水工程</t>
  </si>
  <si>
    <r>
      <rPr>
        <sz val="8"/>
        <rFont val="宋体"/>
        <charset val="134"/>
      </rPr>
      <t>供水规模=9.1m</t>
    </r>
    <r>
      <rPr>
        <vertAlign val="superscript"/>
        <sz val="8"/>
        <rFont val="宋体"/>
        <charset val="134"/>
      </rPr>
      <t>3</t>
    </r>
    <r>
      <rPr>
        <sz val="8"/>
        <rFont val="宋体"/>
        <charset val="134"/>
      </rPr>
      <t>/d，受益人口114人。</t>
    </r>
  </si>
  <si>
    <t>河边饮水工程</t>
  </si>
  <si>
    <r>
      <rPr>
        <sz val="8"/>
        <rFont val="宋体"/>
        <charset val="134"/>
      </rPr>
      <t>供水规模=20m</t>
    </r>
    <r>
      <rPr>
        <vertAlign val="superscript"/>
        <sz val="8"/>
        <rFont val="宋体"/>
        <charset val="134"/>
      </rPr>
      <t>3</t>
    </r>
    <r>
      <rPr>
        <sz val="8"/>
        <rFont val="宋体"/>
        <charset val="134"/>
      </rPr>
      <t>/d，受益人口172人。</t>
    </r>
  </si>
  <si>
    <t>勒子箐饮水工程</t>
  </si>
  <si>
    <r>
      <rPr>
        <sz val="8"/>
        <rFont val="宋体"/>
        <charset val="134"/>
      </rPr>
      <t>供水规模=16m</t>
    </r>
    <r>
      <rPr>
        <vertAlign val="superscript"/>
        <sz val="8"/>
        <rFont val="宋体"/>
        <charset val="134"/>
      </rPr>
      <t>3</t>
    </r>
    <r>
      <rPr>
        <sz val="8"/>
        <rFont val="宋体"/>
        <charset val="134"/>
      </rPr>
      <t>/d，受益人口121人。</t>
    </r>
  </si>
  <si>
    <t>高明村勒子箐组供水工程</t>
  </si>
  <si>
    <r>
      <rPr>
        <sz val="8"/>
        <rFont val="宋体"/>
        <charset val="134"/>
      </rPr>
      <t>供水规模=9.7m</t>
    </r>
    <r>
      <rPr>
        <vertAlign val="superscript"/>
        <sz val="8"/>
        <rFont val="宋体"/>
        <charset val="134"/>
      </rPr>
      <t>3</t>
    </r>
    <r>
      <rPr>
        <sz val="8"/>
        <rFont val="宋体"/>
        <charset val="134"/>
      </rPr>
      <t>/d，受益人口121人。</t>
    </r>
  </si>
  <si>
    <t>关坪村元里场组供水工程</t>
  </si>
  <si>
    <r>
      <rPr>
        <sz val="8"/>
        <rFont val="宋体"/>
        <charset val="134"/>
      </rPr>
      <t>供水规模=9.8m</t>
    </r>
    <r>
      <rPr>
        <vertAlign val="superscript"/>
        <sz val="8"/>
        <rFont val="宋体"/>
        <charset val="134"/>
      </rPr>
      <t>3</t>
    </r>
    <r>
      <rPr>
        <sz val="8"/>
        <rFont val="宋体"/>
        <charset val="134"/>
      </rPr>
      <t>/d，受益人口122人。</t>
    </r>
  </si>
  <si>
    <t>关坪村庙街村民1组供水工程</t>
  </si>
  <si>
    <t>关坪村梨树坡村民1组供水工程</t>
  </si>
  <si>
    <r>
      <rPr>
        <sz val="8"/>
        <rFont val="宋体"/>
        <charset val="134"/>
      </rPr>
      <t>供水规模=19.17m</t>
    </r>
    <r>
      <rPr>
        <vertAlign val="superscript"/>
        <sz val="8"/>
        <rFont val="宋体"/>
        <charset val="134"/>
      </rPr>
      <t>3</t>
    </r>
    <r>
      <rPr>
        <sz val="8"/>
        <rFont val="宋体"/>
        <charset val="134"/>
      </rPr>
      <t>/d，受益人口176人。</t>
    </r>
  </si>
  <si>
    <t>关坪村梨树坡村民2组供水工程</t>
  </si>
  <si>
    <r>
      <rPr>
        <sz val="8"/>
        <rFont val="宋体"/>
        <charset val="134"/>
      </rPr>
      <t>供水规模=14.08m</t>
    </r>
    <r>
      <rPr>
        <vertAlign val="superscript"/>
        <sz val="8"/>
        <rFont val="宋体"/>
        <charset val="134"/>
      </rPr>
      <t>3</t>
    </r>
    <r>
      <rPr>
        <sz val="8"/>
        <rFont val="宋体"/>
        <charset val="134"/>
      </rPr>
      <t>/d，受益人口176人。</t>
    </r>
  </si>
  <si>
    <t>小桥头饮水工程</t>
  </si>
  <si>
    <r>
      <rPr>
        <sz val="8"/>
        <rFont val="宋体"/>
        <charset val="134"/>
      </rPr>
      <t>供水规模=27m</t>
    </r>
    <r>
      <rPr>
        <vertAlign val="superscript"/>
        <sz val="8"/>
        <rFont val="宋体"/>
        <charset val="134"/>
      </rPr>
      <t>3</t>
    </r>
    <r>
      <rPr>
        <sz val="8"/>
        <rFont val="宋体"/>
        <charset val="134"/>
      </rPr>
      <t>/d，受益人口196人。</t>
    </r>
  </si>
  <si>
    <t>割七场饮水工程</t>
  </si>
  <si>
    <r>
      <rPr>
        <sz val="8"/>
        <rFont val="宋体"/>
        <charset val="134"/>
      </rPr>
      <t>供水规模=10m</t>
    </r>
    <r>
      <rPr>
        <vertAlign val="superscript"/>
        <sz val="8"/>
        <rFont val="宋体"/>
        <charset val="134"/>
      </rPr>
      <t>3</t>
    </r>
    <r>
      <rPr>
        <sz val="8"/>
        <rFont val="宋体"/>
        <charset val="134"/>
      </rPr>
      <t>/d，受益人口142人。</t>
    </r>
  </si>
  <si>
    <t>阿屋丫饮水工程</t>
  </si>
  <si>
    <r>
      <rPr>
        <sz val="8"/>
        <rFont val="宋体"/>
        <charset val="134"/>
      </rPr>
      <t>供水规模=14m</t>
    </r>
    <r>
      <rPr>
        <vertAlign val="superscript"/>
        <sz val="8"/>
        <rFont val="宋体"/>
        <charset val="134"/>
      </rPr>
      <t>3</t>
    </r>
    <r>
      <rPr>
        <sz val="8"/>
        <rFont val="宋体"/>
        <charset val="134"/>
      </rPr>
      <t>/d，受益人口103人。</t>
    </r>
  </si>
  <si>
    <t>新安饮水工程</t>
  </si>
  <si>
    <r>
      <rPr>
        <sz val="8"/>
        <rFont val="宋体"/>
        <charset val="134"/>
      </rPr>
      <t>供水规模=24m</t>
    </r>
    <r>
      <rPr>
        <vertAlign val="superscript"/>
        <sz val="8"/>
        <rFont val="宋体"/>
        <charset val="134"/>
      </rPr>
      <t>3</t>
    </r>
    <r>
      <rPr>
        <sz val="8"/>
        <rFont val="宋体"/>
        <charset val="134"/>
      </rPr>
      <t>/d，受益人口108人。</t>
    </r>
  </si>
  <si>
    <t>南新村阿屋丫组供水工程</t>
  </si>
  <si>
    <t>南新村决腊坪组供水工程</t>
  </si>
  <si>
    <r>
      <rPr>
        <sz val="8"/>
        <rFont val="宋体"/>
        <charset val="134"/>
      </rPr>
      <t>供水规模=9m</t>
    </r>
    <r>
      <rPr>
        <vertAlign val="superscript"/>
        <sz val="8"/>
        <rFont val="宋体"/>
        <charset val="134"/>
      </rPr>
      <t>3</t>
    </r>
    <r>
      <rPr>
        <sz val="8"/>
        <rFont val="宋体"/>
        <charset val="134"/>
      </rPr>
      <t>/d，受益人口113人。</t>
    </r>
  </si>
  <si>
    <t>下庄饮水工程</t>
  </si>
  <si>
    <r>
      <rPr>
        <sz val="8"/>
        <rFont val="宋体"/>
        <charset val="134"/>
      </rPr>
      <t>供水规模=20m</t>
    </r>
    <r>
      <rPr>
        <vertAlign val="superscript"/>
        <sz val="8"/>
        <rFont val="宋体"/>
        <charset val="134"/>
      </rPr>
      <t>3</t>
    </r>
    <r>
      <rPr>
        <sz val="8"/>
        <rFont val="宋体"/>
        <charset val="134"/>
      </rPr>
      <t>/d，受益人口121人。</t>
    </r>
  </si>
  <si>
    <t>悟牧丹、课孟饮水工程</t>
  </si>
  <si>
    <r>
      <rPr>
        <sz val="8"/>
        <rFont val="宋体"/>
        <charset val="134"/>
      </rPr>
      <t>供水规模=17m</t>
    </r>
    <r>
      <rPr>
        <vertAlign val="superscript"/>
        <sz val="8"/>
        <rFont val="宋体"/>
        <charset val="134"/>
      </rPr>
      <t>3</t>
    </r>
    <r>
      <rPr>
        <sz val="8"/>
        <rFont val="宋体"/>
        <charset val="134"/>
      </rPr>
      <t>/d，受益人口131人。</t>
    </r>
  </si>
  <si>
    <t>中班、大地头饮水工程</t>
  </si>
  <si>
    <r>
      <rPr>
        <sz val="8"/>
        <rFont val="宋体"/>
        <charset val="134"/>
      </rPr>
      <t>供水规模=14m</t>
    </r>
    <r>
      <rPr>
        <vertAlign val="superscript"/>
        <sz val="8"/>
        <rFont val="宋体"/>
        <charset val="134"/>
      </rPr>
      <t>3</t>
    </r>
    <r>
      <rPr>
        <sz val="8"/>
        <rFont val="宋体"/>
        <charset val="134"/>
      </rPr>
      <t>/d，受益人口188人。</t>
    </r>
  </si>
  <si>
    <t>大栗树村鹅毛看供水工程</t>
  </si>
  <si>
    <r>
      <rPr>
        <sz val="8"/>
        <rFont val="宋体"/>
        <charset val="134"/>
      </rPr>
      <t>供水规模=36.92m</t>
    </r>
    <r>
      <rPr>
        <vertAlign val="superscript"/>
        <sz val="8"/>
        <rFont val="宋体"/>
        <charset val="134"/>
      </rPr>
      <t>3</t>
    </r>
    <r>
      <rPr>
        <sz val="8"/>
        <rFont val="宋体"/>
        <charset val="134"/>
      </rPr>
      <t>/d，受益人口148人。</t>
    </r>
  </si>
  <si>
    <t>河西饮水工程</t>
  </si>
  <si>
    <r>
      <rPr>
        <sz val="8"/>
        <rFont val="宋体"/>
        <charset val="134"/>
      </rPr>
      <t>供水规模=15m</t>
    </r>
    <r>
      <rPr>
        <vertAlign val="superscript"/>
        <sz val="8"/>
        <rFont val="宋体"/>
        <charset val="134"/>
      </rPr>
      <t>3</t>
    </r>
    <r>
      <rPr>
        <sz val="8"/>
        <rFont val="宋体"/>
        <charset val="134"/>
      </rPr>
      <t>/d，受益人口154人。</t>
    </r>
  </si>
  <si>
    <t>金麦上金马供水工程</t>
  </si>
  <si>
    <r>
      <rPr>
        <sz val="8"/>
        <rFont val="宋体"/>
        <charset val="134"/>
      </rPr>
      <t>供水规模=18.3m</t>
    </r>
    <r>
      <rPr>
        <vertAlign val="superscript"/>
        <sz val="8"/>
        <rFont val="宋体"/>
        <charset val="134"/>
      </rPr>
      <t>3</t>
    </r>
    <r>
      <rPr>
        <sz val="8"/>
        <rFont val="宋体"/>
        <charset val="134"/>
      </rPr>
      <t>/d，受益人口160人。</t>
    </r>
  </si>
  <si>
    <t>金麦村青草屋组供水工程</t>
  </si>
  <si>
    <r>
      <rPr>
        <sz val="8"/>
        <rFont val="宋体"/>
        <charset val="134"/>
      </rPr>
      <t>供水规模=12.9m</t>
    </r>
    <r>
      <rPr>
        <vertAlign val="superscript"/>
        <sz val="8"/>
        <rFont val="宋体"/>
        <charset val="134"/>
      </rPr>
      <t>3</t>
    </r>
    <r>
      <rPr>
        <sz val="8"/>
        <rFont val="宋体"/>
        <charset val="134"/>
      </rPr>
      <t>/d，受益人口161人。</t>
    </r>
  </si>
  <si>
    <t>金麦村下土麦地组供水工程</t>
  </si>
  <si>
    <r>
      <rPr>
        <sz val="8"/>
        <rFont val="宋体"/>
        <charset val="134"/>
      </rPr>
      <t>供水规模=13.2m</t>
    </r>
    <r>
      <rPr>
        <vertAlign val="superscript"/>
        <sz val="8"/>
        <rFont val="宋体"/>
        <charset val="134"/>
      </rPr>
      <t>3</t>
    </r>
    <r>
      <rPr>
        <sz val="8"/>
        <rFont val="宋体"/>
        <charset val="134"/>
      </rPr>
      <t>/d，受益人口165人。</t>
    </r>
  </si>
  <si>
    <t>金麦村上土麦地组供水工程</t>
  </si>
  <si>
    <t>金麦村下金马组供水工程</t>
  </si>
  <si>
    <r>
      <rPr>
        <sz val="8"/>
        <rFont val="宋体"/>
        <charset val="134"/>
      </rPr>
      <t>供水规模=9.68m</t>
    </r>
    <r>
      <rPr>
        <vertAlign val="superscript"/>
        <sz val="8"/>
        <rFont val="宋体"/>
        <charset val="134"/>
      </rPr>
      <t>3</t>
    </r>
    <r>
      <rPr>
        <sz val="8"/>
        <rFont val="宋体"/>
        <charset val="134"/>
      </rPr>
      <t>/d，受益人口121人。</t>
    </r>
  </si>
  <si>
    <t>小地庄2饮水工程</t>
  </si>
  <si>
    <r>
      <rPr>
        <sz val="8"/>
        <rFont val="宋体"/>
        <charset val="134"/>
      </rPr>
      <t>供水规模=14m</t>
    </r>
    <r>
      <rPr>
        <vertAlign val="superscript"/>
        <sz val="8"/>
        <rFont val="宋体"/>
        <charset val="134"/>
      </rPr>
      <t>3</t>
    </r>
    <r>
      <rPr>
        <sz val="8"/>
        <rFont val="宋体"/>
        <charset val="134"/>
      </rPr>
      <t>/d，受益人口125人。</t>
    </r>
  </si>
  <si>
    <t>金麦村桑场供水工程</t>
  </si>
  <si>
    <r>
      <rPr>
        <sz val="8"/>
        <rFont val="宋体"/>
        <charset val="134"/>
      </rPr>
      <t>供水规模=13.84m</t>
    </r>
    <r>
      <rPr>
        <vertAlign val="superscript"/>
        <sz val="8"/>
        <rFont val="宋体"/>
        <charset val="134"/>
      </rPr>
      <t>3</t>
    </r>
    <r>
      <rPr>
        <sz val="8"/>
        <rFont val="宋体"/>
        <charset val="134"/>
      </rPr>
      <t>/d，受益人口127人。</t>
    </r>
  </si>
  <si>
    <t>上下接箐饮水工程</t>
  </si>
  <si>
    <r>
      <rPr>
        <sz val="8"/>
        <rFont val="宋体"/>
        <charset val="134"/>
      </rPr>
      <t>供水规模=17m</t>
    </r>
    <r>
      <rPr>
        <vertAlign val="superscript"/>
        <sz val="8"/>
        <rFont val="宋体"/>
        <charset val="134"/>
      </rPr>
      <t>3</t>
    </r>
    <r>
      <rPr>
        <sz val="8"/>
        <rFont val="宋体"/>
        <charset val="134"/>
      </rPr>
      <t>/d，受益人口128人。</t>
    </r>
  </si>
  <si>
    <t>石头箐饮水工程</t>
  </si>
  <si>
    <r>
      <rPr>
        <sz val="8"/>
        <rFont val="宋体"/>
        <charset val="134"/>
      </rPr>
      <t>供水规模=13m</t>
    </r>
    <r>
      <rPr>
        <vertAlign val="superscript"/>
        <sz val="8"/>
        <rFont val="宋体"/>
        <charset val="134"/>
      </rPr>
      <t>3</t>
    </r>
    <r>
      <rPr>
        <sz val="8"/>
        <rFont val="宋体"/>
        <charset val="134"/>
      </rPr>
      <t>/d，受益人口103人。</t>
    </r>
  </si>
  <si>
    <t>福利村芹菜塘供水工程</t>
  </si>
  <si>
    <t>蜂子岭饮水工程</t>
  </si>
  <si>
    <r>
      <rPr>
        <sz val="8"/>
        <rFont val="宋体"/>
        <charset val="134"/>
      </rPr>
      <t>供水规模=11m</t>
    </r>
    <r>
      <rPr>
        <vertAlign val="superscript"/>
        <sz val="8"/>
        <rFont val="宋体"/>
        <charset val="134"/>
      </rPr>
      <t>3</t>
    </r>
    <r>
      <rPr>
        <sz val="8"/>
        <rFont val="宋体"/>
        <charset val="134"/>
      </rPr>
      <t>/d，受益人口120人。</t>
    </r>
  </si>
  <si>
    <t>马井子饮水工程</t>
  </si>
  <si>
    <r>
      <rPr>
        <sz val="8"/>
        <rFont val="宋体"/>
        <charset val="134"/>
      </rPr>
      <t>供水规模=30m</t>
    </r>
    <r>
      <rPr>
        <vertAlign val="superscript"/>
        <sz val="8"/>
        <rFont val="宋体"/>
        <charset val="134"/>
      </rPr>
      <t>3</t>
    </r>
    <r>
      <rPr>
        <sz val="8"/>
        <rFont val="宋体"/>
        <charset val="134"/>
      </rPr>
      <t>/d，受益人口166人。</t>
    </r>
  </si>
  <si>
    <t>立杂饮水工程</t>
  </si>
  <si>
    <r>
      <rPr>
        <sz val="8"/>
        <rFont val="宋体"/>
        <charset val="134"/>
      </rPr>
      <t>供水规模=20m</t>
    </r>
    <r>
      <rPr>
        <vertAlign val="superscript"/>
        <sz val="8"/>
        <rFont val="宋体"/>
        <charset val="134"/>
      </rPr>
      <t>3</t>
    </r>
    <r>
      <rPr>
        <sz val="8"/>
        <rFont val="宋体"/>
        <charset val="134"/>
      </rPr>
      <t>/d，受益人口170人。</t>
    </r>
  </si>
  <si>
    <t>热水塘2饮水工程</t>
  </si>
  <si>
    <r>
      <rPr>
        <sz val="8"/>
        <rFont val="宋体"/>
        <charset val="134"/>
      </rPr>
      <t>供水规模=16m</t>
    </r>
    <r>
      <rPr>
        <vertAlign val="superscript"/>
        <sz val="8"/>
        <rFont val="宋体"/>
        <charset val="134"/>
      </rPr>
      <t>3</t>
    </r>
    <r>
      <rPr>
        <sz val="8"/>
        <rFont val="宋体"/>
        <charset val="134"/>
      </rPr>
      <t>/d，受益人口120人。</t>
    </r>
  </si>
  <si>
    <t>旧州村西际山供水工程</t>
  </si>
  <si>
    <r>
      <rPr>
        <sz val="8"/>
        <rFont val="宋体"/>
        <charset val="134"/>
      </rPr>
      <t>供水规模=9m</t>
    </r>
    <r>
      <rPr>
        <vertAlign val="superscript"/>
        <sz val="8"/>
        <rFont val="宋体"/>
        <charset val="134"/>
      </rPr>
      <t>3</t>
    </r>
    <r>
      <rPr>
        <sz val="8"/>
        <rFont val="宋体"/>
        <charset val="134"/>
      </rPr>
      <t>/d，受益人口124人。</t>
    </r>
  </si>
  <si>
    <t>旧州村下古迹供水工程</t>
  </si>
  <si>
    <r>
      <rPr>
        <sz val="8"/>
        <rFont val="宋体"/>
        <charset val="134"/>
      </rPr>
      <t>供水规模=9.8m</t>
    </r>
    <r>
      <rPr>
        <vertAlign val="superscript"/>
        <sz val="8"/>
        <rFont val="宋体"/>
        <charset val="134"/>
      </rPr>
      <t>3</t>
    </r>
    <r>
      <rPr>
        <sz val="8"/>
        <rFont val="宋体"/>
        <charset val="134"/>
      </rPr>
      <t>/d，受益人口135人。</t>
    </r>
  </si>
  <si>
    <t>旧州村西箐一组供水工程</t>
  </si>
  <si>
    <r>
      <rPr>
        <sz val="8"/>
        <rFont val="宋体"/>
        <charset val="134"/>
      </rPr>
      <t>供水规模=18m</t>
    </r>
    <r>
      <rPr>
        <vertAlign val="superscript"/>
        <sz val="8"/>
        <rFont val="宋体"/>
        <charset val="134"/>
      </rPr>
      <t>3</t>
    </r>
    <r>
      <rPr>
        <sz val="8"/>
        <rFont val="宋体"/>
        <charset val="134"/>
      </rPr>
      <t>/d，受益人口165人。</t>
    </r>
  </si>
  <si>
    <t>丹梯村丹坞箐组供水工程</t>
  </si>
  <si>
    <r>
      <rPr>
        <sz val="8"/>
        <rFont val="宋体"/>
        <charset val="134"/>
      </rPr>
      <t>供水规模=10m</t>
    </r>
    <r>
      <rPr>
        <vertAlign val="superscript"/>
        <sz val="8"/>
        <rFont val="宋体"/>
        <charset val="134"/>
      </rPr>
      <t>3</t>
    </r>
    <r>
      <rPr>
        <sz val="8"/>
        <rFont val="宋体"/>
        <charset val="134"/>
      </rPr>
      <t>/d，受益人口125人。</t>
    </r>
  </si>
  <si>
    <t>丹梯村石良江一组供水工程</t>
  </si>
  <si>
    <t>丹梯村石良江二组供水工程</t>
  </si>
  <si>
    <r>
      <rPr>
        <sz val="8"/>
        <rFont val="宋体"/>
        <charset val="134"/>
      </rPr>
      <t>供水规模=12.8m</t>
    </r>
    <r>
      <rPr>
        <vertAlign val="superscript"/>
        <sz val="8"/>
        <rFont val="宋体"/>
        <charset val="134"/>
      </rPr>
      <t>3</t>
    </r>
    <r>
      <rPr>
        <sz val="8"/>
        <rFont val="宋体"/>
        <charset val="134"/>
      </rPr>
      <t>/d，受益人口160人。</t>
    </r>
  </si>
  <si>
    <t>丹梯村小沟组供水工程</t>
  </si>
  <si>
    <t>丹梯村平地村组供水工程</t>
  </si>
  <si>
    <r>
      <rPr>
        <sz val="8"/>
        <rFont val="宋体"/>
        <charset val="134"/>
      </rPr>
      <t>供水规模=13.6m</t>
    </r>
    <r>
      <rPr>
        <vertAlign val="superscript"/>
        <sz val="8"/>
        <rFont val="宋体"/>
        <charset val="134"/>
      </rPr>
      <t>3</t>
    </r>
    <r>
      <rPr>
        <sz val="8"/>
        <rFont val="宋体"/>
        <charset val="134"/>
      </rPr>
      <t>/d，受益人口170人。</t>
    </r>
  </si>
  <si>
    <t>下铁门山饮水工程</t>
  </si>
  <si>
    <r>
      <rPr>
        <sz val="8"/>
        <rFont val="宋体"/>
        <charset val="134"/>
      </rPr>
      <t>供水规模=19m</t>
    </r>
    <r>
      <rPr>
        <vertAlign val="superscript"/>
        <sz val="8"/>
        <rFont val="宋体"/>
        <charset val="134"/>
      </rPr>
      <t>3</t>
    </r>
    <r>
      <rPr>
        <sz val="8"/>
        <rFont val="宋体"/>
        <charset val="134"/>
      </rPr>
      <t>/d，受益人口172人。</t>
    </r>
  </si>
  <si>
    <t>汤涧村街子1组供水工程</t>
  </si>
  <si>
    <r>
      <rPr>
        <sz val="8"/>
        <rFont val="宋体"/>
        <charset val="134"/>
      </rPr>
      <t>供水规模=10.08m</t>
    </r>
    <r>
      <rPr>
        <vertAlign val="superscript"/>
        <sz val="8"/>
        <rFont val="宋体"/>
        <charset val="134"/>
      </rPr>
      <t>3</t>
    </r>
    <r>
      <rPr>
        <sz val="8"/>
        <rFont val="宋体"/>
        <charset val="134"/>
      </rPr>
      <t>/d，受益人口126人。</t>
    </r>
  </si>
  <si>
    <t>汤涧村燕子岩组供水工程</t>
  </si>
  <si>
    <t>汤涧村堰沟坪组供水工程</t>
  </si>
  <si>
    <t>汤涧村田坝心组供水工程</t>
  </si>
  <si>
    <t>海沧村牛子登供水工程</t>
  </si>
  <si>
    <r>
      <rPr>
        <sz val="8"/>
        <rFont val="宋体"/>
        <charset val="134"/>
      </rPr>
      <t>供水规模=9.51m</t>
    </r>
    <r>
      <rPr>
        <vertAlign val="superscript"/>
        <sz val="8"/>
        <rFont val="宋体"/>
        <charset val="134"/>
      </rPr>
      <t>3</t>
    </r>
    <r>
      <rPr>
        <sz val="8"/>
        <rFont val="宋体"/>
        <charset val="134"/>
      </rPr>
      <t>/d，受益人口131人。</t>
    </r>
  </si>
  <si>
    <t>海沧村箐地组供水工程</t>
  </si>
  <si>
    <r>
      <rPr>
        <sz val="8"/>
        <rFont val="宋体"/>
        <charset val="134"/>
      </rPr>
      <t>供水规模=11.04m</t>
    </r>
    <r>
      <rPr>
        <vertAlign val="superscript"/>
        <sz val="8"/>
        <rFont val="宋体"/>
        <charset val="134"/>
      </rPr>
      <t>3</t>
    </r>
    <r>
      <rPr>
        <sz val="8"/>
        <rFont val="宋体"/>
        <charset val="134"/>
      </rPr>
      <t>/d，受益人口101人。。</t>
    </r>
  </si>
  <si>
    <t>双丰地饮水工程</t>
  </si>
  <si>
    <r>
      <rPr>
        <sz val="8"/>
        <rFont val="宋体"/>
        <charset val="134"/>
      </rPr>
      <t>供水规模=15m</t>
    </r>
    <r>
      <rPr>
        <vertAlign val="superscript"/>
        <sz val="8"/>
        <rFont val="宋体"/>
        <charset val="134"/>
      </rPr>
      <t>3</t>
    </r>
    <r>
      <rPr>
        <sz val="8"/>
        <rFont val="宋体"/>
        <charset val="134"/>
      </rPr>
      <t>/d，受益人口126人。</t>
    </r>
  </si>
  <si>
    <t>科帮饮水工程</t>
  </si>
  <si>
    <r>
      <rPr>
        <sz val="8"/>
        <rFont val="宋体"/>
        <charset val="134"/>
      </rPr>
      <t>供水规模=35m</t>
    </r>
    <r>
      <rPr>
        <vertAlign val="superscript"/>
        <sz val="8"/>
        <rFont val="宋体"/>
        <charset val="134"/>
      </rPr>
      <t>3</t>
    </r>
    <r>
      <rPr>
        <sz val="8"/>
        <rFont val="宋体"/>
        <charset val="134"/>
      </rPr>
      <t>/d，受益人口196人。</t>
    </r>
  </si>
  <si>
    <t>汤邓村三社1组供水工程</t>
  </si>
  <si>
    <t>四社饮水工程</t>
  </si>
  <si>
    <r>
      <rPr>
        <sz val="8"/>
        <rFont val="宋体"/>
        <charset val="134"/>
      </rPr>
      <t>供水规模=15m</t>
    </r>
    <r>
      <rPr>
        <vertAlign val="superscript"/>
        <sz val="8"/>
        <rFont val="宋体"/>
        <charset val="134"/>
      </rPr>
      <t>3</t>
    </r>
    <r>
      <rPr>
        <sz val="8"/>
        <rFont val="宋体"/>
        <charset val="134"/>
      </rPr>
      <t>/d，受益人口117人。</t>
    </r>
  </si>
  <si>
    <t>汤邓村六社1组供水工程</t>
  </si>
  <si>
    <r>
      <rPr>
        <sz val="8"/>
        <rFont val="宋体"/>
        <charset val="134"/>
      </rPr>
      <t>供水规模=13.92m</t>
    </r>
    <r>
      <rPr>
        <vertAlign val="superscript"/>
        <sz val="8"/>
        <rFont val="宋体"/>
        <charset val="134"/>
      </rPr>
      <t>3</t>
    </r>
    <r>
      <rPr>
        <sz val="8"/>
        <rFont val="宋体"/>
        <charset val="134"/>
      </rPr>
      <t>/d，受益人口174人。</t>
    </r>
  </si>
  <si>
    <r>
      <rPr>
        <sz val="8"/>
        <rFont val="宋体"/>
        <charset val="134"/>
      </rPr>
      <t>供水规模=14.80m</t>
    </r>
    <r>
      <rPr>
        <vertAlign val="superscript"/>
        <sz val="8"/>
        <rFont val="宋体"/>
        <charset val="134"/>
      </rPr>
      <t>3</t>
    </r>
    <r>
      <rPr>
        <sz val="8"/>
        <rFont val="宋体"/>
        <charset val="134"/>
      </rPr>
      <t>/d，受益人口188人。</t>
    </r>
  </si>
  <si>
    <t>汤邓村七社1组供水工程</t>
  </si>
  <si>
    <r>
      <rPr>
        <sz val="8"/>
        <rFont val="宋体"/>
        <charset val="134"/>
      </rPr>
      <t>供水规模=14.96m</t>
    </r>
    <r>
      <rPr>
        <vertAlign val="superscript"/>
        <sz val="8"/>
        <rFont val="宋体"/>
        <charset val="134"/>
      </rPr>
      <t>3</t>
    </r>
    <r>
      <rPr>
        <sz val="8"/>
        <rFont val="宋体"/>
        <charset val="134"/>
      </rPr>
      <t>/d，受益人口187人。</t>
    </r>
  </si>
  <si>
    <t>下松坡饮水工程</t>
  </si>
  <si>
    <r>
      <rPr>
        <sz val="8"/>
        <rFont val="宋体"/>
        <charset val="134"/>
      </rPr>
      <t>供水规模=9m</t>
    </r>
    <r>
      <rPr>
        <vertAlign val="superscript"/>
        <sz val="8"/>
        <rFont val="宋体"/>
        <charset val="134"/>
      </rPr>
      <t>3</t>
    </r>
    <r>
      <rPr>
        <sz val="8"/>
        <rFont val="宋体"/>
        <charset val="134"/>
      </rPr>
      <t>/d，受益人口128人。</t>
    </r>
  </si>
  <si>
    <t>金和村马鞍山组供水工程</t>
  </si>
  <si>
    <r>
      <rPr>
        <sz val="8"/>
        <rFont val="宋体"/>
        <charset val="134"/>
      </rPr>
      <t>供水规模=14.2m</t>
    </r>
    <r>
      <rPr>
        <vertAlign val="superscript"/>
        <sz val="8"/>
        <rFont val="宋体"/>
        <charset val="134"/>
      </rPr>
      <t>3</t>
    </r>
    <r>
      <rPr>
        <sz val="8"/>
        <rFont val="宋体"/>
        <charset val="134"/>
      </rPr>
      <t>/d，受益人口178人。</t>
    </r>
  </si>
  <si>
    <t>施家村饮水工程</t>
  </si>
  <si>
    <r>
      <rPr>
        <sz val="8"/>
        <rFont val="宋体"/>
        <charset val="134"/>
      </rPr>
      <t>供水规模=25m</t>
    </r>
    <r>
      <rPr>
        <vertAlign val="superscript"/>
        <sz val="8"/>
        <rFont val="宋体"/>
        <charset val="134"/>
      </rPr>
      <t>3</t>
    </r>
    <r>
      <rPr>
        <sz val="8"/>
        <rFont val="宋体"/>
        <charset val="134"/>
      </rPr>
      <t>/d，受益人口133人。</t>
    </r>
  </si>
  <si>
    <t>何家村饮水工程</t>
  </si>
  <si>
    <t>功果村媳姑坝供水工程</t>
  </si>
  <si>
    <r>
      <rPr>
        <sz val="8"/>
        <rFont val="宋体"/>
        <charset val="134"/>
      </rPr>
      <t>供水规模=10.72m</t>
    </r>
    <r>
      <rPr>
        <vertAlign val="superscript"/>
        <sz val="8"/>
        <rFont val="宋体"/>
        <charset val="134"/>
      </rPr>
      <t>3</t>
    </r>
    <r>
      <rPr>
        <sz val="8"/>
        <rFont val="宋体"/>
        <charset val="134"/>
      </rPr>
      <t>/d，受益人口134人。</t>
    </r>
  </si>
  <si>
    <t>功果村新寨组组供水工程</t>
  </si>
  <si>
    <r>
      <rPr>
        <sz val="8"/>
        <rFont val="宋体"/>
        <charset val="134"/>
      </rPr>
      <t>供水规模=11.2m</t>
    </r>
    <r>
      <rPr>
        <vertAlign val="superscript"/>
        <sz val="8"/>
        <rFont val="宋体"/>
        <charset val="134"/>
      </rPr>
      <t>3</t>
    </r>
    <r>
      <rPr>
        <sz val="8"/>
        <rFont val="宋体"/>
        <charset val="134"/>
      </rPr>
      <t>/d，受益人口140人。</t>
    </r>
  </si>
  <si>
    <t>丹嘎三组饮水工程</t>
  </si>
  <si>
    <r>
      <rPr>
        <sz val="8"/>
        <rFont val="宋体"/>
        <charset val="134"/>
      </rPr>
      <t>供水规模=30m</t>
    </r>
    <r>
      <rPr>
        <vertAlign val="superscript"/>
        <sz val="8"/>
        <rFont val="宋体"/>
        <charset val="134"/>
      </rPr>
      <t>3</t>
    </r>
    <r>
      <rPr>
        <sz val="8"/>
        <rFont val="宋体"/>
        <charset val="134"/>
      </rPr>
      <t>/d，受益人口145人。</t>
    </r>
  </si>
  <si>
    <t>山西村山西船边供水工程</t>
  </si>
  <si>
    <r>
      <rPr>
        <sz val="8"/>
        <rFont val="宋体"/>
        <charset val="134"/>
      </rPr>
      <t>供水规模=11.68m</t>
    </r>
    <r>
      <rPr>
        <vertAlign val="superscript"/>
        <sz val="8"/>
        <rFont val="宋体"/>
        <charset val="134"/>
      </rPr>
      <t>3</t>
    </r>
    <r>
      <rPr>
        <sz val="8"/>
        <rFont val="宋体"/>
        <charset val="134"/>
      </rPr>
      <t>/d，受益人口146人。</t>
    </r>
  </si>
  <si>
    <t>甫甸饮水工程</t>
  </si>
  <si>
    <r>
      <rPr>
        <sz val="8"/>
        <rFont val="宋体"/>
        <charset val="134"/>
      </rPr>
      <t>供水规模=35m</t>
    </r>
    <r>
      <rPr>
        <vertAlign val="superscript"/>
        <sz val="8"/>
        <rFont val="宋体"/>
        <charset val="134"/>
      </rPr>
      <t>3</t>
    </r>
    <r>
      <rPr>
        <sz val="8"/>
        <rFont val="宋体"/>
        <charset val="134"/>
      </rPr>
      <t>/d，受益人口179人。</t>
    </r>
  </si>
  <si>
    <t>新庄2饮水工程</t>
  </si>
  <si>
    <r>
      <rPr>
        <sz val="8"/>
        <rFont val="宋体"/>
        <charset val="134"/>
      </rPr>
      <t>供水规模=12m</t>
    </r>
    <r>
      <rPr>
        <vertAlign val="superscript"/>
        <sz val="8"/>
        <rFont val="宋体"/>
        <charset val="134"/>
      </rPr>
      <t>3</t>
    </r>
    <r>
      <rPr>
        <sz val="8"/>
        <rFont val="宋体"/>
        <charset val="134"/>
      </rPr>
      <t>/d，受益人口100人。</t>
    </r>
  </si>
  <si>
    <t>小龙塘饮水工程</t>
  </si>
  <si>
    <r>
      <rPr>
        <sz val="8"/>
        <rFont val="宋体"/>
        <charset val="134"/>
      </rPr>
      <t>供水规模=17m</t>
    </r>
    <r>
      <rPr>
        <vertAlign val="superscript"/>
        <sz val="8"/>
        <rFont val="宋体"/>
        <charset val="134"/>
      </rPr>
      <t>3</t>
    </r>
    <r>
      <rPr>
        <sz val="8"/>
        <rFont val="宋体"/>
        <charset val="134"/>
      </rPr>
      <t>/d，受益人口101人。</t>
    </r>
  </si>
  <si>
    <t>大松树饮水工程</t>
  </si>
  <si>
    <r>
      <rPr>
        <sz val="8"/>
        <rFont val="宋体"/>
        <charset val="134"/>
      </rPr>
      <t>供水规模=17m</t>
    </r>
    <r>
      <rPr>
        <vertAlign val="superscript"/>
        <sz val="8"/>
        <rFont val="宋体"/>
        <charset val="134"/>
      </rPr>
      <t>3</t>
    </r>
    <r>
      <rPr>
        <sz val="8"/>
        <rFont val="宋体"/>
        <charset val="134"/>
      </rPr>
      <t>/d，受益人口146人。</t>
    </r>
  </si>
  <si>
    <t>小邑村饮水工程</t>
  </si>
  <si>
    <r>
      <rPr>
        <sz val="8"/>
        <rFont val="宋体"/>
        <charset val="134"/>
      </rPr>
      <t>供水规模=21m</t>
    </r>
    <r>
      <rPr>
        <vertAlign val="superscript"/>
        <sz val="8"/>
        <rFont val="宋体"/>
        <charset val="134"/>
      </rPr>
      <t>3</t>
    </r>
    <r>
      <rPr>
        <sz val="8"/>
        <rFont val="宋体"/>
        <charset val="134"/>
      </rPr>
      <t>/d，受益人口150人。</t>
    </r>
  </si>
  <si>
    <t>核桃坪村核桃坪组供水工程</t>
  </si>
  <si>
    <r>
      <rPr>
        <sz val="8"/>
        <rFont val="宋体"/>
        <charset val="134"/>
      </rPr>
      <t>供水规模=8.7m</t>
    </r>
    <r>
      <rPr>
        <vertAlign val="superscript"/>
        <sz val="8"/>
        <rFont val="宋体"/>
        <charset val="134"/>
      </rPr>
      <t>3</t>
    </r>
    <r>
      <rPr>
        <sz val="8"/>
        <rFont val="宋体"/>
        <charset val="134"/>
      </rPr>
      <t>/d，受益人口109人。</t>
    </r>
  </si>
  <si>
    <t>水井村上水井供水工程</t>
  </si>
  <si>
    <r>
      <rPr>
        <sz val="8"/>
        <rFont val="宋体"/>
        <charset val="134"/>
      </rPr>
      <t>供水规模=16.84m</t>
    </r>
    <r>
      <rPr>
        <vertAlign val="superscript"/>
        <sz val="8"/>
        <rFont val="宋体"/>
        <charset val="134"/>
      </rPr>
      <t>3</t>
    </r>
    <r>
      <rPr>
        <sz val="8"/>
        <rFont val="宋体"/>
        <charset val="134"/>
      </rPr>
      <t>/d，受益人口150人。</t>
    </r>
  </si>
  <si>
    <t>烟登山饮水工程</t>
  </si>
  <si>
    <t>水井村下水井组供水工程</t>
  </si>
  <si>
    <t>腊地山饮水工程</t>
  </si>
  <si>
    <r>
      <rPr>
        <sz val="8"/>
        <rFont val="宋体"/>
        <charset val="134"/>
      </rPr>
      <t>供水规模=15m</t>
    </r>
    <r>
      <rPr>
        <vertAlign val="superscript"/>
        <sz val="8"/>
        <rFont val="宋体"/>
        <charset val="134"/>
      </rPr>
      <t>3</t>
    </r>
    <r>
      <rPr>
        <sz val="8"/>
        <rFont val="宋体"/>
        <charset val="134"/>
      </rPr>
      <t>/d，受益人口108人。</t>
    </r>
  </si>
  <si>
    <t>功果村鲁基沟供水工程</t>
  </si>
  <si>
    <t>下田坝饮水工程</t>
  </si>
  <si>
    <r>
      <rPr>
        <sz val="8"/>
        <rFont val="宋体"/>
        <charset val="134"/>
      </rPr>
      <t>供水规模=13m</t>
    </r>
    <r>
      <rPr>
        <vertAlign val="superscript"/>
        <sz val="8"/>
        <rFont val="宋体"/>
        <charset val="134"/>
      </rPr>
      <t>3</t>
    </r>
    <r>
      <rPr>
        <sz val="8"/>
        <rFont val="宋体"/>
        <charset val="134"/>
      </rPr>
      <t>/d，受益人口119人。</t>
    </r>
  </si>
  <si>
    <t>弯子饮水工程</t>
  </si>
  <si>
    <r>
      <rPr>
        <sz val="8"/>
        <rFont val="宋体"/>
        <charset val="134"/>
      </rPr>
      <t>供水规模=25m</t>
    </r>
    <r>
      <rPr>
        <vertAlign val="superscript"/>
        <sz val="8"/>
        <rFont val="宋体"/>
        <charset val="134"/>
      </rPr>
      <t>3</t>
    </r>
    <r>
      <rPr>
        <sz val="8"/>
        <rFont val="宋体"/>
        <charset val="134"/>
      </rPr>
      <t>/d，受益人口196人。</t>
    </r>
  </si>
  <si>
    <t>新寨饮水工程</t>
  </si>
  <si>
    <r>
      <rPr>
        <sz val="8"/>
        <rFont val="宋体"/>
        <charset val="134"/>
      </rPr>
      <t>供水规模=30m</t>
    </r>
    <r>
      <rPr>
        <vertAlign val="superscript"/>
        <sz val="8"/>
        <rFont val="宋体"/>
        <charset val="134"/>
      </rPr>
      <t>3</t>
    </r>
    <r>
      <rPr>
        <sz val="8"/>
        <rFont val="宋体"/>
        <charset val="134"/>
      </rPr>
      <t>/d，受益人口159人。</t>
    </r>
  </si>
  <si>
    <t>丹嘎二组饮水工程</t>
  </si>
  <si>
    <r>
      <rPr>
        <sz val="8"/>
        <rFont val="宋体"/>
        <charset val="134"/>
      </rPr>
      <t>供水规模=30m</t>
    </r>
    <r>
      <rPr>
        <vertAlign val="superscript"/>
        <sz val="8"/>
        <rFont val="宋体"/>
        <charset val="134"/>
      </rPr>
      <t>3</t>
    </r>
    <r>
      <rPr>
        <sz val="8"/>
        <rFont val="宋体"/>
        <charset val="134"/>
      </rPr>
      <t>/d，受益人口153人。</t>
    </r>
  </si>
  <si>
    <t>下坞村三七二组供水工程</t>
  </si>
  <si>
    <t>丹嘎一组饮水工程</t>
  </si>
  <si>
    <r>
      <rPr>
        <sz val="8"/>
        <rFont val="宋体"/>
        <charset val="134"/>
      </rPr>
      <t>供水规模=30m</t>
    </r>
    <r>
      <rPr>
        <vertAlign val="superscript"/>
        <sz val="8"/>
        <rFont val="宋体"/>
        <charset val="134"/>
      </rPr>
      <t>3</t>
    </r>
    <r>
      <rPr>
        <sz val="8"/>
        <rFont val="宋体"/>
        <charset val="134"/>
      </rPr>
      <t>/d，受益人口132人。</t>
    </r>
  </si>
  <si>
    <r>
      <rPr>
        <sz val="8"/>
        <rFont val="宋体"/>
        <charset val="134"/>
      </rPr>
      <t>供水规模=15.52m</t>
    </r>
    <r>
      <rPr>
        <vertAlign val="superscript"/>
        <sz val="8"/>
        <rFont val="宋体"/>
        <charset val="134"/>
      </rPr>
      <t>3</t>
    </r>
    <r>
      <rPr>
        <sz val="8"/>
        <rFont val="宋体"/>
        <charset val="134"/>
      </rPr>
      <t>/d，受益人口194人。</t>
    </r>
  </si>
  <si>
    <t>下坞村三七一组供水工程</t>
  </si>
  <si>
    <r>
      <rPr>
        <sz val="8"/>
        <rFont val="宋体"/>
        <charset val="134"/>
      </rPr>
      <t>供水规模=8.72m</t>
    </r>
    <r>
      <rPr>
        <vertAlign val="superscript"/>
        <sz val="8"/>
        <rFont val="宋体"/>
        <charset val="134"/>
      </rPr>
      <t>3</t>
    </r>
    <r>
      <rPr>
        <sz val="8"/>
        <rFont val="宋体"/>
        <charset val="134"/>
      </rPr>
      <t>/d，受益人口109人。</t>
    </r>
  </si>
  <si>
    <t>下坞村窝登供水工程</t>
  </si>
  <si>
    <r>
      <rPr>
        <sz val="8"/>
        <rFont val="宋体"/>
        <charset val="134"/>
      </rPr>
      <t>供水规模=14.37m</t>
    </r>
    <r>
      <rPr>
        <vertAlign val="superscript"/>
        <sz val="8"/>
        <rFont val="宋体"/>
        <charset val="134"/>
      </rPr>
      <t>3</t>
    </r>
    <r>
      <rPr>
        <sz val="8"/>
        <rFont val="宋体"/>
        <charset val="134"/>
      </rPr>
      <t>/d，受益人口198人。</t>
    </r>
  </si>
  <si>
    <t>大坪村庄房坪1组供水工程</t>
  </si>
  <si>
    <r>
      <rPr>
        <sz val="8"/>
        <rFont val="宋体"/>
        <charset val="134"/>
      </rPr>
      <t>供水规模=8.8m</t>
    </r>
    <r>
      <rPr>
        <vertAlign val="superscript"/>
        <sz val="8"/>
        <rFont val="宋体"/>
        <charset val="134"/>
      </rPr>
      <t>3</t>
    </r>
    <r>
      <rPr>
        <sz val="8"/>
        <rFont val="宋体"/>
        <charset val="134"/>
      </rPr>
      <t>/d，受益人口110人。</t>
    </r>
  </si>
  <si>
    <t>大坪村红腾箐组供水工程</t>
  </si>
  <si>
    <r>
      <rPr>
        <sz val="8"/>
        <rFont val="宋体"/>
        <charset val="134"/>
      </rPr>
      <t>供水规模=13.55m</t>
    </r>
    <r>
      <rPr>
        <vertAlign val="superscript"/>
        <sz val="8"/>
        <rFont val="宋体"/>
        <charset val="134"/>
      </rPr>
      <t>3</t>
    </r>
    <r>
      <rPr>
        <sz val="8"/>
        <rFont val="宋体"/>
        <charset val="134"/>
      </rPr>
      <t>/d，受益人口120人。</t>
    </r>
  </si>
  <si>
    <t>大坪村禾木树1组供水工程</t>
  </si>
  <si>
    <t>大坪村牛滚坛3组供水工程</t>
  </si>
  <si>
    <t>核桃树饮水工程</t>
  </si>
  <si>
    <t>下核桃树饮水工程</t>
  </si>
  <si>
    <t>凹钨塘组饮水工程</t>
  </si>
  <si>
    <t>大坪村松子树组供水工程</t>
  </si>
  <si>
    <r>
      <rPr>
        <sz val="8"/>
        <rFont val="宋体"/>
        <charset val="134"/>
      </rPr>
      <t>供水规模=15.97m</t>
    </r>
    <r>
      <rPr>
        <vertAlign val="superscript"/>
        <sz val="8"/>
        <rFont val="宋体"/>
        <charset val="134"/>
      </rPr>
      <t>3</t>
    </r>
    <r>
      <rPr>
        <sz val="8"/>
        <rFont val="宋体"/>
        <charset val="134"/>
      </rPr>
      <t>/d，受益人口142人。</t>
    </r>
  </si>
  <si>
    <t>大坪村红腾箐1组供水工程</t>
  </si>
  <si>
    <r>
      <rPr>
        <sz val="8"/>
        <rFont val="宋体"/>
        <charset val="134"/>
      </rPr>
      <t>供水规模=12.4m</t>
    </r>
    <r>
      <rPr>
        <vertAlign val="superscript"/>
        <sz val="8"/>
        <rFont val="宋体"/>
        <charset val="134"/>
      </rPr>
      <t>3</t>
    </r>
    <r>
      <rPr>
        <sz val="8"/>
        <rFont val="宋体"/>
        <charset val="134"/>
      </rPr>
      <t>/d，受益人口155人。</t>
    </r>
  </si>
  <si>
    <t>新胜村松坡组供水工程</t>
  </si>
  <si>
    <r>
      <rPr>
        <sz val="8"/>
        <rFont val="宋体"/>
        <charset val="134"/>
      </rPr>
      <t>供水规模=14.13m</t>
    </r>
    <r>
      <rPr>
        <vertAlign val="superscript"/>
        <sz val="8"/>
        <rFont val="宋体"/>
        <charset val="134"/>
      </rPr>
      <t>3</t>
    </r>
    <r>
      <rPr>
        <sz val="8"/>
        <rFont val="宋体"/>
        <charset val="134"/>
      </rPr>
      <t>/d，受益人口125人。</t>
    </r>
  </si>
  <si>
    <t>两单山组饮水工程</t>
  </si>
  <si>
    <r>
      <rPr>
        <sz val="8"/>
        <rFont val="宋体"/>
        <charset val="134"/>
      </rPr>
      <t>供水规模=14m</t>
    </r>
    <r>
      <rPr>
        <vertAlign val="superscript"/>
        <sz val="8"/>
        <rFont val="宋体"/>
        <charset val="134"/>
      </rPr>
      <t>3</t>
    </r>
    <r>
      <rPr>
        <sz val="8"/>
        <rFont val="宋体"/>
        <charset val="134"/>
      </rPr>
      <t>/d，受益人口112人。</t>
    </r>
  </si>
  <si>
    <t>自三保饮水工程</t>
  </si>
  <si>
    <r>
      <rPr>
        <sz val="8"/>
        <rFont val="宋体"/>
        <charset val="134"/>
      </rPr>
      <t>供水规模=10m</t>
    </r>
    <r>
      <rPr>
        <vertAlign val="superscript"/>
        <sz val="8"/>
        <rFont val="宋体"/>
        <charset val="134"/>
      </rPr>
      <t>3</t>
    </r>
    <r>
      <rPr>
        <sz val="8"/>
        <rFont val="宋体"/>
        <charset val="134"/>
      </rPr>
      <t>/d，受益人口115人。</t>
    </r>
  </si>
  <si>
    <t>新胜村澡塘组供水工程</t>
  </si>
  <si>
    <r>
      <rPr>
        <sz val="8"/>
        <rFont val="宋体"/>
        <charset val="134"/>
      </rPr>
      <t>供水规模=17.04m</t>
    </r>
    <r>
      <rPr>
        <vertAlign val="superscript"/>
        <sz val="8"/>
        <rFont val="宋体"/>
        <charset val="134"/>
      </rPr>
      <t>3</t>
    </r>
    <r>
      <rPr>
        <sz val="8"/>
        <rFont val="宋体"/>
        <charset val="134"/>
      </rPr>
      <t>/d，受益人口151人。</t>
    </r>
  </si>
  <si>
    <t>新胜村冯家组供水工程</t>
  </si>
  <si>
    <r>
      <rPr>
        <sz val="8"/>
        <rFont val="宋体"/>
        <charset val="134"/>
      </rPr>
      <t>供水规模=11.81m</t>
    </r>
    <r>
      <rPr>
        <vertAlign val="superscript"/>
        <sz val="8"/>
        <rFont val="宋体"/>
        <charset val="134"/>
      </rPr>
      <t>3</t>
    </r>
    <r>
      <rPr>
        <sz val="8"/>
        <rFont val="宋体"/>
        <charset val="134"/>
      </rPr>
      <t>/d，受益人口105人。</t>
    </r>
  </si>
  <si>
    <t>故固坪组饮水工程</t>
  </si>
  <si>
    <r>
      <rPr>
        <sz val="8"/>
        <rFont val="宋体"/>
        <charset val="134"/>
      </rPr>
      <t>供水规模=9m</t>
    </r>
    <r>
      <rPr>
        <vertAlign val="superscript"/>
        <sz val="8"/>
        <rFont val="宋体"/>
        <charset val="134"/>
      </rPr>
      <t>3</t>
    </r>
    <r>
      <rPr>
        <sz val="8"/>
        <rFont val="宋体"/>
        <charset val="134"/>
      </rPr>
      <t>/d，受益人口106人。</t>
    </r>
  </si>
  <si>
    <t>新胜大水井供水工程</t>
  </si>
  <si>
    <r>
      <rPr>
        <sz val="8"/>
        <rFont val="宋体"/>
        <charset val="134"/>
      </rPr>
      <t>供水规模=17.23m</t>
    </r>
    <r>
      <rPr>
        <vertAlign val="superscript"/>
        <sz val="8"/>
        <rFont val="宋体"/>
        <charset val="134"/>
      </rPr>
      <t>3</t>
    </r>
    <r>
      <rPr>
        <sz val="8"/>
        <rFont val="宋体"/>
        <charset val="134"/>
      </rPr>
      <t>/d，受益人口158人。</t>
    </r>
  </si>
  <si>
    <t>三岔凹饮水工程</t>
  </si>
  <si>
    <r>
      <rPr>
        <sz val="8"/>
        <rFont val="宋体"/>
        <charset val="134"/>
      </rPr>
      <t>供水规模=17m</t>
    </r>
    <r>
      <rPr>
        <vertAlign val="superscript"/>
        <sz val="8"/>
        <rFont val="宋体"/>
        <charset val="134"/>
      </rPr>
      <t>3</t>
    </r>
    <r>
      <rPr>
        <sz val="8"/>
        <rFont val="宋体"/>
        <charset val="134"/>
      </rPr>
      <t>/d，受益人口119人。</t>
    </r>
  </si>
  <si>
    <t>栏板邓1-2组饮水工程</t>
  </si>
  <si>
    <r>
      <rPr>
        <sz val="8"/>
        <rFont val="宋体"/>
        <charset val="134"/>
      </rPr>
      <t>供水规模=17m</t>
    </r>
    <r>
      <rPr>
        <vertAlign val="superscript"/>
        <sz val="8"/>
        <rFont val="宋体"/>
        <charset val="134"/>
      </rPr>
      <t>3</t>
    </r>
    <r>
      <rPr>
        <sz val="8"/>
        <rFont val="宋体"/>
        <charset val="134"/>
      </rPr>
      <t>/d，受益人口120人。</t>
    </r>
  </si>
  <si>
    <t>积水坛组饮水工程</t>
  </si>
  <si>
    <r>
      <rPr>
        <sz val="8"/>
        <rFont val="宋体"/>
        <charset val="134"/>
      </rPr>
      <t>供水规模=11m</t>
    </r>
    <r>
      <rPr>
        <vertAlign val="superscript"/>
        <sz val="8"/>
        <rFont val="宋体"/>
        <charset val="134"/>
      </rPr>
      <t>3</t>
    </r>
    <r>
      <rPr>
        <sz val="8"/>
        <rFont val="宋体"/>
        <charset val="134"/>
      </rPr>
      <t>/d，受益人口129人。</t>
    </r>
  </si>
  <si>
    <t>鲁楠饮水工程</t>
  </si>
  <si>
    <r>
      <rPr>
        <sz val="8"/>
        <rFont val="宋体"/>
        <charset val="134"/>
      </rPr>
      <t>供水规模=18m</t>
    </r>
    <r>
      <rPr>
        <vertAlign val="superscript"/>
        <sz val="8"/>
        <rFont val="宋体"/>
        <charset val="134"/>
      </rPr>
      <t>3</t>
    </r>
    <r>
      <rPr>
        <sz val="8"/>
        <rFont val="宋体"/>
        <charset val="134"/>
      </rPr>
      <t>/d，受益人口140人。</t>
    </r>
  </si>
  <si>
    <t>陆山村上甘田组供水工程</t>
  </si>
  <si>
    <r>
      <rPr>
        <sz val="8"/>
        <rFont val="宋体"/>
        <charset val="134"/>
      </rPr>
      <t>供水规模=16.26m</t>
    </r>
    <r>
      <rPr>
        <vertAlign val="superscript"/>
        <sz val="8"/>
        <rFont val="宋体"/>
        <charset val="134"/>
      </rPr>
      <t>3</t>
    </r>
    <r>
      <rPr>
        <sz val="8"/>
        <rFont val="宋体"/>
        <charset val="134"/>
      </rPr>
      <t>/d，受益人口144人。</t>
    </r>
  </si>
  <si>
    <t>小丫口组饮水工程</t>
  </si>
  <si>
    <t>陆山村下水井1组供水工程</t>
  </si>
  <si>
    <r>
      <rPr>
        <sz val="8"/>
        <rFont val="宋体"/>
        <charset val="134"/>
      </rPr>
      <t>供水规模=9.76m</t>
    </r>
    <r>
      <rPr>
        <vertAlign val="superscript"/>
        <sz val="8"/>
        <rFont val="宋体"/>
        <charset val="134"/>
      </rPr>
      <t>3</t>
    </r>
    <r>
      <rPr>
        <sz val="8"/>
        <rFont val="宋体"/>
        <charset val="134"/>
      </rPr>
      <t>/d，受益人口122人。</t>
    </r>
  </si>
  <si>
    <t>铁厂二组饮水工程</t>
  </si>
  <si>
    <r>
      <rPr>
        <sz val="8"/>
        <rFont val="宋体"/>
        <charset val="134"/>
      </rPr>
      <t>供水规模=10m</t>
    </r>
    <r>
      <rPr>
        <vertAlign val="superscript"/>
        <sz val="8"/>
        <rFont val="宋体"/>
        <charset val="134"/>
      </rPr>
      <t>3</t>
    </r>
    <r>
      <rPr>
        <sz val="8"/>
        <rFont val="宋体"/>
        <charset val="134"/>
      </rPr>
      <t>/d，受益人口117人。</t>
    </r>
  </si>
  <si>
    <t>小布嘎饮水工程</t>
  </si>
  <si>
    <t>铁厂村铁厂三社供水工程</t>
  </si>
  <si>
    <t>马安山组饮水工程</t>
  </si>
  <si>
    <r>
      <rPr>
        <sz val="8"/>
        <rFont val="宋体"/>
        <charset val="134"/>
      </rPr>
      <t>供水规模=13m</t>
    </r>
    <r>
      <rPr>
        <vertAlign val="superscript"/>
        <sz val="8"/>
        <rFont val="宋体"/>
        <charset val="134"/>
      </rPr>
      <t>3</t>
    </r>
    <r>
      <rPr>
        <sz val="8"/>
        <rFont val="宋体"/>
        <charset val="134"/>
      </rPr>
      <t>/d，受益人口150人。</t>
    </r>
  </si>
  <si>
    <t>铁厂村铁厂五社供水工程</t>
  </si>
  <si>
    <t>铁厂一组饮水工程</t>
  </si>
  <si>
    <t>铁厂甘塘供水工程</t>
  </si>
  <si>
    <t>上木瓜苴饮水工程</t>
  </si>
  <si>
    <t>边江村上丙栗1组供水工程</t>
  </si>
  <si>
    <r>
      <rPr>
        <sz val="8"/>
        <rFont val="宋体"/>
        <charset val="134"/>
      </rPr>
      <t>供水规模=12.20m</t>
    </r>
    <r>
      <rPr>
        <vertAlign val="superscript"/>
        <sz val="8"/>
        <rFont val="宋体"/>
        <charset val="134"/>
      </rPr>
      <t>3</t>
    </r>
    <r>
      <rPr>
        <sz val="8"/>
        <rFont val="宋体"/>
        <charset val="134"/>
      </rPr>
      <t>/d，受益人口112人。</t>
    </r>
  </si>
  <si>
    <r>
      <rPr>
        <sz val="8"/>
        <rFont val="宋体"/>
        <charset val="134"/>
      </rPr>
      <t>供水规模=8.96m</t>
    </r>
    <r>
      <rPr>
        <vertAlign val="superscript"/>
        <sz val="8"/>
        <rFont val="宋体"/>
        <charset val="134"/>
      </rPr>
      <t>3</t>
    </r>
    <r>
      <rPr>
        <sz val="8"/>
        <rFont val="宋体"/>
        <charset val="134"/>
      </rPr>
      <t>/d，受益人口112人。</t>
    </r>
  </si>
  <si>
    <t>岔花村乌木嘎供水工程</t>
  </si>
  <si>
    <r>
      <rPr>
        <sz val="8"/>
        <rFont val="宋体"/>
        <charset val="134"/>
      </rPr>
      <t>供水规模=13.26m</t>
    </r>
    <r>
      <rPr>
        <vertAlign val="superscript"/>
        <sz val="8"/>
        <rFont val="宋体"/>
        <charset val="134"/>
      </rPr>
      <t>3</t>
    </r>
    <r>
      <rPr>
        <sz val="8"/>
        <rFont val="宋体"/>
        <charset val="134"/>
      </rPr>
      <t>/d，受益人口122人。</t>
    </r>
  </si>
  <si>
    <t>乌木嘎2组供水工程</t>
  </si>
  <si>
    <r>
      <rPr>
        <sz val="8"/>
        <rFont val="宋体"/>
        <charset val="134"/>
      </rPr>
      <t>供水规模=14.81m</t>
    </r>
    <r>
      <rPr>
        <vertAlign val="superscript"/>
        <sz val="8"/>
        <rFont val="宋体"/>
        <charset val="134"/>
      </rPr>
      <t>3</t>
    </r>
    <r>
      <rPr>
        <sz val="8"/>
        <rFont val="宋体"/>
        <charset val="134"/>
      </rPr>
      <t>/d，受益人口136人。</t>
    </r>
  </si>
  <si>
    <t>岔花村火房凹二组供水工程</t>
  </si>
  <si>
    <r>
      <rPr>
        <sz val="8"/>
        <rFont val="宋体"/>
        <charset val="134"/>
      </rPr>
      <t>供水规模=12.78m</t>
    </r>
    <r>
      <rPr>
        <vertAlign val="superscript"/>
        <sz val="8"/>
        <rFont val="宋体"/>
        <charset val="134"/>
      </rPr>
      <t>3</t>
    </r>
    <r>
      <rPr>
        <sz val="8"/>
        <rFont val="宋体"/>
        <charset val="134"/>
      </rPr>
      <t>/d，受益人口117人。</t>
    </r>
  </si>
  <si>
    <t>岔花村古回山供水工程</t>
  </si>
  <si>
    <r>
      <rPr>
        <sz val="8"/>
        <rFont val="宋体"/>
        <charset val="134"/>
      </rPr>
      <t>供水规模=11.3m</t>
    </r>
    <r>
      <rPr>
        <vertAlign val="superscript"/>
        <sz val="8"/>
        <rFont val="宋体"/>
        <charset val="134"/>
      </rPr>
      <t>3</t>
    </r>
    <r>
      <rPr>
        <sz val="8"/>
        <rFont val="宋体"/>
        <charset val="134"/>
      </rPr>
      <t>/d，受益人口102人。</t>
    </r>
  </si>
  <si>
    <t>岔花村花地坪供水工程</t>
  </si>
  <si>
    <r>
      <rPr>
        <sz val="8"/>
        <rFont val="宋体"/>
        <charset val="134"/>
      </rPr>
      <t>供水规模=11.23m</t>
    </r>
    <r>
      <rPr>
        <vertAlign val="superscript"/>
        <sz val="8"/>
        <rFont val="宋体"/>
        <charset val="134"/>
      </rPr>
      <t>3</t>
    </r>
    <r>
      <rPr>
        <sz val="8"/>
        <rFont val="宋体"/>
        <charset val="134"/>
      </rPr>
      <t>/d，受益人口103人。</t>
    </r>
  </si>
  <si>
    <t>岔花村马鹿塘供水工程</t>
  </si>
  <si>
    <t>马安桥饮水工程</t>
  </si>
  <si>
    <t>啊拉山饮水工程</t>
  </si>
  <si>
    <r>
      <rPr>
        <sz val="8"/>
        <rFont val="宋体"/>
        <charset val="134"/>
      </rPr>
      <t>供水规模=19m</t>
    </r>
    <r>
      <rPr>
        <vertAlign val="superscript"/>
        <sz val="8"/>
        <rFont val="宋体"/>
        <charset val="134"/>
      </rPr>
      <t>3</t>
    </r>
    <r>
      <rPr>
        <sz val="8"/>
        <rFont val="宋体"/>
        <charset val="134"/>
      </rPr>
      <t>/d，受益人口148人。</t>
    </r>
  </si>
  <si>
    <t>岔花村新寨供水工程</t>
  </si>
  <si>
    <r>
      <rPr>
        <sz val="8"/>
        <rFont val="宋体"/>
        <charset val="134"/>
      </rPr>
      <t>供水规模=16.55m</t>
    </r>
    <r>
      <rPr>
        <vertAlign val="superscript"/>
        <sz val="8"/>
        <rFont val="宋体"/>
        <charset val="134"/>
      </rPr>
      <t>3</t>
    </r>
    <r>
      <rPr>
        <sz val="8"/>
        <rFont val="宋体"/>
        <charset val="134"/>
      </rPr>
      <t>/d，受益人口152人。</t>
    </r>
  </si>
  <si>
    <t>岔花村秀山供水工程</t>
  </si>
  <si>
    <r>
      <rPr>
        <sz val="8"/>
        <rFont val="宋体"/>
        <charset val="134"/>
      </rPr>
      <t>供水规模=17.04m</t>
    </r>
    <r>
      <rPr>
        <vertAlign val="superscript"/>
        <sz val="8"/>
        <rFont val="宋体"/>
        <charset val="134"/>
      </rPr>
      <t>3</t>
    </r>
    <r>
      <rPr>
        <sz val="8"/>
        <rFont val="宋体"/>
        <charset val="134"/>
      </rPr>
      <t>/d，受益人口156人。</t>
    </r>
  </si>
  <si>
    <t>岔花村红旗坝组供水工程</t>
  </si>
  <si>
    <r>
      <rPr>
        <sz val="8"/>
        <rFont val="宋体"/>
        <charset val="134"/>
      </rPr>
      <t>供水规模=18.49m</t>
    </r>
    <r>
      <rPr>
        <vertAlign val="superscript"/>
        <sz val="8"/>
        <rFont val="宋体"/>
        <charset val="134"/>
      </rPr>
      <t>3</t>
    </r>
    <r>
      <rPr>
        <sz val="8"/>
        <rFont val="宋体"/>
        <charset val="134"/>
      </rPr>
      <t>/d，受益人口160人。</t>
    </r>
  </si>
  <si>
    <t>岔花村马鞍桥供水工程</t>
  </si>
  <si>
    <t>坡脚村新寨组供水工程</t>
  </si>
  <si>
    <r>
      <rPr>
        <sz val="8"/>
        <rFont val="宋体"/>
        <charset val="134"/>
      </rPr>
      <t>供水规模=8.5m</t>
    </r>
    <r>
      <rPr>
        <vertAlign val="superscript"/>
        <sz val="8"/>
        <rFont val="宋体"/>
        <charset val="134"/>
      </rPr>
      <t>3</t>
    </r>
    <r>
      <rPr>
        <sz val="8"/>
        <rFont val="宋体"/>
        <charset val="134"/>
      </rPr>
      <t>/d，受益人口106人。</t>
    </r>
  </si>
  <si>
    <t>坡脚饮水工程</t>
  </si>
  <si>
    <t>坡脚村上马邓2组供水工程</t>
  </si>
  <si>
    <r>
      <rPr>
        <sz val="8"/>
        <rFont val="宋体"/>
        <charset val="134"/>
      </rPr>
      <t>供水规模=13.16m</t>
    </r>
    <r>
      <rPr>
        <vertAlign val="superscript"/>
        <sz val="8"/>
        <rFont val="宋体"/>
        <charset val="134"/>
      </rPr>
      <t>3</t>
    </r>
    <r>
      <rPr>
        <sz val="8"/>
        <rFont val="宋体"/>
        <charset val="134"/>
      </rPr>
      <t>/d，受益人口121人。</t>
    </r>
  </si>
  <si>
    <t>坡脚村上马邓组供水工程</t>
  </si>
  <si>
    <t>只嘎村上只嘎1组供水工程</t>
  </si>
  <si>
    <t>下布麻组饮水工程</t>
  </si>
  <si>
    <r>
      <rPr>
        <sz val="8"/>
        <rFont val="宋体"/>
        <charset val="134"/>
      </rPr>
      <t>供水规模=12m</t>
    </r>
    <r>
      <rPr>
        <vertAlign val="superscript"/>
        <sz val="8"/>
        <rFont val="宋体"/>
        <charset val="134"/>
      </rPr>
      <t>3</t>
    </r>
    <r>
      <rPr>
        <sz val="8"/>
        <rFont val="宋体"/>
        <charset val="134"/>
      </rPr>
      <t>/d，受益人口146人。</t>
    </r>
  </si>
  <si>
    <t>只嘎村下只嘎1组供水工程</t>
  </si>
  <si>
    <r>
      <rPr>
        <sz val="8"/>
        <rFont val="宋体"/>
        <charset val="134"/>
      </rPr>
      <t>供水规模=12.29m</t>
    </r>
    <r>
      <rPr>
        <vertAlign val="superscript"/>
        <sz val="8"/>
        <rFont val="宋体"/>
        <charset val="134"/>
      </rPr>
      <t>3</t>
    </r>
    <r>
      <rPr>
        <sz val="8"/>
        <rFont val="宋体"/>
        <charset val="134"/>
      </rPr>
      <t>/d，受益人口113人。</t>
    </r>
  </si>
  <si>
    <t>2.1.3 集镇供水工程工程</t>
  </si>
  <si>
    <t>云龙县长新乡集中供水工程</t>
  </si>
  <si>
    <r>
      <rPr>
        <sz val="8"/>
        <rFont val="宋体"/>
        <charset val="134"/>
      </rPr>
      <t>工程计划解决4280人的水量不达标、水质不达标、用水不便捷的问题。该项目新建日处理量为850m</t>
    </r>
    <r>
      <rPr>
        <vertAlign val="superscript"/>
        <sz val="8"/>
        <rFont val="宋体"/>
        <charset val="134"/>
      </rPr>
      <t>3</t>
    </r>
    <r>
      <rPr>
        <sz val="8"/>
        <rFont val="宋体"/>
        <charset val="134"/>
      </rPr>
      <t>/d的净水厂1座，敷设供配水管线7035m，其中DN200，球墨铸铁管6732m；DN150，球墨铸铁管303m。</t>
    </r>
  </si>
  <si>
    <t>云龙县白石镇白石村、中和村农村供水工程</t>
  </si>
  <si>
    <r>
      <rPr>
        <sz val="8"/>
        <rFont val="宋体"/>
        <charset val="134"/>
      </rPr>
      <t>工程计划解决2537人，248户群众的水量不达标、水质不达标、用水不便捷的问题。项目建设共涉及1个乡镇，2个村委会，3个自然村、2个社区、3个学校。该项目共新建400m</t>
    </r>
    <r>
      <rPr>
        <vertAlign val="superscript"/>
        <sz val="8"/>
        <rFont val="宋体"/>
        <charset val="134"/>
      </rPr>
      <t>3</t>
    </r>
    <r>
      <rPr>
        <sz val="8"/>
        <rFont val="宋体"/>
        <charset val="134"/>
      </rPr>
      <t>/d净水厂1座，敷设供配水管线8092m，其中DN200，球墨铸铁管6894m；DN50，球墨铸铁管1198m。</t>
    </r>
  </si>
  <si>
    <t>云龙县只嘎浪坝片区人饮工程</t>
  </si>
  <si>
    <r>
      <rPr>
        <sz val="8"/>
        <rFont val="宋体"/>
        <charset val="134"/>
      </rPr>
      <t>工程计划解决3049人的水量不达标、水质不达标、用水不便捷的问题。该项目新建日处理量为450m</t>
    </r>
    <r>
      <rPr>
        <vertAlign val="superscript"/>
        <sz val="8"/>
        <rFont val="宋体"/>
        <charset val="134"/>
      </rPr>
      <t>3</t>
    </r>
    <r>
      <rPr>
        <sz val="8"/>
        <rFont val="宋体"/>
        <charset val="134"/>
      </rPr>
      <t>/d的净水厂1座，敷设供配水管线DN200，球墨铸铁管12600m。</t>
    </r>
  </si>
  <si>
    <t>云龙县诺邓镇果朗三家村农村供水工程</t>
  </si>
  <si>
    <r>
      <rPr>
        <sz val="8"/>
        <rFont val="宋体"/>
        <charset val="134"/>
      </rPr>
      <t>工程计划解决2184人，800户群众的水量不达标、水质不达标、用水不便捷的问题。项目建设共涉及1个乡镇，2个村委会，10个自然村、2个学校。该项目共新建250m</t>
    </r>
    <r>
      <rPr>
        <vertAlign val="superscript"/>
        <sz val="8"/>
        <rFont val="宋体"/>
        <charset val="134"/>
      </rPr>
      <t>3</t>
    </r>
    <r>
      <rPr>
        <sz val="8"/>
        <rFont val="宋体"/>
        <charset val="134"/>
      </rPr>
      <t>/d净水厂1座，敷设供配水管线13226m，其中DN250，球墨铸铁管1265m；DN200，球墨铸铁管8143m；DN150，球墨铸铁管3818m。</t>
    </r>
  </si>
  <si>
    <t>云龙县云龙一中新校区水资源综合利用工程</t>
  </si>
  <si>
    <r>
      <rPr>
        <sz val="8"/>
        <rFont val="宋体"/>
        <charset val="134"/>
      </rPr>
      <t xml:space="preserve"> 工程计划解决3000名师生的水量不达标、水质不达标、用水不便捷的问题。计划建设800m</t>
    </r>
    <r>
      <rPr>
        <vertAlign val="superscript"/>
        <sz val="8"/>
        <rFont val="宋体"/>
        <charset val="134"/>
      </rPr>
      <t>3</t>
    </r>
    <r>
      <rPr>
        <sz val="8"/>
        <rFont val="宋体"/>
        <charset val="134"/>
      </rPr>
      <t>/d净水厂一座，敷设供配水管线4045m，其中DN250，球墨铸铁管17123m；建设全地埋式污水处理站一座，日处理规模为700m</t>
    </r>
    <r>
      <rPr>
        <vertAlign val="superscript"/>
        <sz val="8"/>
        <rFont val="宋体"/>
        <charset val="134"/>
      </rPr>
      <t>3</t>
    </r>
    <r>
      <rPr>
        <sz val="8"/>
        <rFont val="宋体"/>
        <charset val="134"/>
      </rPr>
      <t>/d；建设雨水收集利用设施一套，其中包含30m</t>
    </r>
    <r>
      <rPr>
        <vertAlign val="superscript"/>
        <sz val="8"/>
        <rFont val="宋体"/>
        <charset val="134"/>
      </rPr>
      <t>3</t>
    </r>
    <r>
      <rPr>
        <sz val="8"/>
        <rFont val="宋体"/>
        <charset val="134"/>
      </rPr>
      <t>雨水调蓄池一座，下凹式绿地7320m</t>
    </r>
    <r>
      <rPr>
        <vertAlign val="superscript"/>
        <sz val="8"/>
        <rFont val="宋体"/>
        <charset val="134"/>
      </rPr>
      <t>2</t>
    </r>
    <r>
      <rPr>
        <sz val="8"/>
        <rFont val="宋体"/>
        <charset val="134"/>
      </rPr>
      <t>，渗透铺砖13104.45m</t>
    </r>
    <r>
      <rPr>
        <vertAlign val="superscript"/>
        <sz val="8"/>
        <rFont val="宋体"/>
        <charset val="134"/>
      </rPr>
      <t>2</t>
    </r>
    <r>
      <rPr>
        <sz val="8"/>
        <rFont val="宋体"/>
        <charset val="134"/>
      </rPr>
      <t>。</t>
    </r>
  </si>
  <si>
    <t>云龙县漕涧集镇中学供水工程</t>
  </si>
  <si>
    <r>
      <rPr>
        <sz val="8"/>
        <rFont val="宋体"/>
        <charset val="134"/>
      </rPr>
      <t xml:space="preserve"> 计划解决3600师生的水量不达标、水质不达标、用水不便捷的问题。该项目新建日处理量为700m</t>
    </r>
    <r>
      <rPr>
        <vertAlign val="superscript"/>
        <sz val="8"/>
        <rFont val="宋体"/>
        <charset val="134"/>
      </rPr>
      <t>3</t>
    </r>
    <r>
      <rPr>
        <sz val="8"/>
        <rFont val="宋体"/>
        <charset val="134"/>
      </rPr>
      <t>/d的净水厂1座，敷设供配水管线8090m，其中DN200，球墨铸铁管6520m；DN150，球墨铸铁管1570m。</t>
    </r>
  </si>
  <si>
    <t>云龙县政府片区管网及附属设施建设工程</t>
  </si>
  <si>
    <t xml:space="preserve"> （1）配水管网工程量：DN100热镀锌钢管总长625.90m，DN80热镀锌钢管总长435.00m，DN50热镀锌钢管总长789.00m，DN25热镀锌钢管总长1345.00m，Φ800检查井1座；（2）排水管网工程量：DN400HDPE钢带螺旋增强波纹管318.00m，DN300HDPE钢带螺旋增强波纹管165.00m，DN200HDPE波纹管178.00m，DN200UPVC塑料管138.00m，DN160UPVC塑料管78m，Φ1000mm污水检查井7座，Φ1000mm雨水检查井8座，45座雨水口。</t>
  </si>
  <si>
    <t>苗尾乡早阳村农灌沟管道建设</t>
  </si>
  <si>
    <t>早阳二组管道1500米，直径16cm，过滤池一个，拦河坝一座（整村推进）。</t>
  </si>
  <si>
    <t>2018年农村电网改造升级工程</t>
  </si>
  <si>
    <t>涉及诺邓镇、宝丰乡、漕涧、民建乡、苗尾、白石、团结乡7个乡镇14个行政村，新建和改造10kV线路81.55千米，低压线路217.19千米，新增（改造）配变73台，容量5160千伏安。</t>
  </si>
  <si>
    <r>
      <rPr>
        <sz val="8"/>
        <rFont val="宋体"/>
        <charset val="134"/>
      </rPr>
      <t>实施田间沟渠</t>
    </r>
    <r>
      <rPr>
        <sz val="8"/>
        <rFont val="宋体"/>
        <charset val="0"/>
      </rPr>
      <t>3km</t>
    </r>
    <r>
      <rPr>
        <sz val="8"/>
        <rFont val="宋体"/>
        <charset val="134"/>
      </rPr>
      <t>，田间工程</t>
    </r>
    <r>
      <rPr>
        <sz val="8"/>
        <rFont val="宋体"/>
        <charset val="0"/>
      </rPr>
      <t>12</t>
    </r>
    <r>
      <rPr>
        <sz val="8"/>
        <rFont val="宋体"/>
        <charset val="134"/>
      </rPr>
      <t>项，实施生物农艺措施</t>
    </r>
    <r>
      <rPr>
        <sz val="8"/>
        <rFont val="宋体"/>
        <charset val="0"/>
      </rPr>
      <t>1000</t>
    </r>
    <r>
      <rPr>
        <sz val="8"/>
        <rFont val="宋体"/>
        <charset val="134"/>
      </rPr>
      <t>亩。</t>
    </r>
  </si>
  <si>
    <t>宝丰乡座庄坪村垃圾池建设</t>
  </si>
  <si>
    <t>在庄坪村建设5个垃圾池，每个补助3000元（整村推进）</t>
  </si>
  <si>
    <t>宝丰乡座庄坪村卫生厕建设</t>
  </si>
  <si>
    <t>在庄坪村建设2个20平方米等卫生厕，每个补助4万元（整村推进）</t>
  </si>
  <si>
    <t>宝丰乡庄坪村公共活动场地硬化</t>
  </si>
  <si>
    <t>庄坪村活动场地硬化700平米，活动室1间80平米，挡墙300立方，篮球场1个（整村推进）</t>
  </si>
  <si>
    <t>文化、
扶贫</t>
  </si>
  <si>
    <t>关坪乡公厕建设</t>
  </si>
  <si>
    <t>胜利村松子弄、深垭口、寺官、新建、香犬宅、旧房、杉松小组公厕建设，每座4个蹲位</t>
  </si>
  <si>
    <t>云龙县诺邓镇果朗村农村环境综合整治</t>
  </si>
  <si>
    <t>主要建设内容包括：污水收集与处理工程、生活垃圾收集处置工程、畜禽粪便处置工程等</t>
  </si>
  <si>
    <t>云龙县关坪乡关坪村农村环境综合整治工程</t>
  </si>
  <si>
    <t>主要建设内容包括：污水收集系统、污水处理工程、生活垃圾收集请运工程等</t>
  </si>
  <si>
    <t>云龙县团结乡团结村农村环境综合整治工程</t>
  </si>
  <si>
    <t>1、300mm×500mm的主排雨污水沟渠1500 m，新建修缮断面为200mm×300mm的支排污水管1500m；2、建设1座垃圾收集池，100个垃圾筒，收集农村生活垃圾，增加1辆垃圾运输车和2套垃圾清理工具。3、沤肥池80座，化粪池100座，等。</t>
  </si>
  <si>
    <t>民族村寨环境综合整治</t>
  </si>
  <si>
    <t>每年建设三个民族村寨综合环境整治，每个补助50万元</t>
  </si>
  <si>
    <t>云龙县检槽乡检槽村农村环境综合整治项目</t>
  </si>
  <si>
    <t>通过对检槽村村落生活污水、生活垃圾收集、处理及畜禽养殖污染治理等工程设施建设,使象麓村农村环境污染问题得到基本解决,环境面貌得到明显改善.</t>
  </si>
  <si>
    <t>农村环境综合整治</t>
  </si>
  <si>
    <t>一事一议财政奖补普惠制项目</t>
  </si>
  <si>
    <r>
      <rPr>
        <sz val="8"/>
        <rFont val="宋体"/>
        <charset val="0"/>
      </rPr>
      <t>21</t>
    </r>
    <r>
      <rPr>
        <sz val="8"/>
        <rFont val="宋体"/>
        <charset val="134"/>
      </rPr>
      <t>万</t>
    </r>
    <r>
      <rPr>
        <sz val="8"/>
        <rFont val="宋体"/>
        <charset val="0"/>
      </rPr>
      <t>/</t>
    </r>
    <r>
      <rPr>
        <sz val="8"/>
        <rFont val="宋体"/>
        <charset val="134"/>
      </rPr>
      <t>个</t>
    </r>
  </si>
  <si>
    <t>综合整治：龙飞33万元、核桃坪30万元、新胜32万元、下布麻30万元、大罗山30万元、李子箐31万元、大工厂村尾50万元。
自然村活动场所：福利山达14万元、金麦上金马16万元、高明山祖131万元、云头扶营30万元。
自然村道路硬化：水井铁门山49万元、检槽土坡30万元</t>
  </si>
  <si>
    <t>一事一议财政奖补美丽乡村建设项目</t>
  </si>
  <si>
    <r>
      <rPr>
        <sz val="8"/>
        <rFont val="宋体"/>
        <charset val="0"/>
      </rPr>
      <t>300</t>
    </r>
    <r>
      <rPr>
        <sz val="8"/>
        <rFont val="宋体"/>
        <charset val="134"/>
      </rPr>
      <t>万</t>
    </r>
    <r>
      <rPr>
        <sz val="8"/>
        <rFont val="宋体"/>
        <charset val="0"/>
      </rPr>
      <t>/</t>
    </r>
    <r>
      <rPr>
        <sz val="8"/>
        <rFont val="宋体"/>
        <charset val="134"/>
      </rPr>
      <t>个</t>
    </r>
  </si>
  <si>
    <t>检槽菜登尾263万元、白石自然村398万元</t>
  </si>
  <si>
    <t>村级“四位一体”建设试点项目</t>
  </si>
  <si>
    <t>下坞、仁德等三个村，每个村500万元</t>
  </si>
  <si>
    <t>农业综合开发项目1</t>
  </si>
  <si>
    <t>273万元/个</t>
  </si>
  <si>
    <t>农业综合开发项目2</t>
  </si>
  <si>
    <t>白石镇双龙村文体活动广场</t>
  </si>
  <si>
    <t>拟建群众文体活动场地600-800平方米，场内套建一个标准篮球场（15米×18米）和2至3台看台、两张乒乓球台。</t>
  </si>
  <si>
    <t>长新乡长春村文体活动广场</t>
  </si>
  <si>
    <t>长新乡永香村犁头匠小组老年活动场所建设</t>
  </si>
  <si>
    <t>检槽乡文兴村文体活动广场</t>
  </si>
  <si>
    <t>检槽乡三合村石块登小组老年活动场所建设</t>
  </si>
  <si>
    <t>检槽乡大工厂村水磨房小组老年活动场所建设</t>
  </si>
  <si>
    <t>宝丰乡东山村文体活动广场</t>
  </si>
  <si>
    <t>关坪乡高明村文体活动广场</t>
  </si>
  <si>
    <t>关坪乡胜利村文体活动广场</t>
  </si>
  <si>
    <t>功果桥镇山西村文体活动广场</t>
  </si>
  <si>
    <t>苗尾乡早阳村文体活动广场</t>
  </si>
  <si>
    <t>苗尾乡水井村文体活动广场</t>
  </si>
  <si>
    <t>苗尾乡水井村大坪小组老年活动场所建设</t>
  </si>
  <si>
    <t>民建乡岔花村文体活动广场</t>
  </si>
  <si>
    <t>检槽乡文兴村文化室</t>
  </si>
  <si>
    <t>平米</t>
  </si>
  <si>
    <t>建设室内图书室20平米、活动室60平米，室外活动场地120米。</t>
  </si>
  <si>
    <t>宝丰乡东山村化室</t>
  </si>
  <si>
    <t>关坪乡高明村文化室</t>
  </si>
  <si>
    <t>关坪乡胜利村文化室</t>
  </si>
  <si>
    <t>功果桥镇山西村文化室</t>
  </si>
  <si>
    <t>苗尾乡早阳村文化室</t>
  </si>
  <si>
    <t>民建乡岔花村文化室</t>
  </si>
  <si>
    <t>每户补助2.2万元</t>
  </si>
  <si>
    <t>四类建档立卡对象</t>
  </si>
  <si>
    <t>其他四类重点对象</t>
  </si>
  <si>
    <t>其他非四类对象</t>
  </si>
  <si>
    <t>每户补助1万元</t>
  </si>
  <si>
    <t>少数民族特特殊困难住房改造</t>
  </si>
  <si>
    <t>2万元/户，每年实施50户</t>
  </si>
  <si>
    <t>边远少数民族特特殊困难</t>
  </si>
  <si>
    <t>云龙县铁扇门水库引调水工程</t>
  </si>
  <si>
    <t>云龙县云华水库引调水工程</t>
  </si>
  <si>
    <t>云龙县所里场水库引调水工程</t>
  </si>
  <si>
    <t>云龙县小菜园水库引调水工程</t>
  </si>
  <si>
    <t>云龙县包罗水库—炼厂坪引调水工程</t>
  </si>
  <si>
    <t>工程计划灌溉0.48万亩农田，该项目建设取水坝工程一件，沉淀池、过滤池各一座，DN150球墨铸铁管12500m。</t>
  </si>
  <si>
    <t>云龙县大练坡引调水工程</t>
  </si>
  <si>
    <t>云龙县大练坡调水工程计划灌溉0.06万亩农田，该项目建设DN150球墨铸铁管13570m ，从管道涵洞直接取水。</t>
  </si>
  <si>
    <t>云龙县金塘子河引调水工程</t>
  </si>
  <si>
    <t>工程计划灌溉0.06万亩农田，该项目建设取水坝工程一件，沉淀池、过滤池各一座，DN150球墨铸铁管12816m。</t>
  </si>
  <si>
    <t>云龙县练登水库引调水工程</t>
  </si>
  <si>
    <t>工程计划灌溉0.07万亩农田，该项目建设取水坝工程一件，沉淀池、过滤池各一座，DN150球墨铸铁管13636m。</t>
  </si>
  <si>
    <t>云龙县金麦水库引调水工程</t>
  </si>
  <si>
    <t xml:space="preserve"> 工程计划灌溉0.38万亩农田，该项目建设DN150球墨铸铁管12640m，接供水主管网。</t>
  </si>
  <si>
    <t>云龙县孙平河调水工程</t>
  </si>
  <si>
    <t xml:space="preserve"> 计划灌溉0.075万亩农田，该项目建设取水坝工程一件，沉淀池、过滤池各一座，DN150球墨铸铁管9340m；DN90球墨铸铁管6000m。</t>
  </si>
  <si>
    <t>云龙县云安水库引调水工程</t>
  </si>
  <si>
    <t xml:space="preserve"> 工程计划灌溉0.08万亩农田，该项目建设取水坝工程一件，沉淀池、过滤池各一座，DN150球墨铸铁管12640m。</t>
  </si>
  <si>
    <t>云龙县民建接官箐引调水工程</t>
  </si>
  <si>
    <t>工程计划灌溉0.075万亩农田，该项目建设取水坝工程一件，沉淀池、过滤池各一座，DN150球墨铸铁管12880m。</t>
  </si>
  <si>
    <t>云龙县哨上联合引调水工程</t>
  </si>
  <si>
    <t>工程计划灌溉0.2万亩农田，该项目建设取水坝工程一件，沉淀池、过滤池各一座，DN150球墨铸铁管13848m。</t>
  </si>
  <si>
    <t>云龙县苗尾水电站水资源综合利用工程</t>
  </si>
  <si>
    <r>
      <t>年供水量1352万m</t>
    </r>
    <r>
      <rPr>
        <vertAlign val="superscript"/>
        <sz val="8"/>
        <rFont val="宋体"/>
        <charset val="134"/>
      </rPr>
      <t>3</t>
    </r>
    <r>
      <rPr>
        <sz val="8"/>
        <rFont val="宋体"/>
        <charset val="134"/>
      </rPr>
      <t>，设计供水人口3.8037万人，大小牲畜9.9975万头（只），设计灌溉面积1.6945万亩。11座抽水站，干渠长30.284km，支渠长24.12km</t>
    </r>
  </si>
  <si>
    <t>早阳村小甸山组中型灌区(前期)</t>
  </si>
  <si>
    <t>新开垦40亩，每亩投资4000元</t>
  </si>
  <si>
    <t>长新乡丰胜村车厘子种植
基地高效节水灌溉项目</t>
  </si>
  <si>
    <t>项目规划灌溉面积3100亩，主要灌溉茶树片区。新建水池、泵站、输水管道，配水管道等。</t>
  </si>
  <si>
    <t>团结乡团结村岩埠茶厂高效节水灌溉项目</t>
  </si>
  <si>
    <t>项目规划灌溉面积1500亩，主要种植车厘子。新建水池、泵站、输水管道，配水管道等。</t>
  </si>
  <si>
    <t>长新乡长春坡高效节水灌溉项目</t>
  </si>
  <si>
    <t>本工程从包罗水库引水，将水引至调节水池，该项目区新建蓄水池12个，其中500m³蓄水池1个，300m³蓄水池1个，200m³蓄水池5个，50m³蓄水池5个；管道安装工程总计15630m，其中PE80级Φ225mm管1040m，PE80级Φ200mm管4900m，PE80级Φ180mm管1680m，PE80级Φ160mm管2740m，PE80级Φ110mm管10500m，PE80级Φ50mm管90000m。</t>
  </si>
  <si>
    <t>小（二）型病险水库建设</t>
  </si>
  <si>
    <t>小（二）型</t>
  </si>
  <si>
    <t>箭大坪水库、金麦水库、练登水库、马鹿塘水库、天龙水库、白龙水库、白草坡水库、后箐水库、清水河水库、新宅水库、孙此丫水库、石夹村水库、岩房水库除险加固工程，清除老坝体，新填筑大坝、新建溢洪道和输水涵洞。</t>
  </si>
  <si>
    <t xml:space="preserve"> 小（二）型水库库区绿化建设工程</t>
  </si>
  <si>
    <t>跃进、白石登、哥涞、天龙、云安、新寺山、佳登、大家闹、张老弟、三岔河、箭大坪、银盆、马鹿塘、炼登、金麦、岩房、核桃坪、旧州、上甸尾、茶花箐、 海棠坪、松云22个水库的绿化。</t>
  </si>
  <si>
    <t>云龙县诺邓生态景观河道建设工程</t>
  </si>
  <si>
    <t>沘江干流治理范围为磨刀箐（天地河）与沘江交汇口至县城电站取水坝回淹区段，诺邓古村里程桩号0+600～4+260km，长3.66km。</t>
  </si>
  <si>
    <t>云龙县沘江河道绿化建设工程</t>
  </si>
  <si>
    <t xml:space="preserve">      沘江河上至北纬 N25°53′24.13″ 下至东经 E99°21′53.62″，河道两岸景观绿化（土方工程、园路、铺装、驳岸、防浪墙、园林建筑小品、景墙、护岸、景观亭、滨水廊道、亮化和绿化种植设计及附属服务设施的配置等）。</t>
  </si>
  <si>
    <t>云龙县沘江左岸河道治理工程</t>
  </si>
  <si>
    <t>胜云桥至新云桥河段治理，长度4.463km。</t>
  </si>
  <si>
    <t>云龙县太极右岸生态河岸建设工程</t>
  </si>
  <si>
    <t>综合治理长度6.478km。（1）在K右35+125～K右35+880段、K右36+270～K右37+450段和K右39+020～K右39+720段共布置浆砌石防洪堤2635m：在K右39+720～K右39+880段加高加固浆砌石堤150m；（2） K右37+450~K右37+600段共布置钢筋石笼护岸720m采用钢筋石笼护岸；（3）新建排水涵管13处，桥涵1座，排水沟1条。</t>
  </si>
  <si>
    <t>漕涧河道二期工程（大花桥上段）</t>
  </si>
  <si>
    <t>堤防加固7km，河道整治5km。</t>
  </si>
  <si>
    <t>检槽乡师里河治理工程</t>
  </si>
  <si>
    <t>堤防加固8.5km，河道整治4.85km。</t>
  </si>
  <si>
    <t>云龙县“十三五”脱贫攻坚十三五项目明细表（2019年）</t>
  </si>
  <si>
    <t>漕涧镇魔芋种植</t>
  </si>
  <si>
    <t>种植魔芋205亩，补助1000元/亩</t>
  </si>
  <si>
    <t>功果桥镇魔芋种植</t>
  </si>
  <si>
    <t>下坞村魔芋种植300亩，补助1000元/亩</t>
  </si>
  <si>
    <t>云龙县魔芋种植</t>
  </si>
  <si>
    <t>发展魔芋5000亩，投资1500元/亩，补助200元/亩</t>
  </si>
  <si>
    <t>全县种植花椒1.45万亩</t>
  </si>
  <si>
    <t>长新乡花椒种植</t>
  </si>
  <si>
    <t>种植花椒1300亩，补助150元/亩</t>
  </si>
  <si>
    <t>苗尾乡花椒种植</t>
  </si>
  <si>
    <t>种植花椒70亩。补助150元/亩</t>
  </si>
  <si>
    <t>发展花椒10000亩，投资1000元/亩，补助200元/亩</t>
  </si>
  <si>
    <t>功果桥镇花椒种植</t>
  </si>
  <si>
    <t>种植花椒2000亩，补助150元/亩</t>
  </si>
  <si>
    <t>种植花椒500亩。补助150元/亩</t>
  </si>
  <si>
    <t>麦地湾梨种植</t>
  </si>
  <si>
    <t>宝丰乡麦地湾梨种植</t>
  </si>
  <si>
    <t>东山、金麦、福利麦地湾种植各500亩，亩均补助500元</t>
  </si>
  <si>
    <t>长新乡麦地湾梨种植</t>
  </si>
  <si>
    <t>麦地湾种植各1100亩，亩均补助500元</t>
  </si>
  <si>
    <t>检槽乡麦地湾梨种植</t>
  </si>
  <si>
    <t>清文村麦地湾种植各150亩，亩均补助500元</t>
  </si>
  <si>
    <t>关坪乡麦地湾梨种植</t>
  </si>
  <si>
    <t>麦地湾种植各450亩，亩均补助500元</t>
  </si>
  <si>
    <t>.冬桃种植</t>
  </si>
  <si>
    <t>冬桃种植500亩每亩补助500元</t>
  </si>
  <si>
    <t>检槽乡冬桃种植</t>
  </si>
  <si>
    <t>.樱桃种植</t>
  </si>
  <si>
    <t>樱桃种植500亩每亩补助500元</t>
  </si>
  <si>
    <t>检槽乡樱桃种植</t>
  </si>
  <si>
    <t>.蔬菜种植</t>
  </si>
  <si>
    <t>功果桥镇高山蔬菜种植</t>
  </si>
  <si>
    <t>核桃坪村高山蔬菜种植600亩，每亩补助200元</t>
  </si>
  <si>
    <t>功果桥镇无公害蔬菜种植</t>
  </si>
  <si>
    <t>下坞村无公害蔬菜种植800亩，每亩补助200元</t>
  </si>
  <si>
    <t>检槽乡蔬菜种植</t>
  </si>
  <si>
    <t>莴巨等常规蔬菜，每亩补助200元</t>
  </si>
  <si>
    <t>关坪乡大蒜种植</t>
  </si>
  <si>
    <t>自新村500亩、关坪村300亩，补助标准：600元/亩</t>
  </si>
  <si>
    <t>车厘子种植</t>
  </si>
  <si>
    <t>诺邓镇车厘子种植</t>
  </si>
  <si>
    <t>在永安、诺邓、龙飞等村规划发展新种植车厘子2000亩。亩均补助500元</t>
  </si>
  <si>
    <t>关坪乡车厘子种植</t>
  </si>
  <si>
    <t>种植车厘子250亩。亩均补助500元</t>
  </si>
  <si>
    <t>苗尾乡天灯村车厘子种植</t>
  </si>
  <si>
    <t>车厘子种植500亩，补助标准500元/亩</t>
  </si>
  <si>
    <t>长新乡重楼种植</t>
  </si>
  <si>
    <t>永香、新塘、新松、新和每个村5万苗，长春、丰云、丰华每个村4万苗，每苗补助3元</t>
  </si>
  <si>
    <t>功果桥镇滇重楼种植</t>
  </si>
  <si>
    <t>重楼种植30万苗，每苗补助3元</t>
  </si>
  <si>
    <t>团结乡秦艽种植</t>
  </si>
  <si>
    <t>种植秦艽0.01万亩。补助200元/亩，总投资500元/亩</t>
  </si>
  <si>
    <t>诺邓镇中药材种植项目</t>
  </si>
  <si>
    <t>在龙飞、天池等村规划种植中药材（重楼、金铁锁等）500亩。亩均补助1000元</t>
  </si>
  <si>
    <t>长新乡纹党参种植</t>
  </si>
  <si>
    <t>新和300亩、豆寺200亩补助标准800元/亩</t>
  </si>
  <si>
    <t>关坪乡纹党参种植</t>
  </si>
  <si>
    <t>自新村、关坪村、胜利村、高明村、新荣村各150亩，补助标准800元/亩</t>
  </si>
  <si>
    <t>苗尾乡天灯村纹党参种植</t>
  </si>
  <si>
    <t>党参种植500亩，补助标准800元/亩</t>
  </si>
  <si>
    <t>布麻村100亩，补助800元/亩</t>
  </si>
  <si>
    <t>长新乡白芨种植</t>
  </si>
  <si>
    <t>丰华村400亩，每亩补助1000元</t>
  </si>
  <si>
    <t>功果桥镇白芨种植</t>
  </si>
  <si>
    <t>白芨种植1000亩，每亩补助1000元</t>
  </si>
  <si>
    <t>长新乡珠子参种植</t>
  </si>
  <si>
    <t>新塘村珠子参种植300亩，每亩补助1000元</t>
  </si>
  <si>
    <t>苗尾乡灯盏花种植</t>
  </si>
  <si>
    <t>民宗药材种植</t>
  </si>
  <si>
    <t>0.25万元/亩</t>
  </si>
  <si>
    <t>苗尾乡水井村灯盏花种植</t>
  </si>
  <si>
    <t>水井村灯盏花种植300亩，补助标准300元/亩</t>
  </si>
  <si>
    <t>功果桥镇油菜种植</t>
  </si>
  <si>
    <t>旧州村特色粮油作物种植500亩，每亩补助200元</t>
  </si>
  <si>
    <t>苗尾乡油菜种植</t>
  </si>
  <si>
    <t>油菜种植苗尾村400亩、松坪村300亩，每亩补助200元</t>
  </si>
  <si>
    <t>检槽乡油菜种植</t>
  </si>
  <si>
    <t>油菜种植2000亩，每亩补助200元</t>
  </si>
  <si>
    <t>新发展葡萄100亩，补助1000元/亩</t>
  </si>
  <si>
    <t>新发展冬桃5000亩，补助200元/亩，</t>
  </si>
  <si>
    <t>火龙果等特色水果种植</t>
  </si>
  <si>
    <t>发展特色水果5000亩，补助500元/亩</t>
  </si>
  <si>
    <t>诺邓镇肉牛养殖项目</t>
  </si>
  <si>
    <t>规划在杏林、永安、诺邓等村发展规模养殖肉牛20户400头</t>
  </si>
  <si>
    <t>漕涧镇能繁母牛养殖</t>
  </si>
  <si>
    <t>养殖能繁母牛500头，每头补助3000元</t>
  </si>
  <si>
    <t>功果桥镇能繁母牛养殖</t>
  </si>
  <si>
    <t>头</t>
  </si>
  <si>
    <t>发展肉牛500头，每头补助3000元</t>
  </si>
  <si>
    <t xml:space="preserve">苗尾乡能繁母牛养殖     </t>
  </si>
  <si>
    <t>发展肉牛300头，每头补助3000元</t>
  </si>
  <si>
    <t>民建乡能繁母牛养殖</t>
  </si>
  <si>
    <t>肉牛养殖</t>
  </si>
  <si>
    <t>发展存栏肉牛养2000头，投资12000元/头，补助1000元/头</t>
  </si>
  <si>
    <t>团结乡能繁母牛养殖</t>
  </si>
  <si>
    <t>发展肉牛200头，每头补助3000元</t>
  </si>
  <si>
    <t>诺邓镇黑山羊养殖项目</t>
  </si>
  <si>
    <t>规划在各村发展规模养殖黑山羊30户、2500头。</t>
  </si>
  <si>
    <t>宝丰乡养羊</t>
  </si>
  <si>
    <t>发展黑山羊1000只，500元/只，30万元</t>
  </si>
  <si>
    <t>功果桥镇黑山羊养殖</t>
  </si>
  <si>
    <t>发展黑山羊1000只，500元/只</t>
  </si>
  <si>
    <t>苗尾乡黑山羊养殖</t>
  </si>
  <si>
    <t>发展黑山羊2000只，500元/只</t>
  </si>
  <si>
    <t>建设存栏黑山羊养殖50000只，投资1000元/只，补助200元/只</t>
  </si>
  <si>
    <t>团结乡黑山羊养殖</t>
  </si>
  <si>
    <t>发展黑山羊1500只，500元/只</t>
  </si>
  <si>
    <t>宝丰乡能繁母猪养殖</t>
  </si>
  <si>
    <t>全乡发展能繁母猪300头，每头补助2000元</t>
  </si>
  <si>
    <t>漕涧镇能繁母猪养殖</t>
  </si>
  <si>
    <t>全镇发展能繁母猪380头，每头补助2000元</t>
  </si>
  <si>
    <t>功果桥镇能繁母猪养殖</t>
  </si>
  <si>
    <t>全镇发展能繁母猪400头，每头补助2000元</t>
  </si>
  <si>
    <t>苗尾乡能繁母猪养殖</t>
  </si>
  <si>
    <t>全乡发展能繁母猪400头，每头补助2000元</t>
  </si>
  <si>
    <t>民建乡能繁母猪养殖</t>
  </si>
  <si>
    <t>边江村200头、岔花村200头、只嘎村200头、布麻村200头、坡脚村200头，母猪补助2000元/头</t>
  </si>
  <si>
    <t>生猪标准化规模养殖场建设</t>
  </si>
  <si>
    <t>团结乡野猪养殖</t>
  </si>
  <si>
    <t>养野猪0.25万头。补助400元/只</t>
  </si>
  <si>
    <t>诺邓镇乌骨鸡养殖项目</t>
  </si>
  <si>
    <t>规划在杏林、青松等村发展规模养殖乌骨鸡30户6000只</t>
  </si>
  <si>
    <t>宝丰乡养禽</t>
  </si>
  <si>
    <t>大栗树村0.8万羽，东山村1.2万羽</t>
  </si>
  <si>
    <t>功果桥镇土鸡养殖项目</t>
  </si>
  <si>
    <t>发展土鸡养殖38000只，10元/只</t>
  </si>
  <si>
    <t>检槽乡土鸡养殖</t>
  </si>
  <si>
    <t>发展土鸡养殖50000只，10元/只</t>
  </si>
  <si>
    <t>苗尾乡土鸡养殖</t>
  </si>
  <si>
    <t>发展土鸡养殖20000只，10元/只</t>
  </si>
  <si>
    <t>1.4.5云龙县毛驴养殖</t>
  </si>
  <si>
    <t>苗尾乡苗尾村毛驴养殖</t>
  </si>
  <si>
    <t>发展能繁毛驴养殖300头补助标准3000元/头</t>
  </si>
  <si>
    <t>宝丰乡毛驴</t>
  </si>
  <si>
    <t>发展能繁毛驴养殖200头补助标准3000元/头</t>
  </si>
  <si>
    <t>检槽乡毛驴养殖</t>
  </si>
  <si>
    <t>1.4.6卫生厩建设（改造）</t>
  </si>
  <si>
    <t>1.4.7中蜂养殖</t>
  </si>
  <si>
    <t>全乡范围内发展中蜂2500群，每群补助800元</t>
  </si>
  <si>
    <t>宝丰乡特色水产养殖</t>
  </si>
  <si>
    <t>冷水养鱼50亩，每亩补助10000元</t>
  </si>
  <si>
    <t>检槽乡稻田养鱼</t>
  </si>
  <si>
    <t>冷水养鱼100亩，每亩补助400元</t>
  </si>
  <si>
    <t>检槽乡炼登村冷水鱼养殖</t>
  </si>
  <si>
    <t>冷水养鱼100亩，每亩补助10000元</t>
  </si>
  <si>
    <t>新建麦地湾梨饮料厂</t>
  </si>
  <si>
    <t>车厘子加工厂</t>
  </si>
  <si>
    <t>建设车厘子加工企业一个</t>
  </si>
  <si>
    <t>金银花提取物加工厂</t>
  </si>
  <si>
    <t>建设一座金银花有效提取物加工厂</t>
  </si>
  <si>
    <t>农产品批发市场</t>
  </si>
  <si>
    <t>建设一个综合批发市场</t>
  </si>
  <si>
    <t>培育家庭农场10个、专业合作社18个，企业3个</t>
  </si>
  <si>
    <t>培育新型职业农民300人，3000元/人</t>
  </si>
  <si>
    <t>漕涧古镇旅游基础设施建设</t>
  </si>
  <si>
    <t>游客服务中心、怒江峡谷风情体验区、下澡堂温泉、志奔山自然风光、民建爱国主义教育基地等</t>
  </si>
  <si>
    <t>旅游公厕建设</t>
  </si>
  <si>
    <t>乡村旅游标识建设</t>
  </si>
  <si>
    <t>漕涧、功果桥、民建公路主干道旅游标识</t>
  </si>
  <si>
    <t>100万元/个</t>
  </si>
  <si>
    <t>400</t>
  </si>
  <si>
    <t>100</t>
  </si>
  <si>
    <t>2.1.1云龙县乡村旅游农家乐示范户</t>
  </si>
  <si>
    <t>云龙县特色旅游产品加工</t>
  </si>
  <si>
    <t xml:space="preserve">    云龙县检槽乡师里革命老区生态文化旅游休闲体验区</t>
  </si>
  <si>
    <t xml:space="preserve">    云龙县团结彝族乡佬倵里乡村休闲度假文化体验区</t>
  </si>
  <si>
    <t>游客服务区、旅游公厕、露营房车自驾游营地、天然温泉养生休闲度假中心等</t>
  </si>
  <si>
    <t>民族特色旅游村寨建设</t>
  </si>
  <si>
    <t xml:space="preserve">    云龙县关坪乡胜利村乡村旅游建设</t>
  </si>
  <si>
    <t>旅游服务区、公厕、山地白族民族风情体验区、勒子箐水库休闲垂钓等</t>
  </si>
  <si>
    <t xml:space="preserve">    大栗树茶厂休闲体验区</t>
  </si>
  <si>
    <t>游客服务区、公厕、茶道馆、茶山采茶体验区、茶养会所及制茶坊等</t>
  </si>
  <si>
    <t xml:space="preserve">    云龙县澜沧江苗兰坝露营自驾游及养生休闲度假中心</t>
  </si>
  <si>
    <t>游客服务区、旅游公厕、露营房车自驾营地、户外生态垂钓区、游艇码头等</t>
  </si>
  <si>
    <t xml:space="preserve">    云龙县长新乡佳局村金银花休闲体验区</t>
  </si>
  <si>
    <t>游客服务区、公厕、采摘体验区、制作工坊等</t>
  </si>
  <si>
    <t xml:space="preserve">    云龙县自驾车旅游漕涧休息站建设</t>
  </si>
  <si>
    <t xml:space="preserve">    云龙县自驾车旅游苗尾休息站建设</t>
  </si>
  <si>
    <t xml:space="preserve">    云龙县乡村旅游职业培训</t>
  </si>
  <si>
    <t>举行旅游知识及旅游从业培训每人补助100/元</t>
  </si>
  <si>
    <t>完成诺邓镇、漕涧镇、功果桥镇、检槽乡、长新乡、5个乡镇电子商务进农村综合示范项目、每个乡镇补助200万元</t>
  </si>
  <si>
    <t xml:space="preserve">           科技扶贫</t>
  </si>
  <si>
    <t>白石镇政府</t>
  </si>
  <si>
    <t>长新乡政府</t>
  </si>
  <si>
    <t>检槽乡政府</t>
  </si>
  <si>
    <t>诺邓镇政府</t>
  </si>
  <si>
    <t>宝丰乡政府</t>
  </si>
  <si>
    <t>关坪乡政府</t>
  </si>
  <si>
    <t>团结乡政府</t>
  </si>
  <si>
    <t>功果桥镇政府</t>
  </si>
  <si>
    <t>苗尾乡政府</t>
  </si>
  <si>
    <t>漕涧镇政府</t>
  </si>
  <si>
    <t>民建镇政府</t>
  </si>
  <si>
    <t>云龙县白石镇双龙村幼儿园</t>
  </si>
  <si>
    <t>改扩建教学楼</t>
  </si>
  <si>
    <t>云龙县白石镇松水村幼儿园</t>
  </si>
  <si>
    <t>云龙县宝丰乡东山村幼儿园</t>
  </si>
  <si>
    <t>云龙县宝丰乡金麦村幼儿园</t>
  </si>
  <si>
    <t>云龙县漕涧镇大坪村幼儿园</t>
  </si>
  <si>
    <t>云龙县漕涧镇丹梯村幼儿园</t>
  </si>
  <si>
    <t>云龙县漕涧镇新胜村幼儿园</t>
  </si>
  <si>
    <t>云龙县功果桥镇海沧村幼儿园</t>
  </si>
  <si>
    <t>云龙县功果桥镇山西村幼儿园</t>
  </si>
  <si>
    <t>云龙县关坪乡高明村幼儿园</t>
  </si>
  <si>
    <t>云龙县关坪乡胜利村幼儿园</t>
  </si>
  <si>
    <t>云龙县检槽乡白羊厂村幼儿园</t>
  </si>
  <si>
    <t>云龙县检槽乡清朗村幼儿园</t>
  </si>
  <si>
    <t>云龙县检槽乡文兴村幼儿园</t>
  </si>
  <si>
    <t>云龙县苗尾乡科立村幼儿园</t>
  </si>
  <si>
    <t>云龙县苗尾乡松坪村幼儿园</t>
  </si>
  <si>
    <t>云龙县苗尾乡天灯村幼儿园</t>
  </si>
  <si>
    <t>云龙县民建乡岔花村幼儿园</t>
  </si>
  <si>
    <t>云龙县民建乡坡脚村幼儿园</t>
  </si>
  <si>
    <t>云龙县诺邓镇和平村幼儿园</t>
  </si>
  <si>
    <t>云龙县诺邓镇诺邓村幼儿园</t>
  </si>
  <si>
    <t>云龙县诺邓镇天池村幼儿园</t>
  </si>
  <si>
    <t>云龙县诺邓镇永安村幼儿园</t>
  </si>
  <si>
    <t>云龙县团结乡丰收村幼儿园</t>
  </si>
  <si>
    <t>云龙县团结乡河东村幼儿园</t>
  </si>
  <si>
    <t>云龙县长新乡豆寺村幼儿园</t>
  </si>
  <si>
    <t>云龙县长新乡丰云村幼儿园</t>
  </si>
  <si>
    <t>云龙县长新乡新和村幼儿园</t>
  </si>
  <si>
    <t>云龙县长新乡新塘村幼儿园</t>
  </si>
  <si>
    <t>新建校及运动场和附属工程</t>
  </si>
  <si>
    <t>云龙县妇幼保健计划生育服务中心</t>
  </si>
  <si>
    <t>新建业务用房4000㎡</t>
  </si>
  <si>
    <t>团结乡卫生院</t>
  </si>
  <si>
    <t>关坪乡卫生院</t>
  </si>
  <si>
    <t>能力提升DR设备购置</t>
  </si>
  <si>
    <t>长新乡丰华村卫生室建设</t>
  </si>
  <si>
    <t>长新乡包罗村卫生室建设</t>
  </si>
  <si>
    <t>诺邓镇象麓村卫生室建设</t>
  </si>
  <si>
    <t>民建乡坡脚村卫生室建设</t>
  </si>
  <si>
    <t>村卫生室输液椅、候诊椅、治疗台、药柜、观察床、办公桌椅、计算机、打印机及医疗器械等设备。关坪村、胜利村、新和村、包罗村、新塘村、豆寺村、丰云村、丰华村、松炼村、佳局村、石门社区、杏林村、天池村、果朗村、青松村、和平村、象麓村、南新村、大栗粟村、宝丰村、河东村、岔花村、坡脚村、大坪村、漕涧村、仁山村、铁厂村、路上村、表村村、茂盛村、早阳村、松坪村、苗尾村、下坞村、旧州村、核桃坪村、汤涧村、金和村、民主村、功果村每村3万元。</t>
  </si>
  <si>
    <t>人工造林5万亩。</t>
  </si>
  <si>
    <t>白石镇白石村黄花坪、白石下村滑坡治理工程</t>
  </si>
  <si>
    <t>滑坡不稳定斜坡</t>
  </si>
  <si>
    <t>功果桥镇三七滑坡治理工程</t>
  </si>
  <si>
    <t>漕涧镇新胜村故固坪泥石流治理工程</t>
  </si>
  <si>
    <t>团结乡政府东侧聋子沟泥石流治理工程</t>
  </si>
  <si>
    <t>诺邓镇石门社区锁里场箐泥石流治理工程</t>
  </si>
  <si>
    <t>功果桥镇西箐村泥石流治理工程</t>
  </si>
  <si>
    <t>天然林保护</t>
  </si>
  <si>
    <t>林下种植、养殖、加工。管护站点基础实施建设、国有林监控系统安装。。</t>
  </si>
  <si>
    <t>漕涧镇新胜村居家养老服务中心</t>
  </si>
  <si>
    <t>300</t>
  </si>
  <si>
    <t>关坪乡胜利村居家养老服务中心</t>
  </si>
  <si>
    <t>检槽乡大工厂村居家养老服务中心</t>
  </si>
  <si>
    <t>苗尾乡早阳村居家养老服务中心</t>
  </si>
  <si>
    <t>长新乡丰胜村居家养老服务中心</t>
  </si>
  <si>
    <t>云龙县沪滇扶贫项目</t>
  </si>
  <si>
    <t>白石镇-对口支援“携手奔小康”结对帮扶</t>
  </si>
  <si>
    <t>活动场所建设、美丽乡村建设、基础设施建设、公共服务建设</t>
  </si>
  <si>
    <t>长新乡新和村东西部扶贫协作项目</t>
  </si>
  <si>
    <t>检槽乡沪滇扶贫协作项目</t>
  </si>
  <si>
    <t>基础设施、产业</t>
  </si>
  <si>
    <t>民建乡村内户外道路硬化</t>
  </si>
  <si>
    <t>全乡内实施54.2公里道路硬化项目，每平米补助100元</t>
  </si>
  <si>
    <t>长新乡村内道路硬化</t>
  </si>
  <si>
    <t>永香村1.2KM、包罗村2.8KM、新塘村1.3KM、长春村1.5KM、豆寺村2KM、新松村1.4KM、丰云村1.6KM、松炼村1.4KM、佳局村1KM、丰胜村2.6KM、丰华村2.4KM村内道路硬化21.6km村内道路硬化19.2km</t>
  </si>
  <si>
    <t>白石镇村内户外道路硬化工程</t>
  </si>
  <si>
    <t>C20混凝土卫生路，80元/平方米。</t>
  </si>
  <si>
    <t>白石镇大欧底卫生路建设</t>
  </si>
  <si>
    <t>白石镇姑泥场卫生路建设</t>
  </si>
  <si>
    <t>诺邓镇村内户外道路硬化项目</t>
  </si>
  <si>
    <t>实施永安罗坝山、麦子登、兴村、梅龙，诺邓雀城等5个村民小组村内道路硬化10000㎡</t>
  </si>
  <si>
    <t>团结乡村内户外道路硬化</t>
  </si>
  <si>
    <t>硬化道路10000米</t>
  </si>
  <si>
    <t>白石云头云顶公路</t>
  </si>
  <si>
    <t>新宅线</t>
  </si>
  <si>
    <t>科立线</t>
  </si>
  <si>
    <t>殡仪馆配套公路</t>
  </si>
  <si>
    <t>杏林村委会三家村公路</t>
  </si>
  <si>
    <t>松炼村委会白麦地公路</t>
  </si>
  <si>
    <t>金麦村鸡茨坪公路</t>
  </si>
  <si>
    <t>撤并建制村-上早阳线</t>
  </si>
  <si>
    <t>撤并建制村-大达线</t>
  </si>
  <si>
    <t>窄路基-双龙线</t>
  </si>
  <si>
    <t>窄路基-新和线</t>
  </si>
  <si>
    <t>窄路基-清朗线</t>
  </si>
  <si>
    <t>窄路基-清文线</t>
  </si>
  <si>
    <t>窄路基-三合线</t>
  </si>
  <si>
    <t>窄路基-炼登线</t>
  </si>
  <si>
    <t>灾毁恢复重建老窝-永德（76.64-93.269）</t>
  </si>
  <si>
    <t>抗滑桩</t>
  </si>
  <si>
    <t>灾毁恢复重建老窝-永德(145.096-182.63)</t>
  </si>
  <si>
    <t>路基路面改造</t>
  </si>
  <si>
    <t>剩余40个贫困村生命安全防护工程</t>
  </si>
  <si>
    <t>全县十一个乡镇防护工程</t>
  </si>
  <si>
    <t>关坪河登坪桥</t>
  </si>
  <si>
    <t>新建1-6米桥梁</t>
  </si>
  <si>
    <t>宝丰小河箐桥</t>
  </si>
  <si>
    <t>新建1-13米桥梁</t>
  </si>
  <si>
    <t>团结腊鹅桥</t>
  </si>
  <si>
    <t>新建1-30米T梁桥</t>
  </si>
  <si>
    <t>团结桥</t>
  </si>
  <si>
    <t>新建2-20米T梁桥</t>
  </si>
  <si>
    <t>.农村饮水安全巩固提升工程</t>
  </si>
  <si>
    <t>关坪乡新荣村农村饮水安全巩固提升工程</t>
  </si>
  <si>
    <t>关坪乡胜利村农村饮水安全巩固提升工程</t>
  </si>
  <si>
    <t>关坪乡关坪村农村饮水安全巩固提升工程</t>
  </si>
  <si>
    <t>长新乡新松村农村饮水安全巩固提升工程</t>
  </si>
  <si>
    <t>长新乡新和村农村饮水安全巩固提升工程</t>
  </si>
  <si>
    <t>长新乡永香村农村饮水安全巩固提升工程</t>
  </si>
  <si>
    <t>长新乡包罗村农村饮水安全巩固提升工程</t>
  </si>
  <si>
    <t>长新乡丰华村农村饮水安全巩固提升工程</t>
  </si>
  <si>
    <t>长新乡松炼村农村饮水安全巩固提升工程</t>
  </si>
  <si>
    <t>长新乡新塘村农村饮水安全巩固提升工程</t>
  </si>
  <si>
    <t>长新乡豆寺村农村饮水安全巩固提升工程</t>
  </si>
  <si>
    <t>长新乡佳局村农村饮水安全巩固提升工程</t>
  </si>
  <si>
    <t>长新乡丰云村农村饮水安全巩固提升工程</t>
  </si>
  <si>
    <t>诺邓镇永安村农村饮水安全巩固提升工程</t>
  </si>
  <si>
    <t>诺邓镇果郎村农村饮水安全巩固提升工程</t>
  </si>
  <si>
    <t>诺邓镇和平村农村饮水安全巩固提升工程</t>
  </si>
  <si>
    <t>诺邓镇青松村农村饮水安全巩固提升工程</t>
  </si>
  <si>
    <t>诺邓镇石门社区农村饮水安全巩固提升工程</t>
  </si>
  <si>
    <t>诺邓镇天池村农村饮水安全巩固提升工程</t>
  </si>
  <si>
    <t>诺邓镇象麓村农村饮水安全巩固提升工程</t>
  </si>
  <si>
    <t>诺邓镇杏林村农村饮水安全巩固提升工程</t>
  </si>
  <si>
    <t>诺邓镇龙飞村农村饮水安全巩固提升工程</t>
  </si>
  <si>
    <t>民建乡岔花村农村饮水安全巩固提升工程</t>
  </si>
  <si>
    <t>民建乡布麻村农村饮水安全巩固提升工程</t>
  </si>
  <si>
    <t>民建乡坡脚村农村饮水安全巩固提升工程</t>
  </si>
  <si>
    <t>团结乡丰收村农村饮水安全巩固提升工程</t>
  </si>
  <si>
    <t>团结乡河东村农村饮水安全巩固提升工程</t>
  </si>
  <si>
    <t>团结乡团结村农村饮水安全巩固提升工程</t>
  </si>
  <si>
    <t>团结乡河南村农村饮水安全巩固提升工程</t>
  </si>
  <si>
    <t>漕涧镇鹿山村农村饮水安全巩固提升工程</t>
  </si>
  <si>
    <t>漕涧镇铁厂村农村饮水安全巩固提升工程</t>
  </si>
  <si>
    <t>漕涧镇漕涧村农村饮水安全巩固提升工程</t>
  </si>
  <si>
    <t>漕涧镇仁德村农村饮水安全巩固提升工程</t>
  </si>
  <si>
    <t>漕涧镇仁山村农村饮水安全巩固提升工程</t>
  </si>
  <si>
    <t>漕涧镇大坪村农村饮水安全巩固提升工程</t>
  </si>
  <si>
    <t>苗尾乡早阳村农村饮水安全巩固提升工程</t>
  </si>
  <si>
    <t>苗尾乡天灯村农村饮水安全巩固提升工程</t>
  </si>
  <si>
    <t>苗尾乡科立村农村饮水安全巩固提升工程</t>
  </si>
  <si>
    <t>苗尾乡表村村农村饮水安全巩固提升工程</t>
  </si>
  <si>
    <t>苗尾乡松坪村农村饮水安全巩固提升工程</t>
  </si>
  <si>
    <t>苗尾乡茂盛村农村饮水安全巩固提升工程</t>
  </si>
  <si>
    <t>苗尾乡苗尾村农村饮水安全巩固提升工程</t>
  </si>
  <si>
    <t>宝丰乡东山村农村饮水安全巩固提升工程</t>
  </si>
  <si>
    <t>宝丰乡金麦村农村饮水安全巩固提升工程</t>
  </si>
  <si>
    <t>宝丰乡南新村农村饮水安全巩固提升工程</t>
  </si>
  <si>
    <t>宝丰乡宝丰村农村饮水安全巩固提升工程</t>
  </si>
  <si>
    <t>宝丰乡大栗树村农村饮水安全巩固提升工程</t>
  </si>
  <si>
    <t>功果桥镇功果村农村饮水安全巩固提升工程</t>
  </si>
  <si>
    <t>功果桥镇民主村农村饮水安全巩固提升工程</t>
  </si>
  <si>
    <t>功果桥镇金和村农村饮水安全巩固提升工程</t>
  </si>
  <si>
    <t>功果桥镇核桃坪村农村饮水安全巩固提升工程</t>
  </si>
  <si>
    <t>功果桥镇汤涧村农村饮水安全巩固提升工程</t>
  </si>
  <si>
    <t>功果桥镇汤邓村农村饮水安全巩固提升工程</t>
  </si>
  <si>
    <t>功果桥镇旧州村农村饮水安全巩固提升工程</t>
  </si>
  <si>
    <t>功果桥镇下坞村农村饮水安全巩固提升工程</t>
  </si>
  <si>
    <t>功果桥镇新山村农村饮水安全巩固提升工程</t>
  </si>
  <si>
    <t>.200人以上水质提升工程</t>
  </si>
  <si>
    <r>
      <rPr>
        <sz val="8"/>
        <rFont val="宋体"/>
        <charset val="134"/>
      </rPr>
      <t>永安村麦子登</t>
    </r>
    <r>
      <rPr>
        <sz val="8"/>
        <rFont val="宋体"/>
        <charset val="0"/>
      </rPr>
      <t>1-5</t>
    </r>
    <r>
      <rPr>
        <sz val="8"/>
        <rFont val="宋体"/>
        <charset val="134"/>
      </rPr>
      <t>组供水工程</t>
    </r>
  </si>
  <si>
    <t>供水规模=24m3/d，受益人口305人安装缓释消设备，进行水质净化。</t>
  </si>
  <si>
    <r>
      <rPr>
        <sz val="8"/>
        <rFont val="宋体"/>
        <charset val="134"/>
      </rPr>
      <t>石门社区罗丰甸</t>
    </r>
    <r>
      <rPr>
        <sz val="8"/>
        <rFont val="宋体"/>
        <charset val="0"/>
      </rPr>
      <t>16</t>
    </r>
    <r>
      <rPr>
        <sz val="8"/>
        <rFont val="宋体"/>
        <charset val="134"/>
      </rPr>
      <t>组供水工程</t>
    </r>
  </si>
  <si>
    <t>供水规模=16m3/d，受益人口202人。安装缓释消设备，进行水质净化。</t>
  </si>
  <si>
    <t>象麓村肖家庄一组供水工程</t>
  </si>
  <si>
    <t>供水规模=19m3/d，受益人口240人，安装缓释消设备，进行水质净化。</t>
  </si>
  <si>
    <t>杏林村下三家供水工程</t>
  </si>
  <si>
    <t>杏林村供水工程</t>
  </si>
  <si>
    <t>供水规模=17m3/d，受益人口211人，安装缓释消设备，进行水质净化。</t>
  </si>
  <si>
    <t>天池村英和地供水工程</t>
  </si>
  <si>
    <t>供水规模=17m3/d，受益人口208人，安装缓释消设备，进行水质净化。</t>
  </si>
  <si>
    <t>天池村白汉登供水工程</t>
  </si>
  <si>
    <t>供水规模=17m3/d，受益人口212人，安装缓释消设备，进行水质净化。</t>
  </si>
  <si>
    <t>新松村坡棚供水工程</t>
  </si>
  <si>
    <t>供水规模=24m3/d，受益人口305人，安装缓释消设备，进行水质净化。</t>
  </si>
  <si>
    <t>新和村箐干坪一组供水工程</t>
  </si>
  <si>
    <t>供水规模=17m3/d，受益人口213人，安装缓释消设备，进行水质净化。</t>
  </si>
  <si>
    <t>新和村箐干坪二组供水工程</t>
  </si>
  <si>
    <t>供水规模=17m3/d，受益人口209人，安装缓释消设备，进行水质净化。</t>
  </si>
  <si>
    <t>新和村石城一组供水工程</t>
  </si>
  <si>
    <t>供水规模=19m3/d，受益人口237人，安装缓释消设备，进行水质净化。</t>
  </si>
  <si>
    <t>新和村石城二组供水工程</t>
  </si>
  <si>
    <t>供水规模=18m3/d，受益人口220人，安装缓释消设备，进行水质净化。</t>
  </si>
  <si>
    <t>新和村虎生地一组供水工程</t>
  </si>
  <si>
    <t>新和村虎生地二组供水工程</t>
  </si>
  <si>
    <t>供水规模=16m3/d，受益人口203人，安装缓释消设备，进行水质净化。</t>
  </si>
  <si>
    <t>新和村花三地供水工程</t>
  </si>
  <si>
    <t>供水规模=21m3/d，受益人口261人安装缓释消设备，进行水质净化。</t>
  </si>
  <si>
    <t>松炼村水田孟供水工程</t>
  </si>
  <si>
    <t>供水规模=18m3/d，受益人口223人，安装缓释消设备，进行水质净化。</t>
  </si>
  <si>
    <t>松炼村车孟供水工程</t>
  </si>
  <si>
    <t>供水规模=16m3/d，受益人口204人，安装缓释消设备，进行水质净化。</t>
  </si>
  <si>
    <t>丰云村炼埂供水工程</t>
  </si>
  <si>
    <t>供水规模=23m3/d，受益人口282人安装缓释消设备，进行水质净化。</t>
  </si>
  <si>
    <t>新塘村南塘供水工程</t>
  </si>
  <si>
    <t>供水规模=28m3/d，受益人口345人安装缓释消设备，进行水质净化。</t>
  </si>
  <si>
    <t>新塘村新松坡供水工程</t>
  </si>
  <si>
    <t>供水规模=23m3/d，受益人口289人，安装缓释消设备，进行水质净化。</t>
  </si>
  <si>
    <t>包罗村大达一组供水工程</t>
  </si>
  <si>
    <t>供水规模=20m3/d，受益人口245人，安装缓释消设备，进行水质净化。</t>
  </si>
  <si>
    <t>包罗村大达二组供水工程</t>
  </si>
  <si>
    <t>供水规模=123m3/d，受益人口288人，安装缓释消设备，进行水质净化。</t>
  </si>
  <si>
    <t>包罗村大达三组供水工程</t>
  </si>
  <si>
    <t>供水规模=21m3/d，受益人口265人安装缓释消设备，进行水质净化。</t>
  </si>
  <si>
    <t>包罗村大达四组供水工程</t>
  </si>
  <si>
    <t>供水规模=20m3/d，受益人口247人，安装缓释消设备，进行水质净化。</t>
  </si>
  <si>
    <t>包罗村大地处供水工程</t>
  </si>
  <si>
    <t>供水规模=21m3/d，受益人口262人安装缓释消设备，进行水质净化。</t>
  </si>
  <si>
    <t>包罗村大包罗一组供水工程</t>
  </si>
  <si>
    <t>供水规模=23m3/d，受益人口287人安装缓释消设备，进行水质净化。</t>
  </si>
  <si>
    <t>丰华村大岩场供水工程</t>
  </si>
  <si>
    <t>丰华村民主供水工程</t>
  </si>
  <si>
    <t>丰华村立六供水工程</t>
  </si>
  <si>
    <t>丰华村中上开坪供水工程</t>
  </si>
  <si>
    <t>丰华村沙曲供水工程</t>
  </si>
  <si>
    <t>豆寺村二组供水工程</t>
  </si>
  <si>
    <t>豆寺村七组供水工程</t>
  </si>
  <si>
    <t>新荣村上酸坪村组供水工程</t>
  </si>
  <si>
    <t>新荣村溪弄村组供水工程</t>
  </si>
  <si>
    <t>胜利村深丫口村组供水工程</t>
  </si>
  <si>
    <t>胜利村松子弄村组供水工程</t>
  </si>
  <si>
    <t>早阳村供水工程</t>
  </si>
  <si>
    <t>天灯村宝石供水工程</t>
  </si>
  <si>
    <t>天灯村大场供水工程</t>
  </si>
  <si>
    <t>天灯村练坪供水工程</t>
  </si>
  <si>
    <t>天灯村领岗供水工程</t>
  </si>
  <si>
    <t>科立村科立供水工程</t>
  </si>
  <si>
    <t>松坪村大寨供水工程</t>
  </si>
  <si>
    <t>表村村大寨供水工程</t>
  </si>
  <si>
    <t>表村村三岔供水工程</t>
  </si>
  <si>
    <t>苗尾村瓦窑靠供水工程</t>
  </si>
  <si>
    <t>苗尾村瓦窑场供水工程</t>
  </si>
  <si>
    <t>苗尾村坝尾供水工程</t>
  </si>
  <si>
    <t>苗尾村下沟供水工程</t>
  </si>
  <si>
    <t>苗尾村上沟供水工程</t>
  </si>
  <si>
    <t>松坪村上松坪供水工程</t>
  </si>
  <si>
    <t>苗尾村下树苗供水工程</t>
  </si>
  <si>
    <t>鹿山村石鹿山一组供水工程</t>
  </si>
  <si>
    <t>鹿山村石鹿山二组供水工程</t>
  </si>
  <si>
    <t>铁厂村铁厂四组供水工程</t>
  </si>
  <si>
    <t>铁厂村川塘供水工程</t>
  </si>
  <si>
    <t>漕涧村故东坪一组供水工程</t>
  </si>
  <si>
    <t>漕涧村故东坪二组供水工程</t>
  </si>
  <si>
    <t>漕涧村新寨一组供水工程</t>
  </si>
  <si>
    <t>漕涧村新寨二组供水工程</t>
  </si>
  <si>
    <t>漕涧村新寨三组供水工程</t>
  </si>
  <si>
    <t>漕涧村新寨四组供水工程</t>
  </si>
  <si>
    <t>漕涧村王环路一组供水工程</t>
  </si>
  <si>
    <t>漕涧村王环路二组供水工程</t>
  </si>
  <si>
    <t>漕涧村王环路三组供水工程</t>
  </si>
  <si>
    <t>漕涧村王环路四组供水工程</t>
  </si>
  <si>
    <t>漕涧村张家冲一组供水工程</t>
  </si>
  <si>
    <t>漕涧村张家冲二组供水工程</t>
  </si>
  <si>
    <t>漕涧村张家冲三组供水工程</t>
  </si>
  <si>
    <t>漕涧村张家冲四组供水工程</t>
  </si>
  <si>
    <t>漕涧村后街一组供水工程</t>
  </si>
  <si>
    <t>漕涧村后街二组供水工程</t>
  </si>
  <si>
    <t>漕涧村后街三组供水工程</t>
  </si>
  <si>
    <t>漕涧村东巷一组供水工程</t>
  </si>
  <si>
    <t>漕涧村东巷二组供水工程</t>
  </si>
  <si>
    <t>漕涧村东巷三组供水工程</t>
  </si>
  <si>
    <t>漕涧村下戏台一组供水工程</t>
  </si>
  <si>
    <t>漕涧村下戏台二组供水工程</t>
  </si>
  <si>
    <t>漕涧村下戏台三组供水工程</t>
  </si>
  <si>
    <t>漕涧村下戏台四组供水工程</t>
  </si>
  <si>
    <t>漕涧村下戏台五组供水工程</t>
  </si>
  <si>
    <t>漕涧村下戏台六组供水工程</t>
  </si>
  <si>
    <t>漕涧村地母坡一组供水工程</t>
  </si>
  <si>
    <t>漕涧村地母坡二组供水工程</t>
  </si>
  <si>
    <t>漕涧村地母坡三组供水工程</t>
  </si>
  <si>
    <t>漕涧村汽车站一组供水工程</t>
  </si>
  <si>
    <t>漕涧村汽车站二组供水工程</t>
  </si>
  <si>
    <t>漕涧村供销社一组供水工程</t>
  </si>
  <si>
    <t>漕涧村供销社二组供水工程</t>
  </si>
  <si>
    <t>漕涧村独家村组供水工程</t>
  </si>
  <si>
    <t>漕涧村硝水塘组供水工程</t>
  </si>
  <si>
    <t>漕涧村东山脚组供水工程</t>
  </si>
  <si>
    <t>漕涧村彝族一组供水工程</t>
  </si>
  <si>
    <t>仁山村苗丹一组供水工程</t>
  </si>
  <si>
    <t>仁山村苗丹二组供水工程</t>
  </si>
  <si>
    <t>仁山村寡地供水工程</t>
  </si>
  <si>
    <t>仁山村赛初一组供水工程</t>
  </si>
  <si>
    <t>仁山村赛初二组供水工程</t>
  </si>
  <si>
    <t>仁山村赛初三组供水工程</t>
  </si>
  <si>
    <t>仁山村荒田组供水工程</t>
  </si>
  <si>
    <t>仁山村嘎卡组供水工程</t>
  </si>
  <si>
    <t>仁山村撒喇门组供水工程</t>
  </si>
  <si>
    <t>仁山村新寨组供水工程</t>
  </si>
  <si>
    <t>仁山村槽子寨一组供水工程</t>
  </si>
  <si>
    <t>仁山村槽子寨二组供水工程</t>
  </si>
  <si>
    <t>仁山村秧田边组供水工程</t>
  </si>
  <si>
    <t>仁山村寨尾巴一组供水工程</t>
  </si>
  <si>
    <t>仁德村上中嘎供水工程</t>
  </si>
  <si>
    <t>仁德村夜恩二组供水工程</t>
  </si>
  <si>
    <t>岔花村小庄供水工程</t>
  </si>
  <si>
    <t>岔花村红旗坝供水工程</t>
  </si>
  <si>
    <t>布麻村大坪子供水工程</t>
  </si>
  <si>
    <t>布麻村打麻供水工程</t>
  </si>
  <si>
    <t>布麻村上布麻供水工程</t>
  </si>
  <si>
    <t>坡脚村白草坡供水工程</t>
  </si>
  <si>
    <t>坡脚村两面供水工程</t>
  </si>
  <si>
    <t>100-200人水质提升工程</t>
  </si>
  <si>
    <t>只嘎村下只嘎组组供水工程</t>
  </si>
  <si>
    <t>只嘎村新寨组供水工程</t>
  </si>
  <si>
    <r>
      <rPr>
        <sz val="8"/>
        <rFont val="宋体"/>
        <charset val="134"/>
      </rPr>
      <t>只嘎村油房</t>
    </r>
    <r>
      <rPr>
        <sz val="8"/>
        <rFont val="宋体"/>
        <charset val="0"/>
      </rPr>
      <t>1</t>
    </r>
    <r>
      <rPr>
        <sz val="8"/>
        <rFont val="宋体"/>
        <charset val="134"/>
      </rPr>
      <t>组供水工程</t>
    </r>
  </si>
  <si>
    <t>新松彝族供水工程</t>
  </si>
  <si>
    <r>
      <rPr>
        <sz val="8"/>
        <rFont val="宋体"/>
        <charset val="134"/>
      </rPr>
      <t>包罗村大包罗</t>
    </r>
    <r>
      <rPr>
        <sz val="8"/>
        <rFont val="宋体"/>
        <charset val="0"/>
      </rPr>
      <t>1</t>
    </r>
    <r>
      <rPr>
        <sz val="8"/>
        <rFont val="宋体"/>
        <charset val="134"/>
      </rPr>
      <t>组供水工程</t>
    </r>
  </si>
  <si>
    <t>白谷地饮水工程</t>
  </si>
  <si>
    <r>
      <rPr>
        <sz val="8"/>
        <rFont val="宋体"/>
        <charset val="134"/>
      </rPr>
      <t>坪头</t>
    </r>
    <r>
      <rPr>
        <sz val="8"/>
        <rFont val="宋体"/>
        <charset val="0"/>
      </rPr>
      <t>2</t>
    </r>
    <r>
      <rPr>
        <sz val="8"/>
        <rFont val="宋体"/>
        <charset val="134"/>
      </rPr>
      <t>饮水工程</t>
    </r>
  </si>
  <si>
    <t>包罗村大地处组供水工程</t>
  </si>
  <si>
    <r>
      <rPr>
        <sz val="8"/>
        <rFont val="宋体"/>
        <charset val="134"/>
      </rPr>
      <t>包罗大达</t>
    </r>
    <r>
      <rPr>
        <sz val="8"/>
        <rFont val="宋体"/>
        <charset val="0"/>
      </rPr>
      <t>4</t>
    </r>
    <r>
      <rPr>
        <sz val="8"/>
        <rFont val="宋体"/>
        <charset val="134"/>
      </rPr>
      <t>组供水工程</t>
    </r>
  </si>
  <si>
    <r>
      <rPr>
        <sz val="8"/>
        <rFont val="宋体"/>
        <charset val="134"/>
      </rPr>
      <t>包罗大达（</t>
    </r>
    <r>
      <rPr>
        <sz val="8"/>
        <rFont val="宋体"/>
        <charset val="0"/>
      </rPr>
      <t>4</t>
    </r>
    <r>
      <rPr>
        <sz val="8"/>
        <rFont val="宋体"/>
        <charset val="134"/>
      </rPr>
      <t>）组供水工程</t>
    </r>
  </si>
  <si>
    <t>丰华大岩场供水工程</t>
  </si>
  <si>
    <t>丰华村大岩场组供水工程</t>
  </si>
  <si>
    <t>七岭饮水工程</t>
  </si>
  <si>
    <t>新塘旱谷场供水工程</t>
  </si>
  <si>
    <t>新塘村旱谷场组供水工程</t>
  </si>
  <si>
    <t>松炼仁茂登供水工程</t>
  </si>
  <si>
    <t>丰云村山后组供水工程</t>
  </si>
  <si>
    <t>丰云村炼埂组供水工程</t>
  </si>
  <si>
    <r>
      <rPr>
        <sz val="8"/>
        <rFont val="宋体"/>
        <charset val="134"/>
      </rPr>
      <t>丰收村高锋彝族</t>
    </r>
    <r>
      <rPr>
        <sz val="8"/>
        <rFont val="宋体"/>
        <charset val="0"/>
      </rPr>
      <t>1</t>
    </r>
    <r>
      <rPr>
        <sz val="8"/>
        <rFont val="宋体"/>
        <charset val="134"/>
      </rPr>
      <t>组供水工程</t>
    </r>
  </si>
  <si>
    <r>
      <rPr>
        <sz val="8"/>
        <rFont val="宋体"/>
        <charset val="134"/>
      </rPr>
      <t>河南村鲁母、以树母</t>
    </r>
    <r>
      <rPr>
        <sz val="8"/>
        <rFont val="宋体"/>
        <charset val="0"/>
      </rPr>
      <t>1</t>
    </r>
    <r>
      <rPr>
        <sz val="8"/>
        <rFont val="宋体"/>
        <charset val="134"/>
      </rPr>
      <t>组供水工程</t>
    </r>
  </si>
  <si>
    <r>
      <rPr>
        <sz val="8"/>
        <rFont val="宋体"/>
        <charset val="134"/>
      </rPr>
      <t>河南村茂空密、阿八社</t>
    </r>
    <r>
      <rPr>
        <sz val="8"/>
        <rFont val="宋体"/>
        <charset val="0"/>
      </rPr>
      <t>1</t>
    </r>
    <r>
      <rPr>
        <sz val="8"/>
        <rFont val="宋体"/>
        <charset val="134"/>
      </rPr>
      <t>组供水工程</t>
    </r>
  </si>
  <si>
    <r>
      <rPr>
        <sz val="8"/>
        <rFont val="宋体"/>
        <charset val="134"/>
      </rPr>
      <t>河南村发达吾、路己</t>
    </r>
    <r>
      <rPr>
        <sz val="8"/>
        <rFont val="宋体"/>
        <charset val="0"/>
      </rPr>
      <t>1</t>
    </r>
    <r>
      <rPr>
        <sz val="8"/>
        <rFont val="宋体"/>
        <charset val="134"/>
      </rPr>
      <t>组供水工程</t>
    </r>
  </si>
  <si>
    <r>
      <rPr>
        <sz val="8"/>
        <rFont val="宋体"/>
        <charset val="134"/>
      </rPr>
      <t>河东村山坞</t>
    </r>
    <r>
      <rPr>
        <sz val="8"/>
        <rFont val="宋体"/>
        <charset val="0"/>
      </rPr>
      <t>1</t>
    </r>
    <r>
      <rPr>
        <sz val="8"/>
        <rFont val="宋体"/>
        <charset val="134"/>
      </rPr>
      <t>组供水工程</t>
    </r>
  </si>
  <si>
    <t>胜利村松子弄村民小组供水工程</t>
  </si>
  <si>
    <t>南新村洋火塘组供水工程</t>
  </si>
  <si>
    <t>旱地饮水工程</t>
  </si>
  <si>
    <t>格弄饮水工程</t>
  </si>
  <si>
    <t>上下琦登饮水工程</t>
  </si>
  <si>
    <r>
      <rPr>
        <sz val="8"/>
        <rFont val="宋体"/>
        <charset val="134"/>
      </rPr>
      <t>早阳村</t>
    </r>
    <r>
      <rPr>
        <sz val="8"/>
        <rFont val="宋体"/>
        <charset val="0"/>
      </rPr>
      <t>4</t>
    </r>
    <r>
      <rPr>
        <sz val="8"/>
        <rFont val="宋体"/>
        <charset val="134"/>
      </rPr>
      <t>组组供水工程</t>
    </r>
  </si>
  <si>
    <r>
      <rPr>
        <sz val="8"/>
        <rFont val="宋体"/>
        <charset val="134"/>
      </rPr>
      <t>早阳村</t>
    </r>
    <r>
      <rPr>
        <sz val="8"/>
        <rFont val="宋体"/>
        <charset val="0"/>
      </rPr>
      <t>7—9</t>
    </r>
    <r>
      <rPr>
        <sz val="8"/>
        <rFont val="宋体"/>
        <charset val="134"/>
      </rPr>
      <t>社供水工程</t>
    </r>
  </si>
  <si>
    <r>
      <rPr>
        <sz val="8"/>
        <rFont val="宋体"/>
        <charset val="0"/>
      </rPr>
      <t>7</t>
    </r>
    <r>
      <rPr>
        <sz val="8"/>
        <rFont val="宋体"/>
        <charset val="134"/>
      </rPr>
      <t>组</t>
    </r>
    <r>
      <rPr>
        <sz val="8"/>
        <rFont val="宋体"/>
        <charset val="0"/>
      </rPr>
      <t>2</t>
    </r>
    <r>
      <rPr>
        <sz val="8"/>
        <rFont val="宋体"/>
        <charset val="134"/>
      </rPr>
      <t>饮水工程</t>
    </r>
  </si>
  <si>
    <r>
      <rPr>
        <sz val="8"/>
        <rFont val="宋体"/>
        <charset val="134"/>
      </rPr>
      <t>表村村</t>
    </r>
    <r>
      <rPr>
        <sz val="8"/>
        <rFont val="宋体"/>
        <charset val="0"/>
      </rPr>
      <t>19</t>
    </r>
    <r>
      <rPr>
        <sz val="8"/>
        <rFont val="宋体"/>
        <charset val="134"/>
      </rPr>
      <t>社供水工程</t>
    </r>
  </si>
  <si>
    <r>
      <rPr>
        <sz val="8"/>
        <rFont val="宋体"/>
        <charset val="0"/>
      </rPr>
      <t>18</t>
    </r>
    <r>
      <rPr>
        <sz val="8"/>
        <rFont val="宋体"/>
        <charset val="134"/>
      </rPr>
      <t>组饮水工程</t>
    </r>
  </si>
  <si>
    <t>表村村三叉场供水工程</t>
  </si>
  <si>
    <r>
      <rPr>
        <sz val="8"/>
        <rFont val="宋体"/>
        <charset val="134"/>
      </rPr>
      <t>科立</t>
    </r>
    <r>
      <rPr>
        <sz val="8"/>
        <rFont val="宋体"/>
        <charset val="0"/>
      </rPr>
      <t>4-6</t>
    </r>
    <r>
      <rPr>
        <sz val="8"/>
        <rFont val="宋体"/>
        <charset val="134"/>
      </rPr>
      <t>组饮水工程</t>
    </r>
  </si>
  <si>
    <r>
      <rPr>
        <sz val="8"/>
        <rFont val="宋体"/>
        <charset val="134"/>
      </rPr>
      <t>科立村</t>
    </r>
    <r>
      <rPr>
        <sz val="8"/>
        <rFont val="宋体"/>
        <charset val="0"/>
      </rPr>
      <t>3</t>
    </r>
    <r>
      <rPr>
        <sz val="8"/>
        <rFont val="宋体"/>
        <charset val="134"/>
      </rPr>
      <t>社供水工程</t>
    </r>
  </si>
  <si>
    <r>
      <rPr>
        <sz val="8"/>
        <rFont val="宋体"/>
        <charset val="134"/>
      </rPr>
      <t>松坪村</t>
    </r>
    <r>
      <rPr>
        <sz val="8"/>
        <rFont val="宋体"/>
        <charset val="0"/>
      </rPr>
      <t>5-8</t>
    </r>
    <r>
      <rPr>
        <sz val="8"/>
        <rFont val="宋体"/>
        <charset val="134"/>
      </rPr>
      <t>组供水工程</t>
    </r>
  </si>
  <si>
    <r>
      <rPr>
        <sz val="8"/>
        <rFont val="宋体"/>
        <charset val="134"/>
      </rPr>
      <t>松坪村</t>
    </r>
    <r>
      <rPr>
        <sz val="8"/>
        <rFont val="宋体"/>
        <charset val="0"/>
      </rPr>
      <t>16</t>
    </r>
    <r>
      <rPr>
        <sz val="8"/>
        <rFont val="宋体"/>
        <charset val="134"/>
      </rPr>
      <t>社供水工程</t>
    </r>
  </si>
  <si>
    <r>
      <rPr>
        <sz val="8"/>
        <rFont val="宋体"/>
        <charset val="134"/>
      </rPr>
      <t>松坪村</t>
    </r>
    <r>
      <rPr>
        <sz val="8"/>
        <rFont val="宋体"/>
        <charset val="0"/>
      </rPr>
      <t>12</t>
    </r>
    <r>
      <rPr>
        <sz val="8"/>
        <rFont val="宋体"/>
        <charset val="134"/>
      </rPr>
      <t>、</t>
    </r>
    <r>
      <rPr>
        <sz val="8"/>
        <rFont val="宋体"/>
        <charset val="0"/>
      </rPr>
      <t>13</t>
    </r>
    <r>
      <rPr>
        <sz val="8"/>
        <rFont val="宋体"/>
        <charset val="134"/>
      </rPr>
      <t>、</t>
    </r>
    <r>
      <rPr>
        <sz val="8"/>
        <rFont val="宋体"/>
        <charset val="0"/>
      </rPr>
      <t>15</t>
    </r>
    <r>
      <rPr>
        <sz val="8"/>
        <rFont val="宋体"/>
        <charset val="134"/>
      </rPr>
      <t>社供水工程</t>
    </r>
  </si>
  <si>
    <t>丹梯村丹坞二组供水工程</t>
  </si>
  <si>
    <t>丹梯村下邑山组供水工程</t>
  </si>
  <si>
    <t>丹梯村丹坞三组供水工程</t>
  </si>
  <si>
    <t>丹梯村下树苗组供水工程</t>
  </si>
  <si>
    <t>下沟饮水工程</t>
  </si>
  <si>
    <t>汤邓饮水工程</t>
  </si>
  <si>
    <r>
      <rPr>
        <sz val="8"/>
        <rFont val="宋体"/>
        <charset val="134"/>
      </rPr>
      <t>茂盛村</t>
    </r>
    <r>
      <rPr>
        <sz val="8"/>
        <rFont val="宋体"/>
        <charset val="0"/>
      </rPr>
      <t>10</t>
    </r>
    <r>
      <rPr>
        <sz val="8"/>
        <rFont val="宋体"/>
        <charset val="134"/>
      </rPr>
      <t>社供水工程</t>
    </r>
  </si>
  <si>
    <t>陆山白草坡供水工程</t>
  </si>
  <si>
    <t>陆山村热水河供水工程</t>
  </si>
  <si>
    <t>松子树饮水工程</t>
  </si>
  <si>
    <t>空树饮水工程</t>
  </si>
  <si>
    <t>陆山村里回山组供水工程</t>
  </si>
  <si>
    <t>白沙井二组饮水工程</t>
  </si>
  <si>
    <t>光山饮水工程</t>
  </si>
  <si>
    <t>漕涧村独家村组组供水工程</t>
  </si>
  <si>
    <r>
      <rPr>
        <sz val="8"/>
        <rFont val="宋体"/>
        <charset val="134"/>
      </rPr>
      <t>漕涧村故东坪</t>
    </r>
    <r>
      <rPr>
        <sz val="8"/>
        <rFont val="宋体"/>
        <charset val="0"/>
      </rPr>
      <t>1</t>
    </r>
    <r>
      <rPr>
        <sz val="8"/>
        <rFont val="宋体"/>
        <charset val="134"/>
      </rPr>
      <t>组组供水工程</t>
    </r>
  </si>
  <si>
    <t>岔花村新寨组供水工程</t>
  </si>
  <si>
    <t>下自堵饮水工程</t>
  </si>
  <si>
    <t>坡脚村叠水岩组供水工程</t>
  </si>
  <si>
    <t>2019年农村电网改造升级工程</t>
  </si>
  <si>
    <t>涉及诺邓镇、宝丰乡、漕涧、民建、关坪、苗尾、检槽乡7个乡镇15个行政村，新建和改造10kV线路73.692千米，低压线路64.469千米，新增（改造）配变16台，容量1330千伏安，一户一表621户。</t>
  </si>
  <si>
    <t>云龙县诺邓镇沘江重金属污染流域庄坪—大井坪村农村环境连片整治工程</t>
  </si>
  <si>
    <t>农村污水处理工程、农村生活垃圾收集清运工程、分散畜禽粪便处置装置116套。</t>
  </si>
  <si>
    <t>2019年至2020年</t>
  </si>
  <si>
    <t>云龙县诺邓镇永安村农村环境综合整治项目</t>
  </si>
  <si>
    <t>永安村村落生活污水、生活垃圾收集、处理及畜禽养殖污染治理等工程设施建设</t>
  </si>
  <si>
    <r>
      <rPr>
        <sz val="8"/>
        <rFont val="宋体"/>
        <charset val="0"/>
      </rPr>
      <t>20</t>
    </r>
    <r>
      <rPr>
        <sz val="8"/>
        <rFont val="宋体"/>
        <charset val="134"/>
      </rPr>
      <t>万元</t>
    </r>
    <r>
      <rPr>
        <sz val="8"/>
        <rFont val="宋体"/>
        <charset val="0"/>
      </rPr>
      <t>/</t>
    </r>
    <r>
      <rPr>
        <sz val="8"/>
        <rFont val="宋体"/>
        <charset val="134"/>
      </rPr>
      <t>个</t>
    </r>
  </si>
  <si>
    <r>
      <rPr>
        <sz val="8"/>
        <rFont val="宋体"/>
        <charset val="0"/>
      </rPr>
      <t>300</t>
    </r>
    <r>
      <rPr>
        <sz val="8"/>
        <rFont val="宋体"/>
        <charset val="134"/>
      </rPr>
      <t>万元</t>
    </r>
    <r>
      <rPr>
        <sz val="8"/>
        <rFont val="宋体"/>
        <charset val="0"/>
      </rPr>
      <t>/</t>
    </r>
    <r>
      <rPr>
        <sz val="8"/>
        <rFont val="宋体"/>
        <charset val="134"/>
      </rPr>
      <t>个</t>
    </r>
  </si>
  <si>
    <r>
      <rPr>
        <sz val="8"/>
        <rFont val="宋体"/>
        <charset val="0"/>
      </rPr>
      <t>500</t>
    </r>
    <r>
      <rPr>
        <sz val="8"/>
        <rFont val="宋体"/>
        <charset val="134"/>
      </rPr>
      <t>万元</t>
    </r>
    <r>
      <rPr>
        <sz val="8"/>
        <rFont val="宋体"/>
        <charset val="0"/>
      </rPr>
      <t>/</t>
    </r>
    <r>
      <rPr>
        <sz val="8"/>
        <rFont val="宋体"/>
        <charset val="134"/>
      </rPr>
      <t>个</t>
    </r>
  </si>
  <si>
    <t>2019
2020</t>
  </si>
  <si>
    <t>农业综合开发项目</t>
  </si>
  <si>
    <r>
      <rPr>
        <sz val="8"/>
        <rFont val="宋体"/>
        <charset val="0"/>
      </rPr>
      <t>280</t>
    </r>
    <r>
      <rPr>
        <sz val="8"/>
        <rFont val="宋体"/>
        <charset val="134"/>
      </rPr>
      <t>万元</t>
    </r>
    <r>
      <rPr>
        <sz val="8"/>
        <rFont val="宋体"/>
        <charset val="0"/>
      </rPr>
      <t>/</t>
    </r>
    <r>
      <rPr>
        <sz val="8"/>
        <rFont val="宋体"/>
        <charset val="134"/>
      </rPr>
      <t>个</t>
    </r>
  </si>
  <si>
    <t xml:space="preserve">2019
</t>
  </si>
  <si>
    <t>云龙县残疾人托养服务中心</t>
  </si>
  <si>
    <t>残疾人托养和综合服务设施2890平米</t>
  </si>
  <si>
    <t>团结乡丰收村文化室和文体活动广场</t>
  </si>
  <si>
    <t>新建不少于80平方米的文化室和600-800平方米文体活动场地。场内套建一个标准篮球场、看台、两张乒乓球台。</t>
  </si>
  <si>
    <t>宝丰乡金麦村文化室和文体活动广场</t>
  </si>
  <si>
    <t>漕涧镇鹿山村文化室和文体活动广场</t>
  </si>
  <si>
    <t>诺邓镇永安村文化室和文体活动广场</t>
  </si>
  <si>
    <t>白石镇松水村文化室和文体活动广场</t>
  </si>
  <si>
    <t>长新乡新松村文化室和文体活动广场</t>
  </si>
  <si>
    <t>长新乡丰胜村文化室和文体活动广场</t>
  </si>
  <si>
    <t>检槽乡清朗村文化室</t>
  </si>
  <si>
    <t>新建不少于80平方米的文化室。室内图书室20平米、活动室60平米，室外活动场地120米。</t>
  </si>
  <si>
    <t>检槽乡师井村文体活动广场</t>
  </si>
  <si>
    <t>新建600-800平方米文体活动场地。场内套建一个标准篮球场、看台、两张乒乓球台。</t>
  </si>
  <si>
    <t>检槽乡炼登村文体活动广场</t>
  </si>
  <si>
    <t>漕涧镇新胜村文体活动广场</t>
  </si>
  <si>
    <t>贫困残疾人危房救助</t>
  </si>
  <si>
    <t>1.5万元/户</t>
  </si>
  <si>
    <t>云龙县天灯宝石水库工程</t>
  </si>
  <si>
    <t>中型</t>
  </si>
  <si>
    <r>
      <rPr>
        <sz val="8"/>
        <rFont val="宋体"/>
        <charset val="134"/>
      </rPr>
      <t>水库总库容1161.1万m</t>
    </r>
    <r>
      <rPr>
        <vertAlign val="superscript"/>
        <sz val="8"/>
        <rFont val="宋体"/>
        <charset val="134"/>
      </rPr>
      <t>3</t>
    </r>
    <r>
      <rPr>
        <sz val="8"/>
        <rFont val="宋体"/>
        <charset val="134"/>
      </rPr>
      <t xml:space="preserve">，最大坝高60.0m，坝长197.0m。溢洪道长294.0m，导流输水放空隧洞全长383.0m， 沘江片区输水隧洞长7980m， 练坪河引水工程输水渠道全长5.85km，宝石河片区输水管道长5.7km，沘江片区输水渠道左干渠长20.7km。 </t>
    </r>
  </si>
  <si>
    <t>云龙县龙马山水库工程</t>
  </si>
  <si>
    <r>
      <rPr>
        <sz val="8"/>
        <rFont val="宋体"/>
        <charset val="134"/>
      </rPr>
      <t>水库总库容</t>
    </r>
    <r>
      <rPr>
        <sz val="8"/>
        <rFont val="宋体"/>
        <charset val="0"/>
      </rPr>
      <t>1000</t>
    </r>
    <r>
      <rPr>
        <sz val="8"/>
        <rFont val="宋体"/>
        <charset val="134"/>
      </rPr>
      <t>万</t>
    </r>
    <r>
      <rPr>
        <sz val="8"/>
        <rFont val="宋体"/>
        <charset val="0"/>
      </rPr>
      <t>m</t>
    </r>
    <r>
      <rPr>
        <vertAlign val="superscript"/>
        <sz val="8"/>
        <rFont val="宋体"/>
        <charset val="0"/>
      </rPr>
      <t>3</t>
    </r>
    <r>
      <rPr>
        <sz val="8"/>
        <rFont val="宋体"/>
        <charset val="134"/>
      </rPr>
      <t>，年供水量</t>
    </r>
    <r>
      <rPr>
        <sz val="8"/>
        <rFont val="宋体"/>
        <charset val="0"/>
      </rPr>
      <t>880</t>
    </r>
    <r>
      <rPr>
        <sz val="8"/>
        <rFont val="宋体"/>
        <charset val="134"/>
      </rPr>
      <t>万</t>
    </r>
    <r>
      <rPr>
        <sz val="8"/>
        <rFont val="宋体"/>
        <charset val="0"/>
      </rPr>
      <t>m</t>
    </r>
    <r>
      <rPr>
        <vertAlign val="superscript"/>
        <sz val="8"/>
        <rFont val="宋体"/>
        <charset val="0"/>
      </rPr>
      <t>3</t>
    </r>
    <r>
      <rPr>
        <sz val="8"/>
        <rFont val="宋体"/>
        <charset val="134"/>
      </rPr>
      <t>。</t>
    </r>
  </si>
  <si>
    <t>云龙县丰收水库工程</t>
  </si>
  <si>
    <r>
      <rPr>
        <sz val="8"/>
        <rFont val="宋体"/>
        <charset val="134"/>
      </rPr>
      <t>水库总库容</t>
    </r>
    <r>
      <rPr>
        <sz val="8"/>
        <rFont val="宋体"/>
        <charset val="0"/>
      </rPr>
      <t>1500</t>
    </r>
    <r>
      <rPr>
        <sz val="8"/>
        <rFont val="宋体"/>
        <charset val="134"/>
      </rPr>
      <t>万</t>
    </r>
    <r>
      <rPr>
        <sz val="8"/>
        <rFont val="宋体"/>
        <charset val="0"/>
      </rPr>
      <t>m</t>
    </r>
    <r>
      <rPr>
        <vertAlign val="superscript"/>
        <sz val="8"/>
        <rFont val="宋体"/>
        <charset val="0"/>
      </rPr>
      <t>3</t>
    </r>
    <r>
      <rPr>
        <sz val="8"/>
        <rFont val="宋体"/>
        <charset val="134"/>
      </rPr>
      <t>，年供水量</t>
    </r>
    <r>
      <rPr>
        <sz val="8"/>
        <rFont val="宋体"/>
        <charset val="0"/>
      </rPr>
      <t>880</t>
    </r>
    <r>
      <rPr>
        <sz val="8"/>
        <rFont val="宋体"/>
        <charset val="134"/>
      </rPr>
      <t>万</t>
    </r>
    <r>
      <rPr>
        <sz val="8"/>
        <rFont val="宋体"/>
        <charset val="0"/>
      </rPr>
      <t>m</t>
    </r>
    <r>
      <rPr>
        <vertAlign val="superscript"/>
        <sz val="8"/>
        <rFont val="宋体"/>
        <charset val="0"/>
      </rPr>
      <t>3</t>
    </r>
    <r>
      <rPr>
        <sz val="8"/>
        <rFont val="宋体"/>
        <charset val="134"/>
      </rPr>
      <t>。</t>
    </r>
  </si>
  <si>
    <t>三岔河水库改扩建工程</t>
  </si>
  <si>
    <r>
      <rPr>
        <sz val="8"/>
        <rFont val="宋体"/>
        <charset val="134"/>
      </rPr>
      <t>水库总库容</t>
    </r>
    <r>
      <rPr>
        <sz val="8"/>
        <rFont val="宋体"/>
        <charset val="0"/>
      </rPr>
      <t>120</t>
    </r>
    <r>
      <rPr>
        <sz val="8"/>
        <rFont val="宋体"/>
        <charset val="134"/>
      </rPr>
      <t>万</t>
    </r>
    <r>
      <rPr>
        <sz val="8"/>
        <rFont val="宋体"/>
        <charset val="0"/>
      </rPr>
      <t>m</t>
    </r>
    <r>
      <rPr>
        <vertAlign val="superscript"/>
        <sz val="8"/>
        <rFont val="宋体"/>
        <charset val="0"/>
      </rPr>
      <t>3</t>
    </r>
    <r>
      <rPr>
        <sz val="8"/>
        <rFont val="宋体"/>
        <charset val="134"/>
      </rPr>
      <t>。</t>
    </r>
  </si>
  <si>
    <t>大鸡茨坪水库工程</t>
  </si>
  <si>
    <r>
      <rPr>
        <sz val="8"/>
        <rFont val="宋体"/>
        <charset val="134"/>
      </rPr>
      <t>总库容</t>
    </r>
    <r>
      <rPr>
        <sz val="8"/>
        <rFont val="宋体"/>
        <charset val="0"/>
      </rPr>
      <t>112</t>
    </r>
    <r>
      <rPr>
        <sz val="8"/>
        <rFont val="宋体"/>
        <charset val="134"/>
      </rPr>
      <t>万</t>
    </r>
    <r>
      <rPr>
        <sz val="8"/>
        <rFont val="宋体"/>
        <charset val="0"/>
      </rPr>
      <t>m</t>
    </r>
    <r>
      <rPr>
        <vertAlign val="superscript"/>
        <sz val="8"/>
        <rFont val="宋体"/>
        <charset val="0"/>
      </rPr>
      <t>3</t>
    </r>
    <r>
      <rPr>
        <sz val="8"/>
        <rFont val="宋体"/>
        <charset val="134"/>
      </rPr>
      <t>，最大坝高</t>
    </r>
    <r>
      <rPr>
        <sz val="8"/>
        <rFont val="宋体"/>
        <charset val="0"/>
      </rPr>
      <t>30.5m</t>
    </r>
    <r>
      <rPr>
        <sz val="8"/>
        <rFont val="宋体"/>
        <charset val="134"/>
      </rPr>
      <t>，坝顶宽</t>
    </r>
    <r>
      <rPr>
        <sz val="8"/>
        <rFont val="宋体"/>
        <charset val="0"/>
      </rPr>
      <t>6m</t>
    </r>
    <r>
      <rPr>
        <sz val="8"/>
        <rFont val="宋体"/>
        <charset val="134"/>
      </rPr>
      <t>，坝顶长度</t>
    </r>
    <r>
      <rPr>
        <sz val="8"/>
        <rFont val="宋体"/>
        <charset val="0"/>
      </rPr>
      <t>100.63m</t>
    </r>
    <r>
      <rPr>
        <sz val="8"/>
        <rFont val="宋体"/>
        <charset val="134"/>
      </rPr>
      <t>，溢洪道长</t>
    </r>
    <r>
      <rPr>
        <sz val="8"/>
        <rFont val="宋体"/>
        <charset val="0"/>
      </rPr>
      <t>117.03m,</t>
    </r>
    <r>
      <rPr>
        <sz val="8"/>
        <rFont val="宋体"/>
        <charset val="134"/>
      </rPr>
      <t>库盆防渗工程约</t>
    </r>
    <r>
      <rPr>
        <sz val="8"/>
        <rFont val="宋体"/>
        <charset val="0"/>
      </rPr>
      <t xml:space="preserve">5.68 </t>
    </r>
    <r>
      <rPr>
        <sz val="8"/>
        <rFont val="宋体"/>
        <charset val="134"/>
      </rPr>
      <t>万</t>
    </r>
    <r>
      <rPr>
        <sz val="8"/>
        <rFont val="宋体"/>
        <charset val="0"/>
      </rPr>
      <t>m</t>
    </r>
    <r>
      <rPr>
        <vertAlign val="superscript"/>
        <sz val="8"/>
        <rFont val="宋体"/>
        <charset val="0"/>
      </rPr>
      <t>2</t>
    </r>
    <r>
      <rPr>
        <sz val="8"/>
        <rFont val="宋体"/>
        <charset val="134"/>
      </rPr>
      <t>。</t>
    </r>
  </si>
  <si>
    <t>铁扇门水库工程（在建）</t>
  </si>
  <si>
    <t>云华水库工程（在建）</t>
  </si>
  <si>
    <t>所里场水库工程（在建）</t>
  </si>
  <si>
    <t>小菜园水库工程（在建）</t>
  </si>
  <si>
    <t>上国房水库工程</t>
  </si>
  <si>
    <r>
      <rPr>
        <sz val="8"/>
        <rFont val="宋体"/>
        <charset val="134"/>
      </rPr>
      <t>水库总库容</t>
    </r>
    <r>
      <rPr>
        <sz val="8"/>
        <rFont val="宋体"/>
        <charset val="0"/>
      </rPr>
      <t>110</t>
    </r>
    <r>
      <rPr>
        <sz val="8"/>
        <rFont val="宋体"/>
        <charset val="134"/>
      </rPr>
      <t>万</t>
    </r>
    <r>
      <rPr>
        <sz val="8"/>
        <rFont val="宋体"/>
        <charset val="0"/>
      </rPr>
      <t>m</t>
    </r>
    <r>
      <rPr>
        <vertAlign val="superscript"/>
        <sz val="8"/>
        <rFont val="宋体"/>
        <charset val="0"/>
      </rPr>
      <t>3</t>
    </r>
    <r>
      <rPr>
        <sz val="8"/>
        <rFont val="宋体"/>
        <charset val="134"/>
      </rPr>
      <t>。</t>
    </r>
  </si>
  <si>
    <t>深丫口水库</t>
  </si>
  <si>
    <t>木瓜祖水库</t>
  </si>
  <si>
    <t>石竹塘水库</t>
  </si>
  <si>
    <t>石月亮水库</t>
  </si>
  <si>
    <t>胜麦地水库</t>
  </si>
  <si>
    <t>干海子水库</t>
  </si>
  <si>
    <t>赤衣登水库</t>
  </si>
  <si>
    <t>山后水库</t>
  </si>
  <si>
    <t>宝丰乡沘江段治理工程</t>
  </si>
  <si>
    <t>堤防加固8.98km，河道整治6.31km。</t>
  </si>
  <si>
    <t>云龙县“十三五”脱贫攻坚规划（2020年）建设项目表</t>
  </si>
  <si>
    <t>药材种植</t>
  </si>
  <si>
    <t>养羊</t>
  </si>
  <si>
    <t>1个乡镇500元/只</t>
  </si>
  <si>
    <t>能繁母猪养殖</t>
  </si>
  <si>
    <t>发展能繁母猪1000头，每头补助2000元</t>
  </si>
  <si>
    <t>建设一个高原诺邓黑猪育种场、一个高原诺邓黑猪扩繁场、一个诺邓黑猪商品场和一个诺邓黑猪屠宰加工厂，实现高原诺邓黑猪出栏10万头，生产诺邓火腿1000吨、冷鲜猪肉2000吨，实现产值20亿元。</t>
  </si>
  <si>
    <t>核桃产业提质增效</t>
  </si>
  <si>
    <t>核桃提质增效2万亩，补助200元/亩</t>
  </si>
  <si>
    <t>果蔬精深加工项目</t>
  </si>
  <si>
    <t>建设水果、蔬菜精深加工企业一个</t>
  </si>
  <si>
    <t>培育家庭农场10个、专业合作社19个，企业2个</t>
  </si>
  <si>
    <t>村级集体经济培育</t>
  </si>
  <si>
    <t>每个乡安排100-200万元，培育壮大村集体经济</t>
  </si>
  <si>
    <t>39个互助社，每个补助30万元</t>
  </si>
  <si>
    <t>培育新型职业农民500人，3000元/人</t>
  </si>
  <si>
    <t>创业致富带头人培训500人，3000元/人</t>
  </si>
  <si>
    <t>千年盐马古道历史步道建设</t>
  </si>
  <si>
    <t>沿途休息补给站、主题特色民宿、公厕、古道修复等</t>
  </si>
  <si>
    <t>旅游景点公厕3个，每个补助50万元</t>
  </si>
  <si>
    <t>建成乡村旅游农家乐示范户每户补助2万元</t>
  </si>
  <si>
    <t>新山、长春、边江</t>
  </si>
  <si>
    <t>云龙县功果桥镇新山村乡村旅游建设</t>
  </si>
  <si>
    <t>旅游服务区、公厕、农业观光、乡村农舍、乡土文化、民俗风情体验区等</t>
  </si>
  <si>
    <t>云龙县长新乡长春村村旅游建设</t>
  </si>
  <si>
    <t>旅游服务区、公厕、农业观光、古桥梁文化展示、民俗风情、特色餐饮等</t>
  </si>
  <si>
    <t>云龙县民建乡边江村乡村旅游建设</t>
  </si>
  <si>
    <t>旅游服务区、公厕、农业观光、文化展示、民俗风情、休闲农庄（场）、特色餐饮等</t>
  </si>
  <si>
    <t>诺邓火腿庄园</t>
  </si>
  <si>
    <t>建设诺邓火腿产业示范园区</t>
  </si>
  <si>
    <t>团结茶园</t>
  </si>
  <si>
    <t>云龙县自驾车旅游大栗树休息站建设</t>
  </si>
  <si>
    <t>云龙县自驾车旅游天灯宝石休息站建设</t>
  </si>
  <si>
    <t>完成民建乡、苗尾乡、白石镇、关坪乡、宝丰乡、团结乡6个乡镇电子商务进农村综合示范项目。每个乡镇补助200万元</t>
  </si>
  <si>
    <t>云龙县漕涧镇仁德村幼儿园</t>
  </si>
  <si>
    <t>云龙县苗尾傈僳族乡苗尾村幼儿园</t>
  </si>
  <si>
    <t>云龙县功果桥镇下坞村幼儿园</t>
  </si>
  <si>
    <t>云龙县长新乡大包罗村幼儿园</t>
  </si>
  <si>
    <t>云龙县白石镇云顶村幼儿园</t>
  </si>
  <si>
    <t>云龙县白石镇云头村幼儿园</t>
  </si>
  <si>
    <t>云龙县宝丰乡福利村幼儿园</t>
  </si>
  <si>
    <t>云龙县宝丰乡庄坪村幼儿园</t>
  </si>
  <si>
    <t>云龙县漕涧镇故东坪村幼儿园</t>
  </si>
  <si>
    <t>云龙县漕涧镇鹿山村幼儿园</t>
  </si>
  <si>
    <t>云龙县功果桥镇功果村幼儿园</t>
  </si>
  <si>
    <t>云龙县功果桥镇核桃坪村幼儿园</t>
  </si>
  <si>
    <t>云龙县功果桥镇金和村幼儿园</t>
  </si>
  <si>
    <t>云龙县功果桥镇民主村幼儿园</t>
  </si>
  <si>
    <t>云龙县功果桥镇汤邓村幼儿园</t>
  </si>
  <si>
    <t>云龙县功果桥镇新山村幼儿园</t>
  </si>
  <si>
    <t>云龙县关坪乡新荣村幼儿园</t>
  </si>
  <si>
    <t>云龙县检槽乡大工厂村幼儿园</t>
  </si>
  <si>
    <t>云龙县检槽乡清文村幼儿园</t>
  </si>
  <si>
    <t>云龙县检槽乡三合村幼儿园</t>
  </si>
  <si>
    <t>云龙县检槽乡哨上村幼儿园</t>
  </si>
  <si>
    <t>云龙县苗尾乡茂盛村幼儿园</t>
  </si>
  <si>
    <t>云龙县苗尾乡早阳村幼儿园</t>
  </si>
  <si>
    <t>云龙县民建乡只嘎村幼儿园</t>
  </si>
  <si>
    <t>云龙县诺邓镇果郎村幼儿园</t>
  </si>
  <si>
    <t>云龙县诺邓镇龙飞村幼儿园</t>
  </si>
  <si>
    <t>云龙县诺邓镇青松村幼儿园</t>
  </si>
  <si>
    <t>云龙县诺邓镇象麓村幼儿园</t>
  </si>
  <si>
    <t>云龙县团结乡河南村幼儿园</t>
  </si>
  <si>
    <t>云龙县长新乡大达村幼儿园</t>
  </si>
  <si>
    <t>云龙县长新乡丰华村幼儿园</t>
  </si>
  <si>
    <t>云龙县长新乡丰胜村幼儿园</t>
  </si>
  <si>
    <t>云龙县长新乡松炼村幼儿园</t>
  </si>
  <si>
    <t>云龙县长新乡新松村幼儿园</t>
  </si>
  <si>
    <t>云龙县长新乡新星村幼儿园</t>
  </si>
  <si>
    <t>云龙县长新乡星光村幼儿园</t>
  </si>
  <si>
    <t>新建校舍70000平方米及运动场和附属工程，综合楼2448平。</t>
  </si>
  <si>
    <t>云龙二中实验综合楼</t>
  </si>
  <si>
    <t>新建校舍2448平方米</t>
  </si>
  <si>
    <t>二号住院楼新建6000㎡</t>
  </si>
  <si>
    <t>云龙县妇幼保健计划生育服务中心能力提升</t>
  </si>
  <si>
    <t>宝丰乡卫生院建设</t>
  </si>
  <si>
    <t>人工造林0.2万亩。</t>
  </si>
  <si>
    <t>诺邓镇果朗泥石流治理工程</t>
  </si>
  <si>
    <t>功果桥镇旧州村北傈僳坪泥石流治理工程</t>
  </si>
  <si>
    <t>团结乡新宅村汉青场滑坡治理工程</t>
  </si>
  <si>
    <t>民建乡布麻村上布麻滑坡治理工程</t>
  </si>
  <si>
    <t>居家养老服务中心</t>
  </si>
  <si>
    <t>居家养老服务中心主体工程和其它附属设施，计划投资60万元/个</t>
  </si>
  <si>
    <t>基础设施1000万，壮大村集体经济产业发展1300万元</t>
  </si>
  <si>
    <t>易地扶贫搬迁建档立卡户分散安置点道路硬化工程</t>
  </si>
  <si>
    <t>云龙县宝丰乡福利村上国房易地扶贫搬迁安置点道路硬化工程</t>
  </si>
  <si>
    <t>云龙县检槽乡傈僳新村易地扶贫搬迁建档立卡户分散安置道路硬化工程</t>
  </si>
  <si>
    <t>云龙县长新乡新塘村红栗坡易地扶贫搬迁建档立卡户分散安置道路硬化工程</t>
  </si>
  <si>
    <t>云龙县白石镇云头村七登易地扶贫搬迁建档立卡户分散安置点道路硬化工程</t>
  </si>
  <si>
    <t>2020年农村电网改造升级工程</t>
  </si>
  <si>
    <t>涉及诺邓、长新、漕涧、团结、关坪、苗尾、宝丰、检槽、白石9个乡镇15个行政村，新建和改造10kV线路51.32千米，低压线路50.347千米，新增（改造）配变17台，容量690千伏安，一户一表54户。</t>
  </si>
  <si>
    <r>
      <rPr>
        <sz val="8"/>
        <rFont val="宋体"/>
        <charset val="134"/>
      </rPr>
      <t>20万</t>
    </r>
    <r>
      <rPr>
        <sz val="8"/>
        <rFont val="宋体"/>
        <charset val="0"/>
      </rPr>
      <t>/</t>
    </r>
    <r>
      <rPr>
        <sz val="8"/>
        <rFont val="宋体"/>
        <charset val="134"/>
      </rPr>
      <t>个</t>
    </r>
  </si>
  <si>
    <r>
      <rPr>
        <sz val="8"/>
        <rFont val="宋体"/>
        <charset val="134"/>
      </rPr>
      <t>300万</t>
    </r>
    <r>
      <rPr>
        <sz val="8"/>
        <rFont val="宋体"/>
        <charset val="0"/>
      </rPr>
      <t>/</t>
    </r>
    <r>
      <rPr>
        <sz val="8"/>
        <rFont val="宋体"/>
        <charset val="134"/>
      </rPr>
      <t>个</t>
    </r>
  </si>
  <si>
    <r>
      <rPr>
        <sz val="8"/>
        <rFont val="宋体"/>
        <charset val="134"/>
      </rPr>
      <t>500万</t>
    </r>
    <r>
      <rPr>
        <sz val="8"/>
        <rFont val="宋体"/>
        <charset val="0"/>
      </rPr>
      <t>/</t>
    </r>
    <r>
      <rPr>
        <sz val="8"/>
        <rFont val="宋体"/>
        <charset val="134"/>
      </rPr>
      <t>个</t>
    </r>
  </si>
  <si>
    <r>
      <rPr>
        <sz val="8"/>
        <rFont val="宋体"/>
        <charset val="134"/>
      </rPr>
      <t>280万元</t>
    </r>
    <r>
      <rPr>
        <sz val="8"/>
        <rFont val="宋体"/>
        <charset val="0"/>
      </rPr>
      <t>/</t>
    </r>
    <r>
      <rPr>
        <sz val="8"/>
        <rFont val="宋体"/>
        <charset val="134"/>
      </rPr>
      <t>个</t>
    </r>
  </si>
  <si>
    <t>漕涧镇连片农村综合环境整治</t>
  </si>
  <si>
    <t>通过对漕涧镇5个村进行农村环境连片整治，对生活污水、生活垃圾收集、处理及畜禽养殖污染治理等工程设施建设,使农村环境污染问题得到基本解决,环境面貌得到明显改善.</t>
  </si>
  <si>
    <t>云龙县诺邓镇石门社区农村环境综合整治项目</t>
  </si>
  <si>
    <t>污水收集工程，污水管网建设。</t>
  </si>
</sst>
</file>

<file path=xl/styles.xml><?xml version="1.0" encoding="utf-8"?>
<styleSheet xmlns="http://schemas.openxmlformats.org/spreadsheetml/2006/main">
  <numFmts count="11">
    <numFmt numFmtId="43" formatCode="_ * #,##0.00_ ;_ * \-#,##0.00_ ;_ * &quot;-&quot;??_ ;_ @_ "/>
    <numFmt numFmtId="41" formatCode="_ * #,##0_ ;_ * \-#,##0_ ;_ * &quot;-&quot;_ ;_ @_ "/>
    <numFmt numFmtId="176" formatCode="0_ "/>
    <numFmt numFmtId="177" formatCode="0.00_);[Red]\(0.00\)"/>
    <numFmt numFmtId="178" formatCode="0.000_ "/>
    <numFmt numFmtId="179" formatCode="0_);[Red]\(0\)"/>
    <numFmt numFmtId="42" formatCode="_ &quot;￥&quot;* #,##0_ ;_ &quot;￥&quot;* \-#,##0_ ;_ &quot;￥&quot;* &quot;-&quot;_ ;_ @_ "/>
    <numFmt numFmtId="44" formatCode="_ &quot;￥&quot;* #,##0.00_ ;_ &quot;￥&quot;* \-#,##0.00_ ;_ &quot;￥&quot;* &quot;-&quot;??_ ;_ @_ "/>
    <numFmt numFmtId="180" formatCode="0.0000_ "/>
    <numFmt numFmtId="181" formatCode="0.00_ "/>
    <numFmt numFmtId="182" formatCode="0.0_ "/>
  </numFmts>
  <fonts count="58">
    <font>
      <sz val="11"/>
      <color theme="1"/>
      <name val="宋体"/>
      <charset val="134"/>
      <scheme val="minor"/>
    </font>
    <font>
      <sz val="8"/>
      <color theme="1"/>
      <name val="宋体"/>
      <charset val="134"/>
      <scheme val="minor"/>
    </font>
    <font>
      <sz val="6"/>
      <color theme="1"/>
      <name val="宋体"/>
      <charset val="134"/>
      <scheme val="minor"/>
    </font>
    <font>
      <sz val="8"/>
      <name val="宋体"/>
      <charset val="134"/>
      <scheme val="minor"/>
    </font>
    <font>
      <sz val="12"/>
      <name val="宋体"/>
      <charset val="134"/>
    </font>
    <font>
      <sz val="8"/>
      <color indexed="0"/>
      <name val="宋体"/>
      <charset val="134"/>
    </font>
    <font>
      <sz val="8"/>
      <name val="宋体"/>
      <charset val="134"/>
    </font>
    <font>
      <b/>
      <sz val="16"/>
      <name val="宋体"/>
      <charset val="134"/>
    </font>
    <font>
      <b/>
      <sz val="8"/>
      <name val="宋体"/>
      <charset val="134"/>
    </font>
    <font>
      <b/>
      <sz val="8"/>
      <name val="宋体"/>
      <charset val="134"/>
      <scheme val="minor"/>
    </font>
    <font>
      <sz val="9"/>
      <name val="宋体"/>
      <charset val="134"/>
    </font>
    <font>
      <sz val="10"/>
      <name val="宋体"/>
      <charset val="134"/>
    </font>
    <font>
      <b/>
      <sz val="11"/>
      <color theme="1"/>
      <name val="宋体"/>
      <charset val="134"/>
      <scheme val="minor"/>
    </font>
    <font>
      <b/>
      <sz val="8"/>
      <color theme="1"/>
      <name val="宋体"/>
      <charset val="134"/>
      <scheme val="minor"/>
    </font>
    <font>
      <sz val="8"/>
      <color indexed="8"/>
      <name val="宋体"/>
      <charset val="134"/>
      <scheme val="minor"/>
    </font>
    <font>
      <sz val="8"/>
      <color rgb="FFFF0000"/>
      <name val="宋体"/>
      <charset val="134"/>
      <scheme val="minor"/>
    </font>
    <font>
      <sz val="8"/>
      <color indexed="14"/>
      <name val="宋体"/>
      <charset val="134"/>
      <scheme val="minor"/>
    </font>
    <font>
      <sz val="8"/>
      <name val="宋体"/>
      <charset val="0"/>
      <scheme val="minor"/>
    </font>
    <font>
      <sz val="16"/>
      <name val="宋体"/>
      <charset val="134"/>
    </font>
    <font>
      <i/>
      <sz val="8"/>
      <name val="宋体"/>
      <charset val="0"/>
      <scheme val="minor"/>
    </font>
    <font>
      <i/>
      <sz val="8"/>
      <name val="宋体"/>
      <charset val="134"/>
      <scheme val="minor"/>
    </font>
    <font>
      <sz val="8"/>
      <name val="宋体"/>
      <charset val="0"/>
    </font>
    <font>
      <sz val="10"/>
      <color theme="1"/>
      <name val="宋体"/>
      <charset val="134"/>
      <scheme val="minor"/>
    </font>
    <font>
      <sz val="11"/>
      <name val="宋体"/>
      <charset val="134"/>
    </font>
    <font>
      <sz val="11"/>
      <name val="仿宋_GB2312"/>
      <charset val="134"/>
    </font>
    <font>
      <b/>
      <sz val="10"/>
      <name val="宋体"/>
      <charset val="134"/>
    </font>
    <font>
      <sz val="8"/>
      <color indexed="10"/>
      <name val="宋体"/>
      <charset val="134"/>
      <scheme val="minor"/>
    </font>
    <font>
      <b/>
      <sz val="11"/>
      <name val="宋体"/>
      <charset val="134"/>
    </font>
    <font>
      <sz val="12"/>
      <name val="仿宋_GB2312"/>
      <charset val="134"/>
    </font>
    <font>
      <b/>
      <sz val="12"/>
      <name val="宋体"/>
      <charset val="134"/>
    </font>
    <font>
      <sz val="8"/>
      <color indexed="0"/>
      <name val="宋体"/>
      <charset val="134"/>
      <scheme val="minor"/>
    </font>
    <font>
      <sz val="8"/>
      <color theme="1"/>
      <name val="宋体"/>
      <charset val="134"/>
      <scheme val="major"/>
    </font>
    <font>
      <sz val="8"/>
      <name val="宋体"/>
      <charset val="134"/>
      <scheme val="maj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2"/>
      <name val="Times New Roman"/>
      <charset val="0"/>
    </font>
    <font>
      <sz val="11"/>
      <color theme="0"/>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sz val="11"/>
      <color rgb="FF9C6500"/>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1"/>
      <color indexed="0"/>
      <name val="宋体"/>
      <charset val="134"/>
    </font>
    <font>
      <vertAlign val="superscript"/>
      <sz val="8"/>
      <name val="宋体"/>
      <charset val="134"/>
    </font>
    <font>
      <vertAlign val="superscript"/>
      <sz val="8"/>
      <name val="宋体"/>
      <charset val="0"/>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04">
    <xf numFmtId="0" fontId="0" fillId="0" borderId="0">
      <alignment vertical="center"/>
    </xf>
    <xf numFmtId="42" fontId="0" fillId="0" borderId="0" applyFont="0" applyFill="0" applyBorder="0" applyAlignment="0" applyProtection="0">
      <alignment vertical="center"/>
    </xf>
    <xf numFmtId="0" fontId="4" fillId="0" borderId="0">
      <alignment vertical="center"/>
    </xf>
    <xf numFmtId="0" fontId="43" fillId="14" borderId="0" applyNumberFormat="0" applyBorder="0" applyAlignment="0" applyProtection="0">
      <alignment vertical="center"/>
    </xf>
    <xf numFmtId="0" fontId="39"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11" borderId="0" applyNumberFormat="0" applyBorder="0" applyAlignment="0" applyProtection="0">
      <alignment vertical="center"/>
    </xf>
    <xf numFmtId="0" fontId="44" fillId="8" borderId="0" applyNumberFormat="0" applyBorder="0" applyAlignment="0" applyProtection="0">
      <alignment vertical="center"/>
    </xf>
    <xf numFmtId="43"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4" fillId="0" borderId="0">
      <alignment vertical="center"/>
    </xf>
    <xf numFmtId="0" fontId="4" fillId="0" borderId="0">
      <alignment vertical="center"/>
    </xf>
    <xf numFmtId="0" fontId="46" fillId="20" borderId="0" applyNumberFormat="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 fillId="0" borderId="0">
      <alignment vertical="center"/>
    </xf>
    <xf numFmtId="0" fontId="0" fillId="4" borderId="6" applyNumberFormat="0" applyFont="0" applyAlignment="0" applyProtection="0">
      <alignment vertical="center"/>
    </xf>
    <xf numFmtId="0" fontId="46" fillId="28"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5" applyNumberFormat="0" applyFill="0" applyAlignment="0" applyProtection="0">
      <alignment vertical="center"/>
    </xf>
    <xf numFmtId="0" fontId="42" fillId="0" borderId="5" applyNumberFormat="0" applyFill="0" applyAlignment="0" applyProtection="0">
      <alignment vertical="center"/>
    </xf>
    <xf numFmtId="0" fontId="46" fillId="22" borderId="0" applyNumberFormat="0" applyBorder="0" applyAlignment="0" applyProtection="0">
      <alignment vertical="center"/>
    </xf>
    <xf numFmtId="0" fontId="36" fillId="0" borderId="8" applyNumberFormat="0" applyFill="0" applyAlignment="0" applyProtection="0">
      <alignment vertical="center"/>
    </xf>
    <xf numFmtId="0" fontId="46" fillId="29" borderId="0" applyNumberFormat="0" applyBorder="0" applyAlignment="0" applyProtection="0">
      <alignment vertical="center"/>
    </xf>
    <xf numFmtId="0" fontId="33" fillId="3" borderId="4" applyNumberFormat="0" applyAlignment="0" applyProtection="0">
      <alignment vertical="center"/>
    </xf>
    <xf numFmtId="0" fontId="51" fillId="3" borderId="9" applyNumberFormat="0" applyAlignment="0" applyProtection="0">
      <alignment vertical="center"/>
    </xf>
    <xf numFmtId="0" fontId="41" fillId="6" borderId="10" applyNumberFormat="0" applyAlignment="0" applyProtection="0">
      <alignment vertical="center"/>
    </xf>
    <xf numFmtId="0" fontId="4" fillId="0" borderId="0">
      <alignment vertical="center"/>
    </xf>
    <xf numFmtId="0" fontId="43" fillId="32" borderId="0" applyNumberFormat="0" applyBorder="0" applyAlignment="0" applyProtection="0">
      <alignment vertical="center"/>
    </xf>
    <xf numFmtId="0" fontId="46" fillId="25" borderId="0" applyNumberFormat="0" applyBorder="0" applyAlignment="0" applyProtection="0">
      <alignment vertical="center"/>
    </xf>
    <xf numFmtId="0" fontId="53" fillId="0" borderId="11" applyNumberFormat="0" applyFill="0" applyAlignment="0" applyProtection="0">
      <alignment vertical="center"/>
    </xf>
    <xf numFmtId="0" fontId="35" fillId="0" borderId="7" applyNumberFormat="0" applyFill="0" applyAlignment="0" applyProtection="0">
      <alignment vertical="center"/>
    </xf>
    <xf numFmtId="0" fontId="52" fillId="33" borderId="0" applyNumberFormat="0" applyBorder="0" applyAlignment="0" applyProtection="0">
      <alignment vertical="center"/>
    </xf>
    <xf numFmtId="0" fontId="50" fillId="26" borderId="0" applyNumberFormat="0" applyBorder="0" applyAlignment="0" applyProtection="0">
      <alignment vertical="center"/>
    </xf>
    <xf numFmtId="0" fontId="4" fillId="0" borderId="0">
      <alignment vertical="center"/>
    </xf>
    <xf numFmtId="0" fontId="43" fillId="16" borderId="0" applyNumberFormat="0" applyBorder="0" applyAlignment="0" applyProtection="0">
      <alignment vertical="center"/>
    </xf>
    <xf numFmtId="0" fontId="46" fillId="19" borderId="0" applyNumberFormat="0" applyBorder="0" applyAlignment="0" applyProtection="0">
      <alignment vertical="center"/>
    </xf>
    <xf numFmtId="0" fontId="43" fillId="15" borderId="0" applyNumberFormat="0" applyBorder="0" applyAlignment="0" applyProtection="0">
      <alignment vertical="center"/>
    </xf>
    <xf numFmtId="0" fontId="43" fillId="13" borderId="0" applyNumberFormat="0" applyBorder="0" applyAlignment="0" applyProtection="0">
      <alignment vertical="center"/>
    </xf>
    <xf numFmtId="0" fontId="43" fillId="31" borderId="0" applyNumberFormat="0" applyBorder="0" applyAlignment="0" applyProtection="0">
      <alignment vertical="center"/>
    </xf>
    <xf numFmtId="0" fontId="43" fillId="10" borderId="0" applyNumberFormat="0" applyBorder="0" applyAlignment="0" applyProtection="0">
      <alignment vertical="center"/>
    </xf>
    <xf numFmtId="0" fontId="46" fillId="17" borderId="0" applyNumberFormat="0" applyBorder="0" applyAlignment="0" applyProtection="0">
      <alignment vertical="center"/>
    </xf>
    <xf numFmtId="0" fontId="46" fillId="23" borderId="0" applyNumberFormat="0" applyBorder="0" applyAlignment="0" applyProtection="0">
      <alignment vertical="center"/>
    </xf>
    <xf numFmtId="0" fontId="4" fillId="0" borderId="0">
      <alignment vertical="center"/>
    </xf>
    <xf numFmtId="0" fontId="43" fillId="30" borderId="0" applyNumberFormat="0" applyBorder="0" applyAlignment="0" applyProtection="0">
      <alignment vertical="center"/>
    </xf>
    <xf numFmtId="0" fontId="43" fillId="7" borderId="0" applyNumberFormat="0" applyBorder="0" applyAlignment="0" applyProtection="0">
      <alignment vertical="center"/>
    </xf>
    <xf numFmtId="0" fontId="46" fillId="18" borderId="0" applyNumberFormat="0" applyBorder="0" applyAlignment="0" applyProtection="0">
      <alignment vertical="center"/>
    </xf>
    <xf numFmtId="0" fontId="43" fillId="12" borderId="0" applyNumberFormat="0" applyBorder="0" applyAlignment="0" applyProtection="0">
      <alignment vertical="center"/>
    </xf>
    <xf numFmtId="0" fontId="46" fillId="21" borderId="0" applyNumberFormat="0" applyBorder="0" applyAlignment="0" applyProtection="0">
      <alignment vertical="center"/>
    </xf>
    <xf numFmtId="0" fontId="46" fillId="24" borderId="0" applyNumberFormat="0" applyBorder="0" applyAlignment="0" applyProtection="0">
      <alignment vertical="center"/>
    </xf>
    <xf numFmtId="0" fontId="43" fillId="9" borderId="0" applyNumberFormat="0" applyBorder="0" applyAlignment="0" applyProtection="0">
      <alignment vertical="center"/>
    </xf>
    <xf numFmtId="0" fontId="46" fillId="27" borderId="0" applyNumberFormat="0" applyBorder="0" applyAlignment="0" applyProtection="0">
      <alignment vertical="center"/>
    </xf>
    <xf numFmtId="0" fontId="4" fillId="0" borderId="0"/>
    <xf numFmtId="0" fontId="4" fillId="0" borderId="0">
      <alignment vertical="center"/>
    </xf>
    <xf numFmtId="0" fontId="45" fillId="0" borderId="0"/>
    <xf numFmtId="0" fontId="4" fillId="0" borderId="0">
      <alignment vertical="center"/>
    </xf>
    <xf numFmtId="0" fontId="49"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34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xf numFmtId="0" fontId="3" fillId="0" borderId="0" xfId="0" applyFont="1" applyFill="1">
      <alignment vertical="center"/>
    </xf>
    <xf numFmtId="0" fontId="4" fillId="0" borderId="0" xfId="0" applyFont="1" applyFill="1" applyBorder="1" applyAlignment="1">
      <alignment vertical="center"/>
    </xf>
    <xf numFmtId="0" fontId="1" fillId="0" borderId="0" xfId="0" applyFont="1" applyFill="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left" vertical="center"/>
    </xf>
    <xf numFmtId="176" fontId="6" fillId="0" borderId="0" xfId="0" applyNumberFormat="1" applyFont="1" applyFill="1" applyBorder="1" applyAlignment="1">
      <alignment horizontal="center" vertical="center"/>
    </xf>
    <xf numFmtId="0" fontId="7" fillId="0" borderId="0" xfId="60" applyNumberFormat="1" applyFont="1" applyFill="1" applyBorder="1" applyAlignment="1">
      <alignment horizontal="center" vertical="center" wrapText="1"/>
    </xf>
    <xf numFmtId="178" fontId="7" fillId="0" borderId="0" xfId="60" applyNumberFormat="1" applyFont="1" applyFill="1" applyBorder="1" applyAlignment="1">
      <alignment horizontal="center" vertical="center" wrapText="1"/>
    </xf>
    <xf numFmtId="0" fontId="7" fillId="0" borderId="0" xfId="60" applyNumberFormat="1" applyFont="1" applyFill="1" applyBorder="1" applyAlignment="1">
      <alignment horizontal="left" vertical="center" wrapText="1"/>
    </xf>
    <xf numFmtId="0" fontId="6" fillId="0" borderId="1" xfId="60" applyNumberFormat="1" applyFont="1" applyFill="1" applyBorder="1" applyAlignment="1">
      <alignment horizontal="left" vertical="center" wrapText="1"/>
    </xf>
    <xf numFmtId="0" fontId="6" fillId="0" borderId="1" xfId="60" applyNumberFormat="1" applyFont="1" applyFill="1" applyBorder="1" applyAlignment="1">
      <alignment horizontal="center" vertical="center" wrapText="1"/>
    </xf>
    <xf numFmtId="178" fontId="6" fillId="0" borderId="1" xfId="60" applyNumberFormat="1" applyFont="1" applyFill="1" applyBorder="1" applyAlignment="1">
      <alignment horizontal="center" vertical="center" wrapText="1"/>
    </xf>
    <xf numFmtId="0" fontId="8" fillId="0" borderId="2" xfId="60" applyFont="1" applyFill="1" applyBorder="1" applyAlignment="1">
      <alignment horizontal="center" vertical="center" wrapText="1"/>
    </xf>
    <xf numFmtId="178" fontId="8" fillId="0" borderId="2" xfId="60" applyNumberFormat="1" applyFont="1" applyFill="1" applyBorder="1" applyAlignment="1">
      <alignment horizontal="center" vertical="center" wrapText="1"/>
    </xf>
    <xf numFmtId="0" fontId="8" fillId="0" borderId="2" xfId="60" applyFont="1" applyFill="1" applyBorder="1" applyAlignment="1">
      <alignment horizontal="left"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21" applyNumberFormat="1" applyFont="1" applyFill="1" applyBorder="1" applyAlignment="1">
      <alignment horizontal="center" vertical="center" wrapText="1"/>
    </xf>
    <xf numFmtId="0" fontId="3" fillId="0" borderId="2" xfId="21" applyNumberFormat="1" applyFont="1" applyFill="1" applyBorder="1" applyAlignment="1">
      <alignment horizontal="left" vertical="center" wrapText="1"/>
    </xf>
    <xf numFmtId="0" fontId="3" fillId="0" borderId="2" xfId="21" applyNumberFormat="1" applyFont="1" applyFill="1" applyBorder="1" applyAlignment="1">
      <alignment horizontal="center" vertical="center"/>
    </xf>
    <xf numFmtId="176" fontId="7" fillId="0" borderId="0" xfId="60" applyNumberFormat="1" applyFont="1" applyFill="1" applyBorder="1" applyAlignment="1">
      <alignment horizontal="center" vertical="center" wrapText="1"/>
    </xf>
    <xf numFmtId="176" fontId="6" fillId="0" borderId="0" xfId="60" applyNumberFormat="1" applyFont="1" applyFill="1" applyBorder="1" applyAlignment="1">
      <alignment horizontal="center" vertical="center" wrapText="1"/>
    </xf>
    <xf numFmtId="176" fontId="8" fillId="0" borderId="2" xfId="60" applyNumberFormat="1" applyFont="1" applyFill="1" applyBorder="1" applyAlignment="1">
      <alignment horizontal="center" vertical="center" wrapText="1"/>
    </xf>
    <xf numFmtId="176" fontId="3" fillId="0" borderId="2" xfId="21"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lignment vertical="center"/>
    </xf>
    <xf numFmtId="178" fontId="3"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xf>
    <xf numFmtId="0" fontId="3" fillId="0" borderId="2" xfId="0" applyNumberFormat="1" applyFont="1" applyFill="1" applyBorder="1" applyAlignment="1">
      <alignment wrapText="1"/>
    </xf>
    <xf numFmtId="0" fontId="3" fillId="0" borderId="3"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3" fillId="0" borderId="2" xfId="100" applyFont="1" applyFill="1" applyBorder="1" applyAlignment="1">
      <alignment horizontal="left" vertical="center" wrapText="1"/>
    </xf>
    <xf numFmtId="180" fontId="3" fillId="0" borderId="2" xfId="0" applyNumberFormat="1" applyFont="1" applyFill="1" applyBorder="1" applyAlignment="1">
      <alignment horizontal="center" vertical="center" wrapText="1"/>
    </xf>
    <xf numFmtId="181" fontId="3" fillId="0" borderId="2" xfId="0" applyNumberFormat="1" applyFont="1" applyFill="1" applyBorder="1" applyAlignment="1">
      <alignment horizontal="center" vertical="center" wrapText="1"/>
    </xf>
    <xf numFmtId="0" fontId="6" fillId="0" borderId="2" xfId="103"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left" vertical="center"/>
    </xf>
    <xf numFmtId="178" fontId="6" fillId="0" borderId="0" xfId="0" applyNumberFormat="1" applyFont="1" applyFill="1" applyBorder="1" applyAlignment="1">
      <alignment horizontal="center" vertical="center" wrapText="1"/>
    </xf>
    <xf numFmtId="176" fontId="3" fillId="0" borderId="2" xfId="100" applyNumberFormat="1" applyFont="1" applyFill="1" applyBorder="1" applyAlignment="1">
      <alignment horizontal="center" vertical="center" wrapText="1"/>
    </xf>
    <xf numFmtId="0" fontId="3" fillId="0" borderId="0" xfId="0" applyFont="1" applyFill="1" applyAlignment="1">
      <alignment horizontal="center" vertical="center"/>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wrapText="1"/>
    </xf>
    <xf numFmtId="0" fontId="12" fillId="0" borderId="0" xfId="0" applyFont="1">
      <alignment vertical="center"/>
    </xf>
    <xf numFmtId="0" fontId="13" fillId="0" borderId="0" xfId="0" applyFont="1" applyFill="1">
      <alignment vertical="center"/>
    </xf>
    <xf numFmtId="0" fontId="14" fillId="0" borderId="0" xfId="0" applyFont="1" applyFill="1" applyBorder="1" applyAlignment="1">
      <alignment vertical="center"/>
    </xf>
    <xf numFmtId="0" fontId="1" fillId="0" borderId="0" xfId="0" applyFont="1" applyFill="1" applyAlignment="1"/>
    <xf numFmtId="0" fontId="0" fillId="0" borderId="0" xfId="0" applyFill="1">
      <alignment vertical="center"/>
    </xf>
    <xf numFmtId="0" fontId="3" fillId="0" borderId="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6" fillId="0" borderId="0" xfId="0" applyNumberFormat="1" applyFont="1" applyFill="1" applyBorder="1" applyAlignment="1">
      <alignment horizontal="center" vertical="center" wrapText="1"/>
    </xf>
    <xf numFmtId="180" fontId="6" fillId="0" borderId="0" xfId="0" applyNumberFormat="1" applyFont="1" applyFill="1" applyBorder="1" applyAlignment="1">
      <alignment horizontal="center" vertical="center"/>
    </xf>
    <xf numFmtId="180" fontId="7" fillId="0" borderId="0" xfId="60" applyNumberFormat="1" applyFont="1" applyFill="1" applyBorder="1" applyAlignment="1">
      <alignment horizontal="center" vertical="center" wrapText="1"/>
    </xf>
    <xf numFmtId="181" fontId="7" fillId="0" borderId="0" xfId="60" applyNumberFormat="1" applyFont="1" applyFill="1" applyBorder="1" applyAlignment="1">
      <alignment horizontal="left" vertical="center" wrapText="1"/>
    </xf>
    <xf numFmtId="181" fontId="7" fillId="0" borderId="0" xfId="60" applyNumberFormat="1" applyFont="1" applyFill="1" applyBorder="1" applyAlignment="1">
      <alignment horizontal="center" vertical="center" wrapText="1"/>
    </xf>
    <xf numFmtId="180" fontId="6" fillId="0" borderId="1" xfId="60" applyNumberFormat="1" applyFont="1" applyFill="1" applyBorder="1" applyAlignment="1">
      <alignment horizontal="center" vertical="center" wrapText="1"/>
    </xf>
    <xf numFmtId="181" fontId="6" fillId="0" borderId="1" xfId="60" applyNumberFormat="1" applyFont="1" applyFill="1" applyBorder="1" applyAlignment="1">
      <alignment horizontal="left" vertical="center" wrapText="1"/>
    </xf>
    <xf numFmtId="181" fontId="6" fillId="0" borderId="1" xfId="60" applyNumberFormat="1" applyFont="1" applyFill="1" applyBorder="1" applyAlignment="1">
      <alignment horizontal="center" vertical="center" wrapText="1"/>
    </xf>
    <xf numFmtId="0" fontId="8" fillId="0" borderId="2" xfId="60" applyNumberFormat="1" applyFont="1" applyFill="1" applyBorder="1" applyAlignment="1">
      <alignment horizontal="center" vertical="center" wrapText="1"/>
    </xf>
    <xf numFmtId="180" fontId="8" fillId="0" borderId="2" xfId="60" applyNumberFormat="1" applyFont="1" applyFill="1" applyBorder="1" applyAlignment="1">
      <alignment horizontal="center" vertical="center" wrapText="1"/>
    </xf>
    <xf numFmtId="181" fontId="8" fillId="0" borderId="2" xfId="60" applyNumberFormat="1" applyFont="1" applyFill="1" applyBorder="1" applyAlignment="1">
      <alignment horizontal="left" vertical="center" wrapText="1"/>
    </xf>
    <xf numFmtId="181" fontId="8" fillId="0" borderId="2" xfId="60" applyNumberFormat="1"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181"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3" fillId="0" borderId="2" xfId="0" applyNumberFormat="1" applyFont="1" applyFill="1" applyBorder="1" applyAlignment="1">
      <alignment horizontal="left" vertical="center" wrapText="1"/>
    </xf>
    <xf numFmtId="176" fontId="18" fillId="0" borderId="0" xfId="6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xf>
    <xf numFmtId="180"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81" fontId="9"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xf>
    <xf numFmtId="177" fontId="11" fillId="0" borderId="2" xfId="0" applyNumberFormat="1" applyFont="1" applyFill="1" applyBorder="1" applyAlignment="1">
      <alignment horizontal="center" wrapText="1"/>
    </xf>
    <xf numFmtId="176" fontId="11" fillId="0" borderId="2" xfId="0" applyNumberFormat="1" applyFont="1" applyFill="1" applyBorder="1" applyAlignment="1">
      <alignment horizontal="center" vertical="center" wrapText="1"/>
    </xf>
    <xf numFmtId="181" fontId="11" fillId="0" borderId="2" xfId="0" applyNumberFormat="1" applyFont="1" applyFill="1" applyBorder="1" applyAlignment="1">
      <alignment horizontal="left" vertical="center" wrapText="1"/>
    </xf>
    <xf numFmtId="181" fontId="11" fillId="0" borderId="2" xfId="0" applyNumberFormat="1" applyFont="1" applyFill="1" applyBorder="1" applyAlignment="1">
      <alignment horizontal="center" vertical="center" wrapText="1"/>
    </xf>
    <xf numFmtId="0" fontId="3" fillId="0" borderId="2" xfId="21" applyFont="1" applyFill="1" applyBorder="1" applyAlignment="1">
      <alignment horizontal="center" vertical="center" wrapText="1"/>
    </xf>
    <xf numFmtId="178" fontId="3" fillId="0" borderId="2" xfId="21" applyNumberFormat="1" applyFont="1" applyFill="1" applyBorder="1" applyAlignment="1">
      <alignment horizontal="center" vertical="center" wrapText="1"/>
    </xf>
    <xf numFmtId="180" fontId="3" fillId="0" borderId="2" xfId="21"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xf>
    <xf numFmtId="178" fontId="3" fillId="0" borderId="2" xfId="62" applyNumberFormat="1" applyFont="1" applyFill="1" applyBorder="1" applyAlignment="1">
      <alignment horizontal="center" vertical="center"/>
    </xf>
    <xf numFmtId="49" fontId="3" fillId="0" borderId="2" xfId="62" applyNumberFormat="1" applyFont="1" applyFill="1" applyBorder="1" applyAlignment="1">
      <alignment horizontal="center" vertical="center"/>
    </xf>
    <xf numFmtId="0" fontId="4" fillId="0" borderId="2" xfId="0"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80" fontId="17"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3" fillId="0" borderId="2" xfId="14"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3" fillId="0" borderId="2" xfId="63" applyFont="1" applyFill="1" applyBorder="1" applyAlignment="1">
      <alignment horizontal="left" vertical="center" wrapText="1"/>
    </xf>
    <xf numFmtId="0" fontId="17" fillId="0" borderId="2" xfId="58" applyFont="1" applyFill="1" applyBorder="1" applyAlignment="1">
      <alignment horizontal="center" vertical="center" wrapText="1"/>
    </xf>
    <xf numFmtId="181" fontId="3" fillId="0" borderId="2" xfId="58" applyNumberFormat="1" applyFont="1" applyFill="1" applyBorder="1" applyAlignment="1">
      <alignment horizontal="center" vertical="center" wrapText="1"/>
    </xf>
    <xf numFmtId="0" fontId="3" fillId="0" borderId="2" xfId="14" applyNumberFormat="1" applyFont="1" applyFill="1" applyBorder="1" applyAlignment="1">
      <alignment horizontal="left" vertical="center" wrapText="1"/>
    </xf>
    <xf numFmtId="176" fontId="3" fillId="0" borderId="2" xfId="14" applyNumberFormat="1" applyFont="1" applyFill="1" applyBorder="1" applyAlignment="1">
      <alignment horizontal="left" vertical="center" wrapText="1"/>
    </xf>
    <xf numFmtId="0" fontId="6" fillId="0" borderId="2" xfId="72" applyFont="1" applyFill="1" applyBorder="1" applyAlignment="1">
      <alignment horizontal="left" vertical="center" wrapText="1"/>
    </xf>
    <xf numFmtId="180" fontId="6" fillId="0" borderId="2" xfId="83" applyNumberFormat="1" applyFont="1" applyFill="1" applyBorder="1" applyAlignment="1">
      <alignment horizontal="center" vertical="center" wrapText="1"/>
    </xf>
    <xf numFmtId="0" fontId="3" fillId="0" borderId="2" xfId="73" applyFont="1" applyFill="1" applyBorder="1" applyAlignment="1">
      <alignment horizontal="left" vertical="center" wrapText="1"/>
    </xf>
    <xf numFmtId="0" fontId="17" fillId="0" borderId="2" xfId="84" applyFont="1" applyFill="1" applyBorder="1" applyAlignment="1">
      <alignment horizontal="center" vertical="center" wrapText="1"/>
    </xf>
    <xf numFmtId="0" fontId="3" fillId="0" borderId="2" xfId="72" applyFont="1" applyFill="1" applyBorder="1" applyAlignment="1">
      <alignment horizontal="left" vertical="center" wrapText="1"/>
    </xf>
    <xf numFmtId="180" fontId="3" fillId="0" borderId="2" xfId="83"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3" fillId="0" borderId="2" xfId="78" applyFont="1" applyFill="1" applyBorder="1" applyAlignment="1">
      <alignment horizontal="left" vertical="center" wrapText="1"/>
    </xf>
    <xf numFmtId="180" fontId="3" fillId="0" borderId="2" xfId="77" applyNumberFormat="1" applyFont="1" applyFill="1" applyBorder="1" applyAlignment="1">
      <alignment horizontal="center" vertical="center" wrapText="1"/>
    </xf>
    <xf numFmtId="0" fontId="3" fillId="0" borderId="2" xfId="76" applyFont="1" applyFill="1" applyBorder="1" applyAlignment="1">
      <alignment horizontal="left" vertical="center" wrapText="1"/>
    </xf>
    <xf numFmtId="0" fontId="17" fillId="0" borderId="2" xfId="85" applyFont="1" applyFill="1" applyBorder="1" applyAlignment="1">
      <alignment horizontal="center" vertical="center" wrapText="1"/>
    </xf>
    <xf numFmtId="0" fontId="6" fillId="0" borderId="2" xfId="78" applyFont="1" applyFill="1" applyBorder="1" applyAlignment="1">
      <alignment horizontal="left" vertical="center" wrapText="1"/>
    </xf>
    <xf numFmtId="0" fontId="21" fillId="0" borderId="2" xfId="78" applyFont="1" applyFill="1" applyBorder="1" applyAlignment="1">
      <alignment horizontal="left" vertical="center" wrapText="1"/>
    </xf>
    <xf numFmtId="0" fontId="6" fillId="0" borderId="2" xfId="78" applyFont="1" applyFill="1" applyBorder="1" applyAlignment="1">
      <alignment horizontal="left" vertical="center"/>
    </xf>
    <xf numFmtId="0" fontId="17" fillId="0" borderId="2" xfId="85" applyFont="1" applyFill="1" applyBorder="1" applyAlignment="1">
      <alignment horizontal="center" vertical="center"/>
    </xf>
    <xf numFmtId="181" fontId="3" fillId="0" borderId="2" xfId="58" applyNumberFormat="1" applyFont="1" applyFill="1" applyBorder="1" applyAlignment="1">
      <alignment horizontal="center" vertical="center"/>
    </xf>
    <xf numFmtId="0" fontId="3" fillId="0" borderId="2" xfId="78" applyFont="1" applyFill="1" applyBorder="1" applyAlignment="1">
      <alignment horizontal="left" vertical="center"/>
    </xf>
    <xf numFmtId="0" fontId="3" fillId="0" borderId="2" xfId="0" applyNumberFormat="1" applyFont="1" applyFill="1" applyBorder="1" applyAlignment="1">
      <alignment horizontal="left" vertical="center" wrapText="1"/>
    </xf>
    <xf numFmtId="0" fontId="3" fillId="0" borderId="2" xfId="71" applyFont="1" applyFill="1" applyBorder="1" applyAlignment="1">
      <alignment horizontal="left" vertical="center" wrapText="1"/>
    </xf>
    <xf numFmtId="0" fontId="17" fillId="0" borderId="2" xfId="0" applyNumberFormat="1" applyFont="1" applyFill="1" applyBorder="1" applyAlignment="1">
      <alignment horizontal="center" vertical="center"/>
    </xf>
    <xf numFmtId="0" fontId="21" fillId="0" borderId="2" xfId="0" applyNumberFormat="1" applyFont="1" applyFill="1" applyBorder="1" applyAlignment="1">
      <alignment horizontal="left" vertical="center" wrapText="1"/>
    </xf>
    <xf numFmtId="180" fontId="17" fillId="0" borderId="2" xfId="0" applyNumberFormat="1" applyFont="1" applyFill="1" applyBorder="1" applyAlignment="1">
      <alignment horizontal="center" vertical="center"/>
    </xf>
    <xf numFmtId="176" fontId="17" fillId="0" borderId="2" xfId="0" applyNumberFormat="1" applyFont="1" applyFill="1" applyBorder="1" applyAlignment="1">
      <alignment horizontal="center" vertical="center"/>
    </xf>
    <xf numFmtId="0" fontId="3" fillId="0" borderId="2" xfId="80" applyFont="1" applyFill="1" applyBorder="1" applyAlignment="1">
      <alignment horizontal="left" vertical="center" wrapText="1"/>
    </xf>
    <xf numFmtId="0" fontId="6" fillId="0" borderId="2" xfId="97" applyFont="1" applyFill="1" applyBorder="1" applyAlignment="1">
      <alignment horizontal="left" vertical="center" wrapText="1"/>
    </xf>
    <xf numFmtId="0" fontId="17" fillId="0" borderId="2" xfId="0" applyFont="1" applyFill="1" applyBorder="1" applyAlignment="1">
      <alignment horizontal="center" vertical="center"/>
    </xf>
    <xf numFmtId="0" fontId="3" fillId="0" borderId="2" xfId="66" applyFont="1" applyFill="1" applyBorder="1" applyAlignment="1">
      <alignment horizontal="left" vertical="center" wrapText="1"/>
    </xf>
    <xf numFmtId="0" fontId="6" fillId="0" borderId="2" xfId="68" applyFont="1" applyFill="1" applyBorder="1" applyAlignment="1">
      <alignment horizontal="left" vertical="center" wrapText="1"/>
    </xf>
    <xf numFmtId="181" fontId="6" fillId="0" borderId="2" xfId="0" applyNumberFormat="1" applyFont="1" applyFill="1" applyBorder="1" applyAlignment="1">
      <alignment horizontal="center" vertical="center" wrapText="1"/>
    </xf>
    <xf numFmtId="0" fontId="3" fillId="0" borderId="2" xfId="65" applyFont="1" applyFill="1" applyBorder="1" applyAlignment="1">
      <alignment horizontal="left" vertical="center" wrapText="1"/>
    </xf>
    <xf numFmtId="0" fontId="3" fillId="0" borderId="2" xfId="67" applyFont="1" applyFill="1" applyBorder="1" applyAlignment="1">
      <alignment horizontal="left" vertical="center" wrapText="1"/>
    </xf>
    <xf numFmtId="181" fontId="17" fillId="0" borderId="2"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176" fontId="17" fillId="0" borderId="2" xfId="96" applyNumberFormat="1" applyFont="1" applyFill="1" applyBorder="1" applyAlignment="1" applyProtection="1">
      <alignment horizontal="center" vertical="center"/>
    </xf>
    <xf numFmtId="176" fontId="17" fillId="0" borderId="2" xfId="98" applyNumberFormat="1" applyFont="1" applyFill="1" applyBorder="1" applyAlignment="1">
      <alignment horizontal="center" vertical="center"/>
    </xf>
    <xf numFmtId="176" fontId="3" fillId="0" borderId="2" xfId="99" applyNumberFormat="1" applyFont="1" applyFill="1" applyBorder="1" applyAlignment="1">
      <alignment horizontal="center" vertical="center"/>
    </xf>
    <xf numFmtId="176" fontId="17" fillId="0" borderId="2" xfId="99" applyNumberFormat="1" applyFont="1" applyFill="1" applyBorder="1" applyAlignment="1">
      <alignment horizontal="center" vertical="center"/>
    </xf>
    <xf numFmtId="176" fontId="17" fillId="0" borderId="2" xfId="17" applyNumberFormat="1" applyFont="1" applyFill="1" applyBorder="1" applyAlignment="1">
      <alignment horizontal="center" vertical="center"/>
    </xf>
    <xf numFmtId="176" fontId="3" fillId="0" borderId="2" xfId="17" applyNumberFormat="1" applyFont="1" applyFill="1" applyBorder="1" applyAlignment="1">
      <alignment horizontal="center" vertical="center"/>
    </xf>
    <xf numFmtId="176" fontId="8" fillId="0" borderId="0" xfId="0" applyNumberFormat="1" applyFont="1" applyFill="1" applyBorder="1" applyAlignment="1">
      <alignment horizontal="center" vertical="center" wrapText="1"/>
    </xf>
    <xf numFmtId="0" fontId="22" fillId="0" borderId="0" xfId="0" applyFont="1">
      <alignment vertical="center"/>
    </xf>
    <xf numFmtId="176" fontId="3" fillId="0" borderId="0" xfId="0" applyNumberFormat="1" applyFont="1" applyFill="1">
      <alignment vertical="center"/>
    </xf>
    <xf numFmtId="0" fontId="3" fillId="0" borderId="0" xfId="0" applyFont="1" applyFill="1" applyBorder="1" applyAlignment="1">
      <alignment horizontal="center"/>
    </xf>
    <xf numFmtId="0" fontId="9" fillId="0" borderId="0" xfId="0" applyFont="1" applyFill="1" applyAlignment="1">
      <alignment horizontal="center" vertical="center"/>
    </xf>
    <xf numFmtId="0" fontId="3" fillId="0" borderId="0" xfId="0" applyFont="1" applyFill="1" applyAlignment="1"/>
    <xf numFmtId="0" fontId="9" fillId="0" borderId="0" xfId="0" applyFont="1" applyFill="1">
      <alignment vertical="center"/>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 fillId="2" borderId="0" xfId="0" applyFont="1" applyFill="1">
      <alignment vertical="center"/>
    </xf>
    <xf numFmtId="0" fontId="3" fillId="2" borderId="0" xfId="0" applyFont="1" applyFill="1" applyBorder="1" applyAlignment="1">
      <alignment vertical="center"/>
    </xf>
    <xf numFmtId="0" fontId="3" fillId="0" borderId="0" xfId="0" applyFont="1" applyFill="1" applyAlignment="1">
      <alignment vertical="center"/>
    </xf>
    <xf numFmtId="181" fontId="6" fillId="0" borderId="0" xfId="0" applyNumberFormat="1" applyFont="1" applyFill="1" applyBorder="1" applyAlignment="1">
      <alignment horizontal="left" vertical="center"/>
    </xf>
    <xf numFmtId="181" fontId="6" fillId="0" borderId="0" xfId="0" applyNumberFormat="1" applyFont="1" applyFill="1" applyBorder="1" applyAlignment="1">
      <alignment horizontal="center" vertical="center"/>
    </xf>
    <xf numFmtId="176" fontId="6" fillId="0" borderId="1" xfId="6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8" fillId="0" borderId="0" xfId="60" applyNumberFormat="1" applyFont="1" applyFill="1" applyBorder="1" applyAlignment="1">
      <alignment horizontal="center" vertical="center" wrapText="1"/>
    </xf>
    <xf numFmtId="176" fontId="3" fillId="0" borderId="0" xfId="0" applyNumberFormat="1" applyFont="1" applyFill="1" applyAlignment="1">
      <alignment vertical="center"/>
    </xf>
    <xf numFmtId="0" fontId="3" fillId="0" borderId="2" xfId="21" applyFont="1" applyFill="1" applyBorder="1" applyAlignment="1">
      <alignment horizontal="left" vertical="center" wrapText="1"/>
    </xf>
    <xf numFmtId="0" fontId="4"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4" fillId="0" borderId="2" xfId="0" applyFont="1" applyFill="1" applyBorder="1" applyAlignment="1">
      <alignment vertical="center"/>
    </xf>
    <xf numFmtId="0" fontId="3" fillId="0" borderId="2" xfId="0" applyNumberFormat="1" applyFont="1" applyFill="1" applyBorder="1" applyAlignment="1">
      <alignment vertical="center" wrapText="1"/>
    </xf>
    <xf numFmtId="0" fontId="23" fillId="0" borderId="2" xfId="0" applyFont="1" applyFill="1" applyBorder="1" applyAlignment="1">
      <alignment vertical="center"/>
    </xf>
    <xf numFmtId="0" fontId="3" fillId="0" borderId="2" xfId="102" applyNumberFormat="1" applyFont="1" applyFill="1" applyBorder="1" applyAlignment="1">
      <alignment horizontal="center" vertical="center" wrapText="1"/>
    </xf>
    <xf numFmtId="0" fontId="24"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178" fontId="6" fillId="0" borderId="2" xfId="83" applyNumberFormat="1" applyFont="1" applyFill="1" applyBorder="1" applyAlignment="1">
      <alignment horizontal="center" vertical="center" wrapText="1"/>
    </xf>
    <xf numFmtId="178" fontId="3" fillId="0" borderId="2" xfId="83" applyNumberFormat="1" applyFont="1" applyFill="1" applyBorder="1" applyAlignment="1">
      <alignment horizontal="center" vertical="center" wrapText="1"/>
    </xf>
    <xf numFmtId="178" fontId="6" fillId="0" borderId="2" xfId="77" applyNumberFormat="1" applyFont="1" applyFill="1" applyBorder="1" applyAlignment="1">
      <alignment horizontal="center" vertical="center" wrapText="1"/>
    </xf>
    <xf numFmtId="177" fontId="3" fillId="0" borderId="2" xfId="81" applyNumberFormat="1" applyFont="1" applyFill="1" applyBorder="1" applyAlignment="1">
      <alignment horizontal="left" vertical="center" wrapText="1"/>
    </xf>
    <xf numFmtId="178" fontId="3" fillId="0" borderId="2" xfId="77" applyNumberFormat="1" applyFont="1" applyFill="1" applyBorder="1" applyAlignment="1">
      <alignment horizontal="center" vertical="center" wrapText="1"/>
    </xf>
    <xf numFmtId="177" fontId="6" fillId="0" borderId="2" xfId="79" applyNumberFormat="1" applyFont="1" applyFill="1" applyBorder="1" applyAlignment="1">
      <alignment horizontal="left" vertical="center" wrapText="1"/>
    </xf>
    <xf numFmtId="177" fontId="3" fillId="0" borderId="2" xfId="79" applyNumberFormat="1" applyFont="1" applyFill="1" applyBorder="1" applyAlignment="1">
      <alignment horizontal="left" vertical="center" wrapText="1"/>
    </xf>
    <xf numFmtId="0" fontId="6" fillId="0" borderId="2" xfId="69" applyFont="1" applyFill="1" applyBorder="1" applyAlignment="1">
      <alignment horizontal="left" vertical="center" wrapText="1"/>
    </xf>
    <xf numFmtId="181" fontId="3" fillId="0" borderId="2" xfId="39" applyNumberFormat="1" applyFont="1" applyFill="1" applyBorder="1" applyAlignment="1">
      <alignment horizontal="center" vertical="center" wrapText="1"/>
    </xf>
    <xf numFmtId="176" fontId="3" fillId="0" borderId="2" xfId="74" applyNumberFormat="1" applyFont="1" applyFill="1" applyBorder="1" applyAlignment="1">
      <alignment horizontal="center" vertical="center"/>
    </xf>
    <xf numFmtId="176" fontId="3" fillId="0" borderId="2" xfId="12" applyNumberFormat="1" applyFont="1" applyFill="1" applyBorder="1" applyAlignment="1">
      <alignment horizontal="center" vertical="center"/>
    </xf>
    <xf numFmtId="0" fontId="3" fillId="0" borderId="2" xfId="62" applyNumberFormat="1" applyFont="1" applyFill="1" applyBorder="1" applyAlignment="1">
      <alignment horizontal="left" vertical="center" wrapText="1"/>
    </xf>
    <xf numFmtId="0" fontId="3" fillId="0" borderId="2" xfId="0" applyFont="1" applyFill="1" applyBorder="1" applyAlignment="1">
      <alignment wrapText="1"/>
    </xf>
    <xf numFmtId="177" fontId="3" fillId="0" borderId="2" xfId="75" applyNumberFormat="1" applyFont="1" applyFill="1" applyBorder="1" applyAlignment="1">
      <alignment horizontal="left" vertical="center" wrapText="1"/>
    </xf>
    <xf numFmtId="177" fontId="3" fillId="0" borderId="2" xfId="94" applyNumberFormat="1" applyFont="1" applyFill="1" applyBorder="1" applyAlignment="1">
      <alignment horizontal="left" vertical="center" wrapText="1"/>
    </xf>
    <xf numFmtId="177" fontId="3" fillId="0" borderId="2" xfId="0" applyNumberFormat="1" applyFont="1" applyFill="1" applyBorder="1" applyAlignment="1">
      <alignment wrapText="1"/>
    </xf>
    <xf numFmtId="176" fontId="3" fillId="0" borderId="2" xfId="9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3" fillId="0" borderId="2" xfId="64" applyFont="1" applyFill="1" applyBorder="1" applyAlignment="1">
      <alignment horizontal="left" vertical="center" wrapText="1"/>
    </xf>
    <xf numFmtId="0" fontId="3" fillId="0" borderId="2" xfId="2" applyFont="1" applyFill="1" applyBorder="1" applyAlignment="1">
      <alignment horizontal="left" vertical="center" wrapText="1"/>
    </xf>
    <xf numFmtId="177" fontId="3" fillId="0" borderId="2" xfId="92" applyNumberFormat="1" applyFont="1" applyFill="1" applyBorder="1" applyAlignment="1">
      <alignment horizontal="left" vertical="center" wrapText="1"/>
    </xf>
    <xf numFmtId="177" fontId="3" fillId="0" borderId="2" xfId="93" applyNumberFormat="1" applyFont="1" applyFill="1" applyBorder="1" applyAlignment="1">
      <alignment horizontal="left" vertical="center" wrapText="1"/>
    </xf>
    <xf numFmtId="177" fontId="3" fillId="0" borderId="2" xfId="91" applyNumberFormat="1" applyFont="1" applyFill="1" applyBorder="1" applyAlignment="1">
      <alignment horizontal="left" vertical="center" wrapText="1"/>
    </xf>
    <xf numFmtId="181" fontId="8" fillId="0" borderId="0" xfId="0" applyNumberFormat="1" applyFont="1" applyFill="1" applyBorder="1" applyAlignment="1">
      <alignment horizontal="left" vertical="center" wrapText="1"/>
    </xf>
    <xf numFmtId="181" fontId="8" fillId="0" borderId="0" xfId="0" applyNumberFormat="1" applyFont="1" applyFill="1" applyBorder="1" applyAlignment="1">
      <alignment horizontal="center" vertical="center" wrapText="1"/>
    </xf>
    <xf numFmtId="176" fontId="3" fillId="0" borderId="2" xfId="32" applyNumberFormat="1" applyFont="1" applyFill="1" applyBorder="1" applyAlignment="1">
      <alignment horizontal="center" vertical="center" wrapText="1"/>
    </xf>
    <xf numFmtId="176" fontId="17" fillId="0" borderId="2" xfId="70" applyNumberFormat="1" applyFont="1" applyFill="1" applyBorder="1" applyAlignment="1">
      <alignment horizontal="center" vertical="center"/>
    </xf>
    <xf numFmtId="176" fontId="3" fillId="0" borderId="2" xfId="82" applyNumberFormat="1" applyFont="1" applyFill="1" applyBorder="1" applyAlignment="1">
      <alignment horizontal="center" vertical="center"/>
    </xf>
    <xf numFmtId="0" fontId="1" fillId="0" borderId="0" xfId="0" applyFont="1" applyAlignment="1">
      <alignment horizontal="center" vertical="center"/>
    </xf>
    <xf numFmtId="0" fontId="14" fillId="2" borderId="0" xfId="0" applyFont="1" applyFill="1" applyBorder="1" applyAlignment="1">
      <alignment horizontal="center" vertical="center"/>
    </xf>
    <xf numFmtId="0" fontId="3" fillId="0" borderId="0" xfId="0" applyFont="1">
      <alignment vertical="center"/>
    </xf>
    <xf numFmtId="0" fontId="26"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7" fillId="0" borderId="0" xfId="60" applyNumberFormat="1" applyFont="1" applyFill="1" applyBorder="1" applyAlignment="1">
      <alignment horizontal="center" vertical="center" wrapText="1"/>
    </xf>
    <xf numFmtId="0" fontId="23" fillId="0" borderId="1" xfId="60" applyNumberFormat="1" applyFont="1" applyFill="1" applyBorder="1" applyAlignment="1">
      <alignment horizontal="left" vertical="center" wrapText="1"/>
    </xf>
    <xf numFmtId="0" fontId="23" fillId="0" borderId="1" xfId="60" applyNumberFormat="1" applyFont="1" applyFill="1" applyBorder="1" applyAlignment="1">
      <alignment horizontal="center" vertical="center" wrapText="1"/>
    </xf>
    <xf numFmtId="0" fontId="25" fillId="0" borderId="2" xfId="60" applyFont="1" applyFill="1" applyBorder="1" applyAlignment="1">
      <alignment horizontal="center" vertical="center" wrapText="1"/>
    </xf>
    <xf numFmtId="0" fontId="25" fillId="0" borderId="2" xfId="60" applyFont="1" applyFill="1" applyBorder="1" applyAlignment="1">
      <alignment horizontal="left" vertical="center" wrapText="1"/>
    </xf>
    <xf numFmtId="0" fontId="8" fillId="0" borderId="2" xfId="60" applyFont="1" applyFill="1" applyBorder="1" applyAlignment="1">
      <alignment horizontal="center" vertical="center" wrapText="1"/>
    </xf>
    <xf numFmtId="177" fontId="25" fillId="0" borderId="2" xfId="6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176" fontId="25"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181"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81" fontId="3" fillId="0" borderId="2" xfId="0" applyNumberFormat="1" applyFont="1" applyFill="1" applyBorder="1" applyAlignment="1">
      <alignment horizontal="left" vertical="center" wrapText="1"/>
    </xf>
    <xf numFmtId="182" fontId="3" fillId="0" borderId="2" xfId="0" applyNumberFormat="1" applyFont="1" applyFill="1" applyBorder="1" applyAlignment="1">
      <alignment horizontal="center" vertical="center" wrapText="1"/>
    </xf>
    <xf numFmtId="176" fontId="18" fillId="0" borderId="0" xfId="60" applyNumberFormat="1" applyFont="1" applyFill="1" applyBorder="1" applyAlignment="1">
      <alignment horizontal="center" vertical="center" wrapText="1"/>
    </xf>
    <xf numFmtId="176" fontId="7" fillId="0" borderId="0" xfId="60" applyNumberFormat="1" applyFont="1" applyFill="1" applyBorder="1" applyAlignment="1">
      <alignment horizontal="center" vertical="center" wrapText="1"/>
    </xf>
    <xf numFmtId="176" fontId="23" fillId="0" borderId="0" xfId="60" applyNumberFormat="1" applyFont="1" applyFill="1" applyBorder="1" applyAlignment="1">
      <alignment horizontal="center" vertical="center" wrapText="1"/>
    </xf>
    <xf numFmtId="176" fontId="27" fillId="0" borderId="0" xfId="6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2" xfId="60" applyNumberFormat="1" applyFont="1" applyFill="1" applyBorder="1" applyAlignment="1">
      <alignment horizontal="center" vertical="center" wrapText="1"/>
    </xf>
    <xf numFmtId="0" fontId="27" fillId="0" borderId="1" xfId="6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81"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21" applyNumberFormat="1" applyFont="1" applyFill="1" applyBorder="1" applyAlignment="1">
      <alignment horizontal="center" vertical="center" wrapText="1"/>
    </xf>
    <xf numFmtId="0" fontId="3" fillId="0" borderId="2" xfId="0" applyNumberFormat="1" applyFont="1" applyFill="1" applyBorder="1" applyAlignment="1">
      <alignment vertical="center"/>
    </xf>
    <xf numFmtId="0" fontId="28" fillId="0" borderId="2" xfId="0" applyFont="1" applyFill="1" applyBorder="1" applyAlignment="1">
      <alignment horizontal="center" vertical="center"/>
    </xf>
    <xf numFmtId="0" fontId="28" fillId="0" borderId="2" xfId="0" applyFont="1" applyFill="1" applyBorder="1" applyAlignment="1">
      <alignment vertical="center"/>
    </xf>
    <xf numFmtId="0" fontId="4" fillId="0" borderId="2" xfId="0" applyFont="1" applyFill="1" applyBorder="1" applyAlignment="1">
      <alignment vertical="center"/>
    </xf>
    <xf numFmtId="0" fontId="3" fillId="0" borderId="2" xfId="0" applyNumberFormat="1" applyFont="1" applyFill="1" applyBorder="1" applyAlignment="1">
      <alignment vertical="center" wrapText="1"/>
    </xf>
    <xf numFmtId="0" fontId="24" fillId="0" borderId="0" xfId="0" applyFont="1" applyFill="1" applyBorder="1" applyAlignment="1">
      <alignment vertical="center"/>
    </xf>
    <xf numFmtId="0" fontId="3" fillId="0" borderId="2" xfId="0" applyFont="1" applyFill="1" applyBorder="1" applyAlignment="1">
      <alignment vertical="center"/>
    </xf>
    <xf numFmtId="0" fontId="9" fillId="0" borderId="2" xfId="0" applyFont="1" applyFill="1" applyBorder="1" applyAlignment="1">
      <alignment horizontal="left" vertical="center"/>
    </xf>
    <xf numFmtId="0" fontId="3" fillId="0" borderId="2" xfId="0" applyFont="1" applyFill="1" applyBorder="1" applyAlignment="1">
      <alignment vertical="center" wrapText="1"/>
    </xf>
    <xf numFmtId="0" fontId="6" fillId="0" borderId="2"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103"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29" fillId="0" borderId="0" xfId="0" applyNumberFormat="1" applyFont="1" applyFill="1" applyBorder="1" applyAlignment="1">
      <alignment horizontal="center" vertical="center" wrapText="1"/>
    </xf>
    <xf numFmtId="0" fontId="3" fillId="0" borderId="0" xfId="0" applyFont="1" applyFill="1" applyBorder="1" applyAlignment="1">
      <alignment wrapText="1"/>
    </xf>
    <xf numFmtId="0" fontId="14" fillId="2" borderId="0" xfId="0" applyFont="1" applyFill="1" applyBorder="1" applyAlignment="1"/>
    <xf numFmtId="0" fontId="14" fillId="2" borderId="0" xfId="0" applyNumberFormat="1" applyFont="1" applyFill="1" applyBorder="1" applyAlignment="1">
      <alignment horizontal="center" vertical="center"/>
    </xf>
    <xf numFmtId="0" fontId="15" fillId="0" borderId="0" xfId="0" applyFont="1">
      <alignment vertical="center"/>
    </xf>
    <xf numFmtId="0" fontId="30" fillId="0" borderId="0" xfId="0" applyFont="1" applyFill="1" applyBorder="1" applyAlignment="1">
      <alignment vertical="center"/>
    </xf>
    <xf numFmtId="0" fontId="1" fillId="2" borderId="0" xfId="0" applyFont="1" applyFill="1">
      <alignment vertical="center"/>
    </xf>
    <xf numFmtId="177" fontId="8" fillId="0" borderId="2" xfId="60" applyNumberFormat="1" applyFont="1" applyFill="1" applyBorder="1" applyAlignment="1">
      <alignment horizontal="center" vertical="center" wrapText="1"/>
    </xf>
    <xf numFmtId="182" fontId="3" fillId="0" borderId="2" xfId="0" applyNumberFormat="1" applyFont="1" applyFill="1" applyBorder="1" applyAlignment="1">
      <alignment horizontal="center" vertical="center" wrapText="1"/>
    </xf>
    <xf numFmtId="0" fontId="3" fillId="0" borderId="2" xfId="101" applyFont="1" applyFill="1" applyBorder="1" applyAlignment="1">
      <alignment horizontal="center" vertical="center" shrinkToFit="1"/>
    </xf>
    <xf numFmtId="0" fontId="3" fillId="0" borderId="2" xfId="0" applyFont="1" applyFill="1" applyBorder="1" applyAlignment="1">
      <alignment horizontal="center" vertical="center" wrapText="1" readingOrder="1"/>
    </xf>
    <xf numFmtId="0" fontId="3" fillId="0" borderId="2" xfId="0" applyNumberFormat="1" applyFont="1" applyFill="1" applyBorder="1" applyAlignment="1">
      <alignment horizontal="center" vertical="center" wrapText="1" readingOrder="1"/>
    </xf>
    <xf numFmtId="0" fontId="3" fillId="0" borderId="2" xfId="0" applyFont="1" applyFill="1" applyBorder="1">
      <alignment vertical="center"/>
    </xf>
    <xf numFmtId="0" fontId="6" fillId="0" borderId="2" xfId="0" applyNumberFormat="1" applyFont="1" applyFill="1" applyBorder="1" applyAlignment="1">
      <alignment horizontal="center" vertical="center" wrapText="1"/>
    </xf>
    <xf numFmtId="0" fontId="31" fillId="0" borderId="0" xfId="0" applyFo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180" fontId="11"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center" vertical="center"/>
    </xf>
    <xf numFmtId="0" fontId="18" fillId="0" borderId="0" xfId="60" applyNumberFormat="1" applyFont="1" applyFill="1" applyBorder="1" applyAlignment="1">
      <alignment horizontal="center" vertical="center" wrapText="1"/>
    </xf>
    <xf numFmtId="0" fontId="11" fillId="0" borderId="1" xfId="60" applyNumberFormat="1" applyFont="1" applyFill="1" applyBorder="1" applyAlignment="1">
      <alignment horizontal="left" vertical="center" wrapText="1"/>
    </xf>
    <xf numFmtId="0" fontId="11" fillId="0" borderId="1" xfId="60" applyNumberFormat="1" applyFont="1" applyFill="1" applyBorder="1" applyAlignment="1">
      <alignment horizontal="center" vertical="center" wrapText="1"/>
    </xf>
    <xf numFmtId="180" fontId="11" fillId="0" borderId="1" xfId="60" applyNumberFormat="1" applyFont="1" applyFill="1" applyBorder="1" applyAlignment="1">
      <alignment horizontal="center" vertical="center" wrapText="1"/>
    </xf>
    <xf numFmtId="0" fontId="25" fillId="0" borderId="2" xfId="60" applyFont="1" applyFill="1" applyBorder="1" applyAlignment="1">
      <alignment horizontal="center" vertical="center" wrapText="1"/>
    </xf>
    <xf numFmtId="180" fontId="25" fillId="0" borderId="2" xfId="60" applyNumberFormat="1" applyFont="1" applyFill="1" applyBorder="1" applyAlignment="1">
      <alignment horizontal="center" vertical="center" wrapText="1"/>
    </xf>
    <xf numFmtId="0" fontId="25" fillId="0" borderId="2" xfId="60" applyFont="1" applyFill="1" applyBorder="1" applyAlignment="1">
      <alignment horizontal="left" vertical="center" wrapText="1"/>
    </xf>
    <xf numFmtId="0" fontId="9" fillId="0" borderId="0" xfId="0" applyFont="1" applyAlignment="1">
      <alignment horizontal="center" vertical="center"/>
    </xf>
    <xf numFmtId="0" fontId="8" fillId="0" borderId="2" xfId="0" applyFont="1" applyFill="1" applyBorder="1" applyAlignment="1">
      <alignment horizontal="left" vertical="center" wrapText="1"/>
    </xf>
    <xf numFmtId="180"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76" fontId="25" fillId="0" borderId="0" xfId="60" applyNumberFormat="1" applyFont="1" applyFill="1" applyBorder="1" applyAlignment="1">
      <alignment horizontal="center" vertical="center" wrapText="1"/>
    </xf>
    <xf numFmtId="176" fontId="11" fillId="0" borderId="0" xfId="60" applyNumberFormat="1" applyFont="1" applyFill="1" applyBorder="1" applyAlignment="1">
      <alignment horizontal="center" vertical="center" wrapText="1"/>
    </xf>
    <xf numFmtId="176" fontId="25" fillId="0" borderId="2" xfId="0" applyNumberFormat="1" applyFont="1" applyFill="1" applyBorder="1" applyAlignment="1">
      <alignment horizontal="center" vertical="center" wrapText="1"/>
    </xf>
    <xf numFmtId="176" fontId="25" fillId="0" borderId="2" xfId="60" applyNumberFormat="1" applyFont="1" applyFill="1" applyBorder="1" applyAlignment="1">
      <alignment horizontal="center" vertical="center" wrapText="1"/>
    </xf>
    <xf numFmtId="0" fontId="8" fillId="0" borderId="2" xfId="0" applyFont="1" applyFill="1" applyBorder="1" applyAlignment="1">
      <alignment horizontal="left" vertical="center"/>
    </xf>
    <xf numFmtId="0" fontId="32" fillId="0" borderId="2"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180" fontId="25" fillId="0" borderId="0" xfId="0" applyNumberFormat="1" applyFont="1" applyFill="1" applyBorder="1" applyAlignment="1">
      <alignment horizontal="center" vertical="center" wrapText="1"/>
    </xf>
    <xf numFmtId="176" fontId="25" fillId="0" borderId="0" xfId="0" applyNumberFormat="1" applyFont="1" applyFill="1" applyBorder="1" applyAlignment="1">
      <alignment horizontal="center" vertical="center" wrapText="1"/>
    </xf>
  </cellXfs>
  <cellStyles count="104">
    <cellStyle name="常规" xfId="0" builtinId="0"/>
    <cellStyle name="货币[0]" xfId="1" builtinId="7"/>
    <cellStyle name="常规_明细表_11"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超链接" xfId="10" builtinId="8"/>
    <cellStyle name="常规_明细表_46" xfId="11"/>
    <cellStyle name="常规_明细表_51" xfId="12"/>
    <cellStyle name="60% - 强调文字颜色 3" xfId="13" builtinId="40"/>
    <cellStyle name="常规_2016" xfId="14"/>
    <cellStyle name="百分比" xfId="15" builtinId="5"/>
    <cellStyle name="已访问的超链接" xfId="16" builtinId="9"/>
    <cellStyle name="常规_明细表_40" xfId="17"/>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常规_明细表_14" xfId="32"/>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_明细表_13"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常规_明细表_12"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全市瑞丽江调查表（附件3）" xfId="57"/>
    <cellStyle name="常规_2016_2" xfId="58"/>
    <cellStyle name="常规_建设内容_6" xfId="59"/>
    <cellStyle name="常规_附件1-5" xfId="60"/>
    <cellStyle name="常规_Sheet1" xfId="61"/>
    <cellStyle name="常规 2" xfId="62"/>
    <cellStyle name="常规_2016_1" xfId="63"/>
    <cellStyle name="常规_明细表_9" xfId="64"/>
    <cellStyle name="常规_明细表_33" xfId="65"/>
    <cellStyle name="常规_明细表_28" xfId="66"/>
    <cellStyle name="常规_明细表_34" xfId="67"/>
    <cellStyle name="常规_明细表_29" xfId="68"/>
    <cellStyle name="常规_明细表_50" xfId="69"/>
    <cellStyle name="常规_明细表_45" xfId="70"/>
    <cellStyle name="常规_明细表_48" xfId="71"/>
    <cellStyle name="常规_明细表_3" xfId="72"/>
    <cellStyle name="常规_2016_5" xfId="73"/>
    <cellStyle name="常规_明细表_20" xfId="74"/>
    <cellStyle name="常规_明细表_15" xfId="75"/>
    <cellStyle name="常规_明细表_8" xfId="76"/>
    <cellStyle name="常规_明细表_7" xfId="77"/>
    <cellStyle name="常规_明细表_6" xfId="78"/>
    <cellStyle name="常规_明细表_19" xfId="79"/>
    <cellStyle name="常规_明细表_24" xfId="80"/>
    <cellStyle name="常规_明细表_18" xfId="81"/>
    <cellStyle name="常规_明细表_23" xfId="82"/>
    <cellStyle name="常规_200" xfId="83"/>
    <cellStyle name="常规_2016_6" xfId="84"/>
    <cellStyle name="常规_2016_9" xfId="85"/>
    <cellStyle name="常规_明细表_43" xfId="86"/>
    <cellStyle name="常规_明细表_44" xfId="87"/>
    <cellStyle name="常规_明细表_42" xfId="88"/>
    <cellStyle name="常规_明细表_47" xfId="89"/>
    <cellStyle name="常规_明细表_17" xfId="90"/>
    <cellStyle name="常规_明细表_22" xfId="91"/>
    <cellStyle name="常规_明细表_10" xfId="92"/>
    <cellStyle name="常规_明细表_21" xfId="93"/>
    <cellStyle name="常规_明细表_16" xfId="94"/>
    <cellStyle name="常规_明细表_26" xfId="95"/>
    <cellStyle name="常规_明细表_1" xfId="96"/>
    <cellStyle name="常规_明细表_25" xfId="97"/>
    <cellStyle name="常规_明细表_27" xfId="98"/>
    <cellStyle name="常规_明细表_32" xfId="99"/>
    <cellStyle name="常规 3" xfId="100"/>
    <cellStyle name="常规 2 7" xfId="101"/>
    <cellStyle name="常规 22" xfId="102"/>
    <cellStyle name="常规_2016_3" xfId="103"/>
  </cellStyles>
  <dxfs count="3">
    <dxf>
      <fill>
        <patternFill patternType="solid">
          <fgColor indexed="10"/>
          <bgColor indexed="14"/>
        </patternFill>
      </fill>
    </dxf>
    <dxf>
      <fill>
        <patternFill patternType="solid">
          <bgColor indexed="10"/>
        </patternFill>
      </fill>
    </dxf>
    <dxf>
      <fill>
        <patternFill patternType="solid">
          <bgColor indexed="1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19;&#24635;3.13-&#20113;&#40857;&#21439;&#33073;&#36139;&#25915;&#22362;&#21313;&#19977;&#20116;&#35268;&#21010;&#65288;&#25253;&#24120;&#22996;&#20250;&#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
      <sheetName val="2016"/>
      <sheetName val="2017"/>
      <sheetName val="2018  "/>
      <sheetName val="2019"/>
      <sheetName val="2020 "/>
      <sheetName val="Sheet1"/>
    </sheetNames>
    <sheetDataSet>
      <sheetData sheetId="0"/>
      <sheetData sheetId="1">
        <row r="7">
          <cell r="B7">
            <v>1089.45</v>
          </cell>
        </row>
        <row r="7">
          <cell r="I7">
            <v>47851.9</v>
          </cell>
          <cell r="J7">
            <v>7076.45</v>
          </cell>
          <cell r="K7">
            <v>2753.45</v>
          </cell>
          <cell r="L7">
            <v>2202</v>
          </cell>
          <cell r="M7">
            <v>2121</v>
          </cell>
          <cell r="N7">
            <v>12590</v>
          </cell>
          <cell r="O7">
            <v>20000</v>
          </cell>
          <cell r="P7">
            <v>8185.45</v>
          </cell>
        </row>
        <row r="8">
          <cell r="B8">
            <v>1082.45</v>
          </cell>
        </row>
        <row r="8">
          <cell r="I8">
            <v>46658.9</v>
          </cell>
          <cell r="J8">
            <v>5883.45</v>
          </cell>
          <cell r="K8">
            <v>2703.45</v>
          </cell>
          <cell r="L8">
            <v>2152</v>
          </cell>
          <cell r="M8">
            <v>1028</v>
          </cell>
          <cell r="N8">
            <v>12590</v>
          </cell>
          <cell r="O8">
            <v>20000</v>
          </cell>
          <cell r="P8">
            <v>8185.45</v>
          </cell>
        </row>
        <row r="9">
          <cell r="B9">
            <v>1053.45</v>
          </cell>
        </row>
        <row r="9">
          <cell r="I9">
            <v>19797.9</v>
          </cell>
          <cell r="J9">
            <v>3704.45</v>
          </cell>
          <cell r="K9">
            <v>1524.45</v>
          </cell>
          <cell r="L9">
            <v>1370</v>
          </cell>
          <cell r="M9">
            <v>810</v>
          </cell>
          <cell r="N9">
            <v>9690</v>
          </cell>
          <cell r="O9">
            <v>0</v>
          </cell>
          <cell r="P9">
            <v>6403.45</v>
          </cell>
        </row>
        <row r="10">
          <cell r="B10">
            <v>8</v>
          </cell>
        </row>
        <row r="10">
          <cell r="I10">
            <v>7900</v>
          </cell>
          <cell r="J10">
            <v>2460</v>
          </cell>
          <cell r="K10">
            <v>480</v>
          </cell>
          <cell r="L10">
            <v>1280</v>
          </cell>
          <cell r="M10">
            <v>700</v>
          </cell>
          <cell r="N10">
            <v>1240</v>
          </cell>
          <cell r="O10">
            <v>0</v>
          </cell>
          <cell r="P10">
            <v>4200</v>
          </cell>
        </row>
        <row r="11">
          <cell r="B11">
            <v>3</v>
          </cell>
        </row>
        <row r="11">
          <cell r="E11">
            <v>1.4</v>
          </cell>
        </row>
        <row r="11">
          <cell r="I11">
            <v>1700</v>
          </cell>
          <cell r="J11">
            <v>500</v>
          </cell>
          <cell r="K11">
            <v>80</v>
          </cell>
          <cell r="L11">
            <v>380</v>
          </cell>
          <cell r="M11">
            <v>40</v>
          </cell>
          <cell r="N11">
            <v>300</v>
          </cell>
          <cell r="O11">
            <v>0</v>
          </cell>
          <cell r="P11">
            <v>900</v>
          </cell>
        </row>
        <row r="12">
          <cell r="I12">
            <v>0</v>
          </cell>
          <cell r="J12">
            <v>0</v>
          </cell>
        </row>
        <row r="13">
          <cell r="B13">
            <v>5</v>
          </cell>
        </row>
        <row r="13">
          <cell r="E13">
            <v>3.2</v>
          </cell>
        </row>
        <row r="13">
          <cell r="I13">
            <v>6200</v>
          </cell>
          <cell r="J13">
            <v>1960</v>
          </cell>
          <cell r="K13">
            <v>400</v>
          </cell>
          <cell r="L13">
            <v>900</v>
          </cell>
          <cell r="M13">
            <v>660</v>
          </cell>
          <cell r="N13">
            <v>940</v>
          </cell>
        </row>
        <row r="13">
          <cell r="P13">
            <v>3300</v>
          </cell>
        </row>
        <row r="14">
          <cell r="B14">
            <v>1</v>
          </cell>
        </row>
        <row r="14">
          <cell r="E14">
            <v>0.1</v>
          </cell>
        </row>
        <row r="14">
          <cell r="I14">
            <v>500</v>
          </cell>
          <cell r="J14">
            <v>50</v>
          </cell>
          <cell r="K14">
            <v>0</v>
          </cell>
          <cell r="L14">
            <v>0</v>
          </cell>
          <cell r="M14">
            <v>50</v>
          </cell>
          <cell r="N14">
            <v>450</v>
          </cell>
        </row>
        <row r="15">
          <cell r="I15">
            <v>0</v>
          </cell>
          <cell r="J15">
            <v>0</v>
          </cell>
        </row>
        <row r="16">
          <cell r="B16">
            <v>1044.45</v>
          </cell>
        </row>
        <row r="16">
          <cell r="I16">
            <v>11397.9</v>
          </cell>
          <cell r="J16">
            <v>1194.45</v>
          </cell>
          <cell r="K16">
            <v>1044.45</v>
          </cell>
          <cell r="L16">
            <v>90</v>
          </cell>
          <cell r="M16">
            <v>60</v>
          </cell>
          <cell r="N16">
            <v>8000</v>
          </cell>
          <cell r="O16">
            <v>0</v>
          </cell>
          <cell r="P16">
            <v>2203.45</v>
          </cell>
        </row>
        <row r="17">
          <cell r="B17">
            <v>3</v>
          </cell>
        </row>
        <row r="17">
          <cell r="E17">
            <v>0.632</v>
          </cell>
        </row>
        <row r="17">
          <cell r="I17">
            <v>631</v>
          </cell>
          <cell r="J17">
            <v>68</v>
          </cell>
          <cell r="K17">
            <v>68</v>
          </cell>
          <cell r="L17">
            <v>0</v>
          </cell>
          <cell r="M17">
            <v>0</v>
          </cell>
          <cell r="N17">
            <v>0</v>
          </cell>
          <cell r="O17">
            <v>0</v>
          </cell>
          <cell r="P17">
            <v>563</v>
          </cell>
        </row>
        <row r="18">
          <cell r="B18">
            <v>5</v>
          </cell>
        </row>
        <row r="18">
          <cell r="E18">
            <v>1.2312</v>
          </cell>
        </row>
        <row r="18">
          <cell r="I18">
            <v>1731.2</v>
          </cell>
          <cell r="J18">
            <v>730.6</v>
          </cell>
          <cell r="K18">
            <v>680.6</v>
          </cell>
          <cell r="L18">
            <v>50</v>
          </cell>
          <cell r="M18">
            <v>0</v>
          </cell>
          <cell r="N18">
            <v>0</v>
          </cell>
          <cell r="O18">
            <v>0</v>
          </cell>
          <cell r="P18">
            <v>1000.6</v>
          </cell>
        </row>
        <row r="19">
          <cell r="B19">
            <v>5</v>
          </cell>
        </row>
        <row r="19">
          <cell r="E19">
            <v>10.495</v>
          </cell>
        </row>
        <row r="19">
          <cell r="I19">
            <v>8734</v>
          </cell>
          <cell r="J19">
            <v>295</v>
          </cell>
          <cell r="K19">
            <v>195</v>
          </cell>
          <cell r="L19">
            <v>40</v>
          </cell>
          <cell r="M19">
            <v>60</v>
          </cell>
          <cell r="N19">
            <v>8000</v>
          </cell>
          <cell r="O19">
            <v>0</v>
          </cell>
          <cell r="P19">
            <v>439</v>
          </cell>
        </row>
        <row r="20">
          <cell r="B20">
            <v>2</v>
          </cell>
        </row>
        <row r="20">
          <cell r="E20">
            <v>10.085</v>
          </cell>
        </row>
        <row r="20">
          <cell r="I20">
            <v>301.7</v>
          </cell>
          <cell r="J20">
            <v>100.85</v>
          </cell>
          <cell r="K20">
            <v>100.85</v>
          </cell>
          <cell r="L20">
            <v>0</v>
          </cell>
          <cell r="M20">
            <v>0</v>
          </cell>
          <cell r="N20">
            <v>0</v>
          </cell>
          <cell r="O20">
            <v>0</v>
          </cell>
          <cell r="P20">
            <v>200.85</v>
          </cell>
        </row>
        <row r="23">
          <cell r="I23">
            <v>0</v>
          </cell>
          <cell r="J23">
            <v>0</v>
          </cell>
        </row>
        <row r="24">
          <cell r="I24">
            <v>0</v>
          </cell>
          <cell r="J24">
            <v>0</v>
          </cell>
        </row>
        <row r="25">
          <cell r="B25">
            <v>10</v>
          </cell>
        </row>
        <row r="25">
          <cell r="E25" t="str">
            <v>/</v>
          </cell>
        </row>
        <row r="25">
          <cell r="I25">
            <v>1809</v>
          </cell>
          <cell r="J25">
            <v>327</v>
          </cell>
          <cell r="K25">
            <v>79</v>
          </cell>
          <cell r="L25">
            <v>170</v>
          </cell>
          <cell r="M25">
            <v>78</v>
          </cell>
          <cell r="N25">
            <v>0</v>
          </cell>
          <cell r="O25">
            <v>0</v>
          </cell>
          <cell r="P25">
            <v>1482</v>
          </cell>
        </row>
        <row r="26">
          <cell r="B26">
            <v>4</v>
          </cell>
        </row>
        <row r="26">
          <cell r="E26">
            <v>0.56</v>
          </cell>
        </row>
        <row r="26">
          <cell r="I26">
            <v>950</v>
          </cell>
          <cell r="J26">
            <v>155</v>
          </cell>
          <cell r="K26">
            <v>30</v>
          </cell>
          <cell r="L26">
            <v>70</v>
          </cell>
          <cell r="M26">
            <v>55</v>
          </cell>
          <cell r="N26">
            <v>0</v>
          </cell>
          <cell r="O26">
            <v>0</v>
          </cell>
          <cell r="P26">
            <v>795</v>
          </cell>
        </row>
        <row r="27">
          <cell r="B27">
            <v>1</v>
          </cell>
        </row>
        <row r="27">
          <cell r="E27">
            <v>1</v>
          </cell>
        </row>
        <row r="27">
          <cell r="I27">
            <v>300</v>
          </cell>
          <cell r="J27">
            <v>100</v>
          </cell>
          <cell r="K27">
            <v>0</v>
          </cell>
          <cell r="L27">
            <v>100</v>
          </cell>
          <cell r="M27">
            <v>0</v>
          </cell>
          <cell r="N27">
            <v>0</v>
          </cell>
          <cell r="O27">
            <v>0</v>
          </cell>
          <cell r="P27">
            <v>200</v>
          </cell>
        </row>
        <row r="28">
          <cell r="B28">
            <v>4</v>
          </cell>
        </row>
        <row r="28">
          <cell r="E28">
            <v>0.26</v>
          </cell>
        </row>
        <row r="28">
          <cell r="I28">
            <v>510</v>
          </cell>
          <cell r="J28">
            <v>23</v>
          </cell>
          <cell r="K28">
            <v>0</v>
          </cell>
          <cell r="L28">
            <v>0</v>
          </cell>
          <cell r="M28">
            <v>23</v>
          </cell>
          <cell r="N28">
            <v>0</v>
          </cell>
          <cell r="O28">
            <v>0</v>
          </cell>
          <cell r="P28">
            <v>487</v>
          </cell>
        </row>
        <row r="29">
          <cell r="I29">
            <v>0</v>
          </cell>
          <cell r="J29">
            <v>0</v>
          </cell>
        </row>
        <row r="30">
          <cell r="I30">
            <v>0</v>
          </cell>
          <cell r="J30">
            <v>0</v>
          </cell>
        </row>
        <row r="31">
          <cell r="B31">
            <v>1</v>
          </cell>
        </row>
        <row r="31">
          <cell r="E31">
            <v>0.049</v>
          </cell>
        </row>
        <row r="31">
          <cell r="I31">
            <v>49</v>
          </cell>
          <cell r="J31">
            <v>49</v>
          </cell>
          <cell r="K31">
            <v>49</v>
          </cell>
        </row>
        <row r="32">
          <cell r="I32">
            <v>0</v>
          </cell>
          <cell r="J32">
            <v>0</v>
          </cell>
        </row>
        <row r="33">
          <cell r="B33">
            <v>2</v>
          </cell>
        </row>
        <row r="33">
          <cell r="E33">
            <v>2</v>
          </cell>
        </row>
        <row r="33">
          <cell r="I33">
            <v>3422</v>
          </cell>
          <cell r="J33">
            <v>522</v>
          </cell>
          <cell r="K33">
            <v>200</v>
          </cell>
          <cell r="L33">
            <v>222</v>
          </cell>
          <cell r="M33">
            <v>100</v>
          </cell>
          <cell r="N33">
            <v>2900</v>
          </cell>
        </row>
        <row r="34">
          <cell r="B34">
            <v>2</v>
          </cell>
        </row>
        <row r="34">
          <cell r="E34">
            <v>2</v>
          </cell>
        </row>
        <row r="34">
          <cell r="I34">
            <v>3422</v>
          </cell>
          <cell r="J34">
            <v>522</v>
          </cell>
          <cell r="K34">
            <v>200</v>
          </cell>
          <cell r="L34">
            <v>222</v>
          </cell>
          <cell r="M34">
            <v>100</v>
          </cell>
          <cell r="N34">
            <v>2900</v>
          </cell>
        </row>
        <row r="35">
          <cell r="I35">
            <v>0</v>
          </cell>
          <cell r="J35">
            <v>0</v>
          </cell>
        </row>
        <row r="36">
          <cell r="I36">
            <v>0</v>
          </cell>
          <cell r="J36">
            <v>0</v>
          </cell>
        </row>
        <row r="37">
          <cell r="B37">
            <v>16</v>
          </cell>
        </row>
        <row r="37">
          <cell r="I37">
            <v>21500</v>
          </cell>
          <cell r="J37">
            <v>1300</v>
          </cell>
          <cell r="K37">
            <v>900</v>
          </cell>
          <cell r="L37">
            <v>360</v>
          </cell>
          <cell r="M37">
            <v>40</v>
          </cell>
          <cell r="N37">
            <v>0</v>
          </cell>
          <cell r="O37">
            <v>20000</v>
          </cell>
          <cell r="P37">
            <v>200</v>
          </cell>
        </row>
        <row r="38">
          <cell r="I38">
            <v>0</v>
          </cell>
          <cell r="J38">
            <v>0</v>
          </cell>
        </row>
        <row r="39">
          <cell r="B39">
            <v>1</v>
          </cell>
        </row>
        <row r="39">
          <cell r="E39">
            <v>0.01</v>
          </cell>
        </row>
        <row r="39">
          <cell r="I39">
            <v>130</v>
          </cell>
          <cell r="J39">
            <v>30</v>
          </cell>
          <cell r="K39">
            <v>0</v>
          </cell>
          <cell r="L39">
            <v>30</v>
          </cell>
          <cell r="M39">
            <v>0</v>
          </cell>
          <cell r="N39">
            <v>0</v>
          </cell>
          <cell r="O39">
            <v>0</v>
          </cell>
          <cell r="P39">
            <v>100</v>
          </cell>
        </row>
        <row r="40">
          <cell r="B40">
            <v>6</v>
          </cell>
        </row>
        <row r="40">
          <cell r="E40" t="str">
            <v>/</v>
          </cell>
        </row>
        <row r="40">
          <cell r="I40">
            <v>1185</v>
          </cell>
          <cell r="J40">
            <v>1185</v>
          </cell>
          <cell r="K40">
            <v>50</v>
          </cell>
          <cell r="L40">
            <v>50</v>
          </cell>
          <cell r="M40">
            <v>1085</v>
          </cell>
          <cell r="N40">
            <v>0</v>
          </cell>
          <cell r="O40">
            <v>0</v>
          </cell>
          <cell r="P40">
            <v>0</v>
          </cell>
        </row>
        <row r="41">
          <cell r="B41">
            <v>3</v>
          </cell>
        </row>
        <row r="41">
          <cell r="E41">
            <v>3</v>
          </cell>
        </row>
        <row r="41">
          <cell r="I41">
            <v>1080</v>
          </cell>
          <cell r="J41">
            <v>1080</v>
          </cell>
          <cell r="K41">
            <v>50</v>
          </cell>
          <cell r="L41">
            <v>0</v>
          </cell>
          <cell r="M41">
            <v>1030</v>
          </cell>
        </row>
        <row r="42">
          <cell r="B42">
            <v>1</v>
          </cell>
        </row>
        <row r="42">
          <cell r="E42" t="str">
            <v>/</v>
          </cell>
        </row>
        <row r="42">
          <cell r="I42">
            <v>100</v>
          </cell>
          <cell r="J42">
            <v>100</v>
          </cell>
          <cell r="K42">
            <v>0</v>
          </cell>
          <cell r="L42">
            <v>50</v>
          </cell>
          <cell r="M42">
            <v>50</v>
          </cell>
          <cell r="N42">
            <v>0</v>
          </cell>
          <cell r="O42">
            <v>0</v>
          </cell>
          <cell r="P42">
            <v>0</v>
          </cell>
        </row>
        <row r="43">
          <cell r="I43">
            <v>0</v>
          </cell>
          <cell r="J43">
            <v>0</v>
          </cell>
        </row>
        <row r="44">
          <cell r="I44">
            <v>0</v>
          </cell>
          <cell r="J44">
            <v>0</v>
          </cell>
        </row>
        <row r="45">
          <cell r="B45">
            <v>1</v>
          </cell>
        </row>
        <row r="45">
          <cell r="E45">
            <v>1</v>
          </cell>
        </row>
        <row r="45">
          <cell r="I45">
            <v>100</v>
          </cell>
          <cell r="J45">
            <v>100</v>
          </cell>
          <cell r="K45">
            <v>0</v>
          </cell>
          <cell r="L45">
            <v>50</v>
          </cell>
          <cell r="M45">
            <v>50</v>
          </cell>
          <cell r="N45">
            <v>0</v>
          </cell>
          <cell r="O45">
            <v>0</v>
          </cell>
          <cell r="P45">
            <v>0</v>
          </cell>
        </row>
        <row r="46">
          <cell r="I46">
            <v>0</v>
          </cell>
          <cell r="J46">
            <v>0</v>
          </cell>
        </row>
        <row r="47">
          <cell r="I47">
            <v>0</v>
          </cell>
          <cell r="J47">
            <v>0</v>
          </cell>
        </row>
        <row r="48">
          <cell r="B48">
            <v>1</v>
          </cell>
        </row>
        <row r="48">
          <cell r="E48">
            <v>1</v>
          </cell>
        </row>
        <row r="48">
          <cell r="I48">
            <v>1</v>
          </cell>
          <cell r="J48">
            <v>1</v>
          </cell>
          <cell r="K48">
            <v>0</v>
          </cell>
          <cell r="L48">
            <v>0</v>
          </cell>
          <cell r="M48">
            <v>1</v>
          </cell>
          <cell r="N48">
            <v>0</v>
          </cell>
          <cell r="O48">
            <v>0</v>
          </cell>
          <cell r="P48">
            <v>0</v>
          </cell>
        </row>
        <row r="49">
          <cell r="B49">
            <v>1</v>
          </cell>
        </row>
        <row r="49">
          <cell r="E49">
            <v>1</v>
          </cell>
        </row>
        <row r="49">
          <cell r="I49">
            <v>4</v>
          </cell>
          <cell r="J49">
            <v>4</v>
          </cell>
          <cell r="K49">
            <v>0</v>
          </cell>
          <cell r="L49">
            <v>0</v>
          </cell>
          <cell r="M49">
            <v>4</v>
          </cell>
          <cell r="N49">
            <v>0</v>
          </cell>
          <cell r="O49">
            <v>0</v>
          </cell>
          <cell r="P49">
            <v>0</v>
          </cell>
        </row>
        <row r="50">
          <cell r="B50">
            <v>1</v>
          </cell>
        </row>
        <row r="50">
          <cell r="E50" t="str">
            <v>/</v>
          </cell>
        </row>
        <row r="50">
          <cell r="I50">
            <v>8</v>
          </cell>
          <cell r="J50">
            <v>8</v>
          </cell>
          <cell r="K50">
            <v>0</v>
          </cell>
          <cell r="L50">
            <v>0</v>
          </cell>
          <cell r="M50">
            <v>8</v>
          </cell>
          <cell r="N50">
            <v>0</v>
          </cell>
          <cell r="O50">
            <v>0</v>
          </cell>
        </row>
        <row r="51">
          <cell r="I51">
            <v>0</v>
          </cell>
          <cell r="J51">
            <v>0</v>
          </cell>
        </row>
        <row r="52">
          <cell r="B52">
            <v>1</v>
          </cell>
        </row>
        <row r="52">
          <cell r="E52">
            <v>200</v>
          </cell>
        </row>
        <row r="52">
          <cell r="I52">
            <v>8</v>
          </cell>
          <cell r="J52">
            <v>8</v>
          </cell>
          <cell r="K52">
            <v>0</v>
          </cell>
          <cell r="L52">
            <v>0</v>
          </cell>
          <cell r="M52">
            <v>8</v>
          </cell>
        </row>
        <row r="53">
          <cell r="I53">
            <v>0</v>
          </cell>
          <cell r="J53">
            <v>0</v>
          </cell>
        </row>
        <row r="54">
          <cell r="I54">
            <v>0</v>
          </cell>
          <cell r="J54">
            <v>0</v>
          </cell>
        </row>
        <row r="55">
          <cell r="I55">
            <v>0</v>
          </cell>
          <cell r="J55">
            <v>0</v>
          </cell>
        </row>
        <row r="56">
          <cell r="I56">
            <v>0</v>
          </cell>
          <cell r="J56">
            <v>0</v>
          </cell>
        </row>
        <row r="57">
          <cell r="I57">
            <v>0</v>
          </cell>
          <cell r="J57">
            <v>0</v>
          </cell>
        </row>
        <row r="58">
          <cell r="I58">
            <v>0</v>
          </cell>
          <cell r="J58">
            <v>0</v>
          </cell>
        </row>
        <row r="59">
          <cell r="I59">
            <v>0</v>
          </cell>
          <cell r="J59">
            <v>0</v>
          </cell>
        </row>
        <row r="60">
          <cell r="I60">
            <v>0</v>
          </cell>
          <cell r="J60">
            <v>0</v>
          </cell>
        </row>
        <row r="61">
          <cell r="B61">
            <v>6</v>
          </cell>
        </row>
        <row r="61">
          <cell r="E61">
            <v>2000</v>
          </cell>
        </row>
        <row r="61">
          <cell r="I61">
            <v>200</v>
          </cell>
          <cell r="J61">
            <v>200</v>
          </cell>
          <cell r="K61">
            <v>200</v>
          </cell>
          <cell r="L61">
            <v>0</v>
          </cell>
          <cell r="M61">
            <v>0</v>
          </cell>
        </row>
        <row r="62">
          <cell r="I62">
            <v>0</v>
          </cell>
          <cell r="J62">
            <v>0</v>
          </cell>
          <cell r="K62">
            <v>0</v>
          </cell>
        </row>
        <row r="62">
          <cell r="M62">
            <v>0</v>
          </cell>
        </row>
        <row r="63">
          <cell r="I63">
            <v>0</v>
          </cell>
          <cell r="J63">
            <v>0</v>
          </cell>
        </row>
        <row r="64">
          <cell r="I64">
            <v>0</v>
          </cell>
          <cell r="J64">
            <v>0</v>
          </cell>
        </row>
        <row r="65">
          <cell r="I65">
            <v>0</v>
          </cell>
          <cell r="J65">
            <v>0</v>
          </cell>
        </row>
        <row r="66">
          <cell r="B66">
            <v>6</v>
          </cell>
        </row>
        <row r="66">
          <cell r="E66">
            <v>2000</v>
          </cell>
        </row>
        <row r="66">
          <cell r="I66">
            <v>200</v>
          </cell>
          <cell r="J66">
            <v>200</v>
          </cell>
          <cell r="K66">
            <v>200</v>
          </cell>
        </row>
        <row r="67">
          <cell r="B67">
            <v>5</v>
          </cell>
        </row>
        <row r="67">
          <cell r="E67">
            <v>1950</v>
          </cell>
        </row>
        <row r="67">
          <cell r="I67">
            <v>195</v>
          </cell>
          <cell r="J67">
            <v>195</v>
          </cell>
          <cell r="K67">
            <v>195</v>
          </cell>
        </row>
        <row r="68">
          <cell r="B68">
            <v>1</v>
          </cell>
        </row>
        <row r="68">
          <cell r="E68">
            <v>50</v>
          </cell>
        </row>
        <row r="68">
          <cell r="I68">
            <v>5</v>
          </cell>
          <cell r="J68">
            <v>5</v>
          </cell>
          <cell r="K68">
            <v>5</v>
          </cell>
        </row>
        <row r="69">
          <cell r="I69">
            <v>0</v>
          </cell>
          <cell r="J69">
            <v>0</v>
          </cell>
        </row>
        <row r="70">
          <cell r="B70">
            <v>19</v>
          </cell>
        </row>
        <row r="70">
          <cell r="E70">
            <v>1413</v>
          </cell>
        </row>
        <row r="70">
          <cell r="I70">
            <v>9575.8</v>
          </cell>
          <cell r="J70">
            <v>2167.8</v>
          </cell>
          <cell r="K70">
            <v>1130.4</v>
          </cell>
          <cell r="L70">
            <v>0</v>
          </cell>
          <cell r="M70">
            <v>1037.4</v>
          </cell>
          <cell r="N70">
            <v>0</v>
          </cell>
          <cell r="O70">
            <v>7030</v>
          </cell>
          <cell r="P70">
            <v>378</v>
          </cell>
        </row>
        <row r="71">
          <cell r="B71">
            <v>19</v>
          </cell>
        </row>
        <row r="71">
          <cell r="E71">
            <v>1413</v>
          </cell>
        </row>
        <row r="71">
          <cell r="I71">
            <v>9575.8</v>
          </cell>
          <cell r="J71">
            <v>2167.8</v>
          </cell>
          <cell r="K71">
            <v>1130.4</v>
          </cell>
          <cell r="L71">
            <v>0</v>
          </cell>
          <cell r="M71">
            <v>1037.4</v>
          </cell>
          <cell r="N71">
            <v>0</v>
          </cell>
          <cell r="O71">
            <v>7030</v>
          </cell>
          <cell r="P71">
            <v>378</v>
          </cell>
        </row>
        <row r="72">
          <cell r="I72">
            <v>9575.8</v>
          </cell>
          <cell r="J72">
            <v>2167.8</v>
          </cell>
          <cell r="K72">
            <v>1130.4</v>
          </cell>
          <cell r="L72">
            <v>0</v>
          </cell>
          <cell r="M72">
            <v>1037.4</v>
          </cell>
          <cell r="N72">
            <v>0</v>
          </cell>
          <cell r="O72">
            <v>7030</v>
          </cell>
          <cell r="P72">
            <v>378</v>
          </cell>
        </row>
        <row r="76">
          <cell r="B76">
            <v>55</v>
          </cell>
        </row>
        <row r="76">
          <cell r="I76">
            <v>4086.77</v>
          </cell>
          <cell r="J76">
            <v>4086.77</v>
          </cell>
          <cell r="K76">
            <v>1485.63</v>
          </cell>
          <cell r="L76">
            <v>552.2</v>
          </cell>
          <cell r="M76">
            <v>2048.94</v>
          </cell>
        </row>
        <row r="77">
          <cell r="B77">
            <v>5</v>
          </cell>
        </row>
        <row r="77">
          <cell r="E77">
            <v>7718</v>
          </cell>
        </row>
        <row r="77">
          <cell r="I77">
            <v>1461.07</v>
          </cell>
          <cell r="J77">
            <v>1461.07</v>
          </cell>
          <cell r="K77">
            <v>947.63</v>
          </cell>
          <cell r="L77">
            <v>14.2</v>
          </cell>
          <cell r="M77">
            <v>499.24</v>
          </cell>
        </row>
        <row r="78">
          <cell r="B78">
            <v>29</v>
          </cell>
        </row>
        <row r="78">
          <cell r="E78">
            <v>28826</v>
          </cell>
        </row>
        <row r="78">
          <cell r="I78">
            <v>1972</v>
          </cell>
          <cell r="J78">
            <v>1972</v>
          </cell>
          <cell r="K78">
            <v>538</v>
          </cell>
          <cell r="L78">
            <v>238</v>
          </cell>
          <cell r="M78">
            <v>1196</v>
          </cell>
        </row>
        <row r="79">
          <cell r="B79">
            <v>21</v>
          </cell>
        </row>
        <row r="79">
          <cell r="E79">
            <v>21</v>
          </cell>
        </row>
        <row r="79">
          <cell r="I79">
            <v>653.7</v>
          </cell>
          <cell r="J79">
            <v>653.7</v>
          </cell>
          <cell r="K79">
            <v>0</v>
          </cell>
          <cell r="L79">
            <v>300</v>
          </cell>
          <cell r="M79">
            <v>353.7</v>
          </cell>
        </row>
        <row r="80">
          <cell r="I80">
            <v>0</v>
          </cell>
          <cell r="J80">
            <v>0</v>
          </cell>
        </row>
        <row r="81">
          <cell r="I81">
            <v>0</v>
          </cell>
          <cell r="J81">
            <v>0</v>
          </cell>
        </row>
        <row r="82">
          <cell r="I82">
            <v>0</v>
          </cell>
          <cell r="J82">
            <v>0</v>
          </cell>
        </row>
        <row r="83">
          <cell r="B83">
            <v>17</v>
          </cell>
        </row>
        <row r="83">
          <cell r="I83">
            <v>1249.12</v>
          </cell>
          <cell r="J83">
            <v>466.97</v>
          </cell>
          <cell r="K83">
            <v>333.97</v>
          </cell>
          <cell r="L83">
            <v>0</v>
          </cell>
          <cell r="M83">
            <v>133</v>
          </cell>
          <cell r="N83">
            <v>0</v>
          </cell>
          <cell r="O83">
            <v>782.15</v>
          </cell>
          <cell r="P83">
            <v>0</v>
          </cell>
        </row>
        <row r="84">
          <cell r="I84">
            <v>0</v>
          </cell>
          <cell r="J84">
            <v>0</v>
          </cell>
        </row>
        <row r="85">
          <cell r="B85">
            <v>3</v>
          </cell>
        </row>
        <row r="85">
          <cell r="E85">
            <v>3</v>
          </cell>
        </row>
        <row r="85">
          <cell r="I85">
            <v>733</v>
          </cell>
          <cell r="J85">
            <v>313</v>
          </cell>
          <cell r="K85">
            <v>310</v>
          </cell>
          <cell r="L85">
            <v>0</v>
          </cell>
          <cell r="M85">
            <v>3</v>
          </cell>
          <cell r="N85">
            <v>0</v>
          </cell>
          <cell r="O85">
            <v>420</v>
          </cell>
        </row>
        <row r="86">
          <cell r="B86">
            <v>13</v>
          </cell>
        </row>
        <row r="86">
          <cell r="E86">
            <v>13</v>
          </cell>
        </row>
        <row r="86">
          <cell r="I86">
            <v>492.15</v>
          </cell>
          <cell r="J86">
            <v>130</v>
          </cell>
          <cell r="K86">
            <v>0</v>
          </cell>
          <cell r="L86">
            <v>0</v>
          </cell>
          <cell r="M86">
            <v>130</v>
          </cell>
          <cell r="N86">
            <v>0</v>
          </cell>
          <cell r="O86">
            <v>362.15</v>
          </cell>
        </row>
        <row r="87">
          <cell r="B87">
            <v>1</v>
          </cell>
        </row>
        <row r="87">
          <cell r="E87">
            <v>230</v>
          </cell>
        </row>
        <row r="87">
          <cell r="I87">
            <v>23.97</v>
          </cell>
          <cell r="J87">
            <v>23.97</v>
          </cell>
          <cell r="K87">
            <v>23.97</v>
          </cell>
        </row>
        <row r="88">
          <cell r="B88">
            <v>26</v>
          </cell>
        </row>
        <row r="88">
          <cell r="I88">
            <v>14453.36</v>
          </cell>
          <cell r="J88">
            <v>14213.36</v>
          </cell>
          <cell r="K88">
            <v>5497.4</v>
          </cell>
          <cell r="L88">
            <v>6113.94</v>
          </cell>
          <cell r="M88">
            <v>2602.02</v>
          </cell>
          <cell r="N88">
            <v>0</v>
          </cell>
          <cell r="O88">
            <v>0</v>
          </cell>
          <cell r="P88">
            <v>240</v>
          </cell>
        </row>
        <row r="89">
          <cell r="B89">
            <v>2</v>
          </cell>
        </row>
        <row r="89">
          <cell r="I89">
            <v>3400</v>
          </cell>
          <cell r="J89">
            <v>3200</v>
          </cell>
          <cell r="K89">
            <v>3000</v>
          </cell>
          <cell r="L89">
            <v>200</v>
          </cell>
          <cell r="M89">
            <v>0</v>
          </cell>
          <cell r="N89">
            <v>0</v>
          </cell>
          <cell r="O89">
            <v>0</v>
          </cell>
          <cell r="P89">
            <v>200</v>
          </cell>
        </row>
        <row r="90">
          <cell r="B90">
            <v>1</v>
          </cell>
        </row>
        <row r="90">
          <cell r="E90">
            <v>2</v>
          </cell>
        </row>
        <row r="90">
          <cell r="I90">
            <v>3000</v>
          </cell>
          <cell r="J90">
            <v>3000</v>
          </cell>
          <cell r="K90">
            <v>3000</v>
          </cell>
          <cell r="L90">
            <v>0</v>
          </cell>
          <cell r="M90">
            <v>0</v>
          </cell>
          <cell r="N90">
            <v>0</v>
          </cell>
          <cell r="O90">
            <v>0</v>
          </cell>
          <cell r="P90">
            <v>0</v>
          </cell>
        </row>
        <row r="91">
          <cell r="B91">
            <v>1</v>
          </cell>
        </row>
        <row r="91">
          <cell r="I91">
            <v>400</v>
          </cell>
          <cell r="J91">
            <v>200</v>
          </cell>
          <cell r="K91">
            <v>0</v>
          </cell>
          <cell r="L91">
            <v>200</v>
          </cell>
          <cell r="M91">
            <v>0</v>
          </cell>
          <cell r="N91">
            <v>0</v>
          </cell>
          <cell r="O91">
            <v>0</v>
          </cell>
          <cell r="P91">
            <v>200</v>
          </cell>
        </row>
        <row r="92">
          <cell r="B92">
            <v>19</v>
          </cell>
        </row>
        <row r="92">
          <cell r="I92">
            <v>8988.46</v>
          </cell>
          <cell r="J92">
            <v>8988.46</v>
          </cell>
          <cell r="K92">
            <v>808</v>
          </cell>
          <cell r="L92">
            <v>5578.44</v>
          </cell>
          <cell r="M92">
            <v>2602.02</v>
          </cell>
          <cell r="N92">
            <v>0</v>
          </cell>
          <cell r="O92">
            <v>0</v>
          </cell>
          <cell r="P92">
            <v>0</v>
          </cell>
        </row>
        <row r="93">
          <cell r="B93">
            <v>19</v>
          </cell>
        </row>
        <row r="93">
          <cell r="I93">
            <v>8988.46</v>
          </cell>
          <cell r="J93">
            <v>8988.46</v>
          </cell>
          <cell r="K93">
            <v>808</v>
          </cell>
          <cell r="L93">
            <v>5578.44</v>
          </cell>
          <cell r="M93">
            <v>2602.02</v>
          </cell>
          <cell r="N93">
            <v>0</v>
          </cell>
          <cell r="O93">
            <v>0</v>
          </cell>
          <cell r="P93">
            <v>0</v>
          </cell>
        </row>
        <row r="94">
          <cell r="B94">
            <v>4</v>
          </cell>
        </row>
        <row r="94">
          <cell r="I94">
            <v>1385.58</v>
          </cell>
          <cell r="J94">
            <v>1385.58</v>
          </cell>
          <cell r="K94">
            <v>808</v>
          </cell>
          <cell r="L94">
            <v>288.79</v>
          </cell>
          <cell r="M94">
            <v>288.79</v>
          </cell>
          <cell r="N94">
            <v>0</v>
          </cell>
          <cell r="O94">
            <v>0</v>
          </cell>
          <cell r="P94">
            <v>0</v>
          </cell>
        </row>
        <row r="95">
          <cell r="B95">
            <v>15</v>
          </cell>
        </row>
        <row r="95">
          <cell r="I95">
            <v>7602.88</v>
          </cell>
          <cell r="J95">
            <v>7602.88</v>
          </cell>
          <cell r="K95">
            <v>0</v>
          </cell>
          <cell r="L95">
            <v>5289.65</v>
          </cell>
          <cell r="M95">
            <v>2313.23</v>
          </cell>
          <cell r="N95">
            <v>0</v>
          </cell>
          <cell r="O95">
            <v>0</v>
          </cell>
          <cell r="P95">
            <v>0</v>
          </cell>
        </row>
        <row r="96">
          <cell r="I96">
            <v>0</v>
          </cell>
          <cell r="J96">
            <v>0</v>
          </cell>
        </row>
        <row r="97">
          <cell r="B97">
            <v>5</v>
          </cell>
        </row>
        <row r="97">
          <cell r="I97">
            <v>2064.9</v>
          </cell>
          <cell r="J97">
            <v>2024.9</v>
          </cell>
          <cell r="K97">
            <v>1689.4</v>
          </cell>
          <cell r="L97">
            <v>335.5</v>
          </cell>
          <cell r="M97">
            <v>0</v>
          </cell>
          <cell r="N97">
            <v>0</v>
          </cell>
          <cell r="O97">
            <v>0</v>
          </cell>
          <cell r="P97">
            <v>40</v>
          </cell>
        </row>
        <row r="98">
          <cell r="B98">
            <v>419</v>
          </cell>
        </row>
        <row r="98">
          <cell r="I98">
            <v>419</v>
          </cell>
          <cell r="J98">
            <v>419</v>
          </cell>
          <cell r="K98">
            <v>311</v>
          </cell>
          <cell r="L98">
            <v>108</v>
          </cell>
          <cell r="M98">
            <v>0</v>
          </cell>
          <cell r="N98">
            <v>0</v>
          </cell>
          <cell r="O98">
            <v>0</v>
          </cell>
          <cell r="P98">
            <v>0</v>
          </cell>
        </row>
        <row r="99">
          <cell r="B99">
            <v>23</v>
          </cell>
        </row>
        <row r="99">
          <cell r="E99">
            <v>3642</v>
          </cell>
        </row>
        <row r="99">
          <cell r="I99">
            <v>419</v>
          </cell>
          <cell r="J99">
            <v>419</v>
          </cell>
          <cell r="K99">
            <v>311</v>
          </cell>
          <cell r="L99">
            <v>108</v>
          </cell>
        </row>
        <row r="100">
          <cell r="I100">
            <v>0</v>
          </cell>
          <cell r="J100">
            <v>0</v>
          </cell>
        </row>
        <row r="101">
          <cell r="I101">
            <v>0</v>
          </cell>
          <cell r="J101">
            <v>0</v>
          </cell>
        </row>
        <row r="102">
          <cell r="I102">
            <v>0</v>
          </cell>
          <cell r="J102">
            <v>0</v>
          </cell>
        </row>
        <row r="103">
          <cell r="I103">
            <v>0</v>
          </cell>
          <cell r="J103">
            <v>0</v>
          </cell>
        </row>
        <row r="104">
          <cell r="I104">
            <v>0</v>
          </cell>
          <cell r="J104">
            <v>0</v>
          </cell>
        </row>
        <row r="105">
          <cell r="I105">
            <v>0</v>
          </cell>
          <cell r="J105">
            <v>0</v>
          </cell>
        </row>
        <row r="106">
          <cell r="I106">
            <v>0</v>
          </cell>
          <cell r="J106">
            <v>0</v>
          </cell>
        </row>
        <row r="107">
          <cell r="I107">
            <v>0</v>
          </cell>
          <cell r="J107">
            <v>0</v>
          </cell>
        </row>
        <row r="108">
          <cell r="B108">
            <v>111</v>
          </cell>
        </row>
        <row r="108">
          <cell r="I108">
            <v>145723.32</v>
          </cell>
          <cell r="J108">
            <v>21041.32</v>
          </cell>
          <cell r="K108">
            <v>1232.51</v>
          </cell>
          <cell r="L108">
            <v>3328.51</v>
          </cell>
          <cell r="M108">
            <v>16480.3</v>
          </cell>
          <cell r="N108">
            <v>11224</v>
          </cell>
          <cell r="O108">
            <v>111258</v>
          </cell>
          <cell r="P108">
            <v>2200</v>
          </cell>
        </row>
        <row r="109">
          <cell r="B109">
            <v>33</v>
          </cell>
        </row>
        <row r="109">
          <cell r="E109">
            <v>71.625</v>
          </cell>
        </row>
        <row r="110">
          <cell r="B110">
            <v>19</v>
          </cell>
        </row>
        <row r="110">
          <cell r="E110">
            <v>429.995</v>
          </cell>
        </row>
        <row r="111">
          <cell r="B111">
            <v>9</v>
          </cell>
        </row>
        <row r="111">
          <cell r="E111">
            <v>11.3</v>
          </cell>
        </row>
        <row r="111">
          <cell r="I111">
            <v>650</v>
          </cell>
          <cell r="J111">
            <v>650</v>
          </cell>
          <cell r="K111">
            <v>200</v>
          </cell>
          <cell r="L111">
            <v>305</v>
          </cell>
          <cell r="M111">
            <v>145</v>
          </cell>
          <cell r="N111">
            <v>0</v>
          </cell>
          <cell r="O111">
            <v>0</v>
          </cell>
          <cell r="P111">
            <v>0</v>
          </cell>
        </row>
        <row r="112">
          <cell r="J112">
            <v>842</v>
          </cell>
          <cell r="K112">
            <v>0</v>
          </cell>
          <cell r="L112">
            <v>484</v>
          </cell>
          <cell r="M112">
            <v>358</v>
          </cell>
          <cell r="N112">
            <v>0</v>
          </cell>
          <cell r="O112">
            <v>0</v>
          </cell>
          <cell r="P112">
            <v>0</v>
          </cell>
        </row>
        <row r="113">
          <cell r="I113">
            <v>79850</v>
          </cell>
          <cell r="J113">
            <v>79850</v>
          </cell>
          <cell r="K113">
            <v>0</v>
          </cell>
          <cell r="L113">
            <v>0</v>
          </cell>
          <cell r="M113">
            <v>79850</v>
          </cell>
        </row>
        <row r="114">
          <cell r="I114">
            <v>0</v>
          </cell>
          <cell r="J114">
            <v>0</v>
          </cell>
        </row>
        <row r="115">
          <cell r="B115">
            <v>6</v>
          </cell>
        </row>
        <row r="115">
          <cell r="E115">
            <v>24.976</v>
          </cell>
        </row>
        <row r="115">
          <cell r="I115">
            <v>200</v>
          </cell>
          <cell r="J115">
            <v>200</v>
          </cell>
          <cell r="K115">
            <v>145</v>
          </cell>
          <cell r="L115">
            <v>20</v>
          </cell>
          <cell r="M115">
            <v>35</v>
          </cell>
          <cell r="N115">
            <v>0</v>
          </cell>
          <cell r="O115">
            <v>0</v>
          </cell>
          <cell r="P115">
            <v>0</v>
          </cell>
        </row>
        <row r="116">
          <cell r="I116">
            <v>0</v>
          </cell>
          <cell r="J116">
            <v>0</v>
          </cell>
        </row>
        <row r="117">
          <cell r="B117">
            <v>8</v>
          </cell>
        </row>
        <row r="117">
          <cell r="E117">
            <v>8</v>
          </cell>
        </row>
        <row r="117">
          <cell r="I117">
            <v>265.02</v>
          </cell>
          <cell r="J117">
            <v>265.02</v>
          </cell>
          <cell r="K117">
            <v>79.51</v>
          </cell>
          <cell r="L117">
            <v>79.51</v>
          </cell>
          <cell r="M117">
            <v>106</v>
          </cell>
          <cell r="N117">
            <v>0</v>
          </cell>
          <cell r="O117">
            <v>0</v>
          </cell>
          <cell r="P117">
            <v>0</v>
          </cell>
        </row>
        <row r="118">
          <cell r="B118">
            <v>8</v>
          </cell>
        </row>
        <row r="118">
          <cell r="E118">
            <v>8</v>
          </cell>
        </row>
        <row r="118">
          <cell r="I118">
            <v>265.02</v>
          </cell>
          <cell r="J118">
            <v>265.02</v>
          </cell>
          <cell r="K118">
            <v>79.51</v>
          </cell>
          <cell r="L118">
            <v>79.51</v>
          </cell>
          <cell r="M118">
            <v>106</v>
          </cell>
          <cell r="N118">
            <v>0</v>
          </cell>
          <cell r="O118">
            <v>0</v>
          </cell>
          <cell r="P118">
            <v>0</v>
          </cell>
        </row>
        <row r="119">
          <cell r="I119">
            <v>0</v>
          </cell>
          <cell r="J119">
            <v>0</v>
          </cell>
        </row>
        <row r="120">
          <cell r="I120">
            <v>0</v>
          </cell>
          <cell r="J120">
            <v>0</v>
          </cell>
        </row>
        <row r="121">
          <cell r="B121">
            <v>1</v>
          </cell>
        </row>
        <row r="121">
          <cell r="E121">
            <v>5</v>
          </cell>
        </row>
        <row r="121">
          <cell r="I121">
            <v>530</v>
          </cell>
          <cell r="J121">
            <v>106</v>
          </cell>
          <cell r="K121">
            <v>106</v>
          </cell>
          <cell r="L121">
            <v>0</v>
          </cell>
          <cell r="M121">
            <v>0</v>
          </cell>
          <cell r="N121">
            <v>424</v>
          </cell>
          <cell r="O121">
            <v>0</v>
          </cell>
          <cell r="P121">
            <v>0</v>
          </cell>
        </row>
        <row r="122">
          <cell r="B122">
            <v>6</v>
          </cell>
        </row>
        <row r="122">
          <cell r="E122">
            <v>6</v>
          </cell>
        </row>
        <row r="122">
          <cell r="I122">
            <v>10800</v>
          </cell>
          <cell r="J122">
            <v>0</v>
          </cell>
          <cell r="K122">
            <v>0</v>
          </cell>
          <cell r="L122">
            <v>0</v>
          </cell>
          <cell r="M122">
            <v>0</v>
          </cell>
          <cell r="N122">
            <v>10800</v>
          </cell>
          <cell r="O122">
            <v>0</v>
          </cell>
          <cell r="P122">
            <v>0</v>
          </cell>
        </row>
        <row r="123">
          <cell r="I123">
            <v>1497.3</v>
          </cell>
          <cell r="J123">
            <v>1497.3</v>
          </cell>
          <cell r="K123">
            <v>602</v>
          </cell>
          <cell r="L123">
            <v>850</v>
          </cell>
          <cell r="M123">
            <v>45.3</v>
          </cell>
          <cell r="N123">
            <v>0</v>
          </cell>
          <cell r="O123">
            <v>0</v>
          </cell>
          <cell r="P123">
            <v>0</v>
          </cell>
        </row>
        <row r="124">
          <cell r="I124">
            <v>0</v>
          </cell>
          <cell r="J124">
            <v>0</v>
          </cell>
        </row>
        <row r="125">
          <cell r="I125">
            <v>1497.3</v>
          </cell>
          <cell r="J125">
            <v>1497.3</v>
          </cell>
          <cell r="K125">
            <v>602</v>
          </cell>
          <cell r="L125">
            <v>850</v>
          </cell>
          <cell r="M125">
            <v>45.3</v>
          </cell>
          <cell r="N125">
            <v>0</v>
          </cell>
          <cell r="O125">
            <v>0</v>
          </cell>
          <cell r="P125">
            <v>0</v>
          </cell>
        </row>
        <row r="126">
          <cell r="I126">
            <v>0</v>
          </cell>
          <cell r="J126">
            <v>0</v>
          </cell>
        </row>
        <row r="127">
          <cell r="B127">
            <v>10</v>
          </cell>
        </row>
        <row r="127">
          <cell r="E127">
            <v>10</v>
          </cell>
        </row>
        <row r="127">
          <cell r="I127">
            <v>1497.3</v>
          </cell>
          <cell r="J127">
            <v>1497.3</v>
          </cell>
          <cell r="K127">
            <v>602</v>
          </cell>
          <cell r="L127">
            <v>850</v>
          </cell>
          <cell r="M127">
            <v>45.3</v>
          </cell>
          <cell r="N127">
            <v>0</v>
          </cell>
          <cell r="O127">
            <v>0</v>
          </cell>
          <cell r="P127">
            <v>0</v>
          </cell>
        </row>
        <row r="128">
          <cell r="B128">
            <v>1</v>
          </cell>
        </row>
        <row r="128">
          <cell r="I128">
            <v>4354</v>
          </cell>
          <cell r="J128">
            <v>2154</v>
          </cell>
          <cell r="K128">
            <v>100</v>
          </cell>
          <cell r="L128">
            <v>1590</v>
          </cell>
          <cell r="M128">
            <v>464</v>
          </cell>
          <cell r="N128">
            <v>0</v>
          </cell>
          <cell r="O128">
            <v>0</v>
          </cell>
          <cell r="P128">
            <v>2200</v>
          </cell>
        </row>
        <row r="129">
          <cell r="I129">
            <v>4180</v>
          </cell>
          <cell r="J129">
            <v>1980</v>
          </cell>
          <cell r="K129">
            <v>0</v>
          </cell>
          <cell r="L129">
            <v>1540</v>
          </cell>
          <cell r="M129">
            <v>440</v>
          </cell>
          <cell r="N129">
            <v>0</v>
          </cell>
          <cell r="O129">
            <v>0</v>
          </cell>
          <cell r="P129">
            <v>2200</v>
          </cell>
        </row>
        <row r="130">
          <cell r="I130">
            <v>0</v>
          </cell>
          <cell r="J130">
            <v>0</v>
          </cell>
        </row>
        <row r="131">
          <cell r="I131">
            <v>174</v>
          </cell>
          <cell r="J131">
            <v>174</v>
          </cell>
          <cell r="K131">
            <v>100</v>
          </cell>
          <cell r="L131">
            <v>50</v>
          </cell>
          <cell r="M131">
            <v>24</v>
          </cell>
        </row>
        <row r="132">
          <cell r="B132">
            <v>45</v>
          </cell>
        </row>
        <row r="132">
          <cell r="E132" t="str">
            <v>/</v>
          </cell>
        </row>
        <row r="132">
          <cell r="I132">
            <v>18327</v>
          </cell>
          <cell r="J132">
            <v>15327</v>
          </cell>
          <cell r="K132">
            <v>0</v>
          </cell>
          <cell r="L132">
            <v>0</v>
          </cell>
          <cell r="M132">
            <v>15327</v>
          </cell>
          <cell r="N132">
            <v>0</v>
          </cell>
          <cell r="O132">
            <v>3000</v>
          </cell>
          <cell r="P132">
            <v>0</v>
          </cell>
        </row>
        <row r="133">
          <cell r="I133">
            <v>0</v>
          </cell>
          <cell r="J133">
            <v>0</v>
          </cell>
        </row>
        <row r="134">
          <cell r="B134">
            <v>45</v>
          </cell>
        </row>
        <row r="134">
          <cell r="E134" t="str">
            <v>/</v>
          </cell>
        </row>
        <row r="134">
          <cell r="I134">
            <v>18327</v>
          </cell>
          <cell r="J134">
            <v>15327</v>
          </cell>
          <cell r="K134">
            <v>0</v>
          </cell>
          <cell r="L134">
            <v>0</v>
          </cell>
          <cell r="M134">
            <v>15327</v>
          </cell>
          <cell r="N134">
            <v>0</v>
          </cell>
          <cell r="O134">
            <v>3000</v>
          </cell>
          <cell r="P134">
            <v>0</v>
          </cell>
        </row>
        <row r="135">
          <cell r="B135">
            <v>4</v>
          </cell>
        </row>
        <row r="135">
          <cell r="E135" t="str">
            <v>/</v>
          </cell>
        </row>
        <row r="135">
          <cell r="I135">
            <v>15747</v>
          </cell>
          <cell r="J135">
            <v>12747</v>
          </cell>
          <cell r="K135">
            <v>0</v>
          </cell>
          <cell r="L135">
            <v>0</v>
          </cell>
          <cell r="M135">
            <v>12747</v>
          </cell>
          <cell r="N135">
            <v>0</v>
          </cell>
          <cell r="O135">
            <v>3000</v>
          </cell>
          <cell r="P135">
            <v>0</v>
          </cell>
        </row>
        <row r="136">
          <cell r="I136">
            <v>0</v>
          </cell>
          <cell r="J136">
            <v>0</v>
          </cell>
        </row>
        <row r="137">
          <cell r="I137">
            <v>0</v>
          </cell>
          <cell r="J137">
            <v>0</v>
          </cell>
        </row>
        <row r="138">
          <cell r="B138">
            <v>4</v>
          </cell>
        </row>
        <row r="138">
          <cell r="E138" t="str">
            <v>/</v>
          </cell>
        </row>
        <row r="138">
          <cell r="I138">
            <v>15747</v>
          </cell>
          <cell r="J138">
            <v>12747</v>
          </cell>
          <cell r="K138">
            <v>0</v>
          </cell>
          <cell r="L138">
            <v>0</v>
          </cell>
          <cell r="M138">
            <v>12747</v>
          </cell>
          <cell r="N138">
            <v>0</v>
          </cell>
          <cell r="O138">
            <v>3000</v>
          </cell>
          <cell r="P138">
            <v>0</v>
          </cell>
        </row>
        <row r="139">
          <cell r="I139">
            <v>0</v>
          </cell>
          <cell r="J139">
            <v>0</v>
          </cell>
        </row>
        <row r="140">
          <cell r="B140">
            <v>3</v>
          </cell>
        </row>
        <row r="140">
          <cell r="E140">
            <v>3.829</v>
          </cell>
        </row>
        <row r="140">
          <cell r="I140">
            <v>2580</v>
          </cell>
          <cell r="J140">
            <v>2580</v>
          </cell>
          <cell r="K140">
            <v>0</v>
          </cell>
          <cell r="L140">
            <v>0</v>
          </cell>
          <cell r="M140">
            <v>2580</v>
          </cell>
          <cell r="N140">
            <v>0</v>
          </cell>
          <cell r="O140">
            <v>0</v>
          </cell>
          <cell r="P140">
            <v>0</v>
          </cell>
        </row>
        <row r="141">
          <cell r="I141">
            <v>0</v>
          </cell>
          <cell r="J141">
            <v>0</v>
          </cell>
        </row>
        <row r="142">
          <cell r="B142">
            <v>1</v>
          </cell>
        </row>
        <row r="142">
          <cell r="E142">
            <v>1.6945</v>
          </cell>
        </row>
        <row r="142">
          <cell r="I142">
            <v>2580</v>
          </cell>
          <cell r="J142">
            <v>2580</v>
          </cell>
          <cell r="K142">
            <v>0</v>
          </cell>
          <cell r="L142">
            <v>0</v>
          </cell>
          <cell r="M142">
            <v>2580</v>
          </cell>
          <cell r="N142">
            <v>0</v>
          </cell>
          <cell r="O142">
            <v>0</v>
          </cell>
          <cell r="P142">
            <v>0</v>
          </cell>
        </row>
        <row r="143">
          <cell r="B143">
            <v>1</v>
          </cell>
        </row>
        <row r="143">
          <cell r="E143">
            <v>0.44</v>
          </cell>
        </row>
        <row r="143">
          <cell r="I143">
            <v>1413.48</v>
          </cell>
          <cell r="J143">
            <v>332.4</v>
          </cell>
          <cell r="K143">
            <v>332.4</v>
          </cell>
          <cell r="L143">
            <v>0</v>
          </cell>
          <cell r="M143">
            <v>0</v>
          </cell>
          <cell r="N143">
            <v>1081.08</v>
          </cell>
          <cell r="O143">
            <v>0</v>
          </cell>
          <cell r="P143">
            <v>0</v>
          </cell>
        </row>
        <row r="144">
          <cell r="B144">
            <v>38</v>
          </cell>
        </row>
        <row r="144">
          <cell r="E144" t="str">
            <v>/</v>
          </cell>
        </row>
        <row r="144">
          <cell r="I144">
            <v>0</v>
          </cell>
          <cell r="J144">
            <v>0</v>
          </cell>
          <cell r="K144">
            <v>0</v>
          </cell>
          <cell r="L144">
            <v>0</v>
          </cell>
          <cell r="M144">
            <v>0</v>
          </cell>
          <cell r="N144">
            <v>0</v>
          </cell>
          <cell r="O144">
            <v>0</v>
          </cell>
          <cell r="P144">
            <v>0</v>
          </cell>
        </row>
        <row r="145">
          <cell r="I145">
            <v>0</v>
          </cell>
          <cell r="J145">
            <v>0</v>
          </cell>
        </row>
        <row r="146">
          <cell r="I146">
            <v>0</v>
          </cell>
          <cell r="J146">
            <v>0</v>
          </cell>
        </row>
        <row r="147">
          <cell r="I147">
            <v>0</v>
          </cell>
          <cell r="J147">
            <v>0</v>
          </cell>
        </row>
        <row r="148">
          <cell r="I148">
            <v>0</v>
          </cell>
          <cell r="J148">
            <v>0</v>
          </cell>
        </row>
        <row r="149">
          <cell r="I149">
            <v>0</v>
          </cell>
          <cell r="J149">
            <v>0</v>
          </cell>
        </row>
        <row r="150">
          <cell r="B150">
            <v>38</v>
          </cell>
        </row>
        <row r="150">
          <cell r="I150">
            <v>0</v>
          </cell>
          <cell r="J150">
            <v>0</v>
          </cell>
        </row>
        <row r="151">
          <cell r="I151">
            <v>0</v>
          </cell>
          <cell r="J151">
            <v>0</v>
          </cell>
        </row>
        <row r="152">
          <cell r="I152">
            <v>0</v>
          </cell>
          <cell r="J152">
            <v>0</v>
          </cell>
        </row>
        <row r="153">
          <cell r="I153">
            <v>0</v>
          </cell>
          <cell r="J153">
            <v>0</v>
          </cell>
        </row>
        <row r="154">
          <cell r="I154">
            <v>0</v>
          </cell>
          <cell r="J154">
            <v>0</v>
          </cell>
        </row>
        <row r="155">
          <cell r="I155">
            <v>0</v>
          </cell>
          <cell r="J155">
            <v>0</v>
          </cell>
        </row>
      </sheetData>
      <sheetData sheetId="2">
        <row r="7">
          <cell r="B7">
            <v>70</v>
          </cell>
        </row>
        <row r="7">
          <cell r="I7">
            <v>65445.3</v>
          </cell>
          <cell r="J7">
            <v>7159.3</v>
          </cell>
          <cell r="K7">
            <v>3253</v>
          </cell>
          <cell r="L7">
            <v>2072</v>
          </cell>
          <cell r="M7">
            <v>1834.3</v>
          </cell>
          <cell r="N7">
            <v>22468</v>
          </cell>
          <cell r="O7">
            <v>22750</v>
          </cell>
          <cell r="P7">
            <v>13068</v>
          </cell>
        </row>
        <row r="8">
          <cell r="B8">
            <v>57</v>
          </cell>
        </row>
        <row r="8">
          <cell r="I8">
            <v>55011</v>
          </cell>
          <cell r="J8">
            <v>6525</v>
          </cell>
          <cell r="K8">
            <v>3223</v>
          </cell>
          <cell r="L8">
            <v>2072</v>
          </cell>
          <cell r="M8">
            <v>1230</v>
          </cell>
          <cell r="N8">
            <v>12668</v>
          </cell>
          <cell r="O8">
            <v>22750</v>
          </cell>
          <cell r="P8">
            <v>13068</v>
          </cell>
        </row>
        <row r="9">
          <cell r="B9">
            <v>22</v>
          </cell>
        </row>
        <row r="9">
          <cell r="I9">
            <v>23126</v>
          </cell>
          <cell r="J9">
            <v>3543</v>
          </cell>
          <cell r="K9">
            <v>1403</v>
          </cell>
          <cell r="L9">
            <v>1180</v>
          </cell>
          <cell r="M9">
            <v>960</v>
          </cell>
          <cell r="N9">
            <v>8090</v>
          </cell>
          <cell r="O9">
            <v>1700</v>
          </cell>
          <cell r="P9">
            <v>9793</v>
          </cell>
        </row>
        <row r="10">
          <cell r="B10">
            <v>10</v>
          </cell>
        </row>
        <row r="10">
          <cell r="I10">
            <v>14840</v>
          </cell>
          <cell r="J10">
            <v>2570</v>
          </cell>
          <cell r="K10">
            <v>830</v>
          </cell>
          <cell r="L10">
            <v>780</v>
          </cell>
          <cell r="M10">
            <v>960</v>
          </cell>
          <cell r="N10">
            <v>4190</v>
          </cell>
          <cell r="O10">
            <v>0</v>
          </cell>
          <cell r="P10">
            <v>8080</v>
          </cell>
        </row>
        <row r="11">
          <cell r="B11">
            <v>5</v>
          </cell>
        </row>
        <row r="11">
          <cell r="E11">
            <v>1.92</v>
          </cell>
        </row>
        <row r="11">
          <cell r="I11">
            <v>2940</v>
          </cell>
          <cell r="J11">
            <v>660</v>
          </cell>
          <cell r="K11">
            <v>330</v>
          </cell>
          <cell r="L11">
            <v>180</v>
          </cell>
          <cell r="M11">
            <v>150</v>
          </cell>
          <cell r="N11">
            <v>300</v>
          </cell>
          <cell r="O11">
            <v>0</v>
          </cell>
          <cell r="P11">
            <v>1980</v>
          </cell>
        </row>
        <row r="12">
          <cell r="I12">
            <v>0</v>
          </cell>
          <cell r="J12">
            <v>0</v>
          </cell>
        </row>
        <row r="13">
          <cell r="B13">
            <v>5</v>
          </cell>
        </row>
        <row r="13">
          <cell r="E13">
            <v>3.25</v>
          </cell>
        </row>
        <row r="13">
          <cell r="I13">
            <v>11900</v>
          </cell>
          <cell r="J13">
            <v>1910</v>
          </cell>
          <cell r="K13">
            <v>500</v>
          </cell>
          <cell r="L13">
            <v>600</v>
          </cell>
          <cell r="M13">
            <v>810</v>
          </cell>
          <cell r="N13">
            <v>3890</v>
          </cell>
          <cell r="O13">
            <v>0</v>
          </cell>
          <cell r="P13">
            <v>6100</v>
          </cell>
        </row>
        <row r="14">
          <cell r="I14">
            <v>0</v>
          </cell>
          <cell r="J14">
            <v>0</v>
          </cell>
        </row>
        <row r="15">
          <cell r="I15">
            <v>0</v>
          </cell>
          <cell r="J15">
            <v>0</v>
          </cell>
        </row>
        <row r="16">
          <cell r="B16">
            <v>12</v>
          </cell>
        </row>
        <row r="16">
          <cell r="I16">
            <v>8286</v>
          </cell>
          <cell r="J16">
            <v>973</v>
          </cell>
          <cell r="K16">
            <v>573</v>
          </cell>
          <cell r="L16">
            <v>400</v>
          </cell>
          <cell r="M16">
            <v>0</v>
          </cell>
          <cell r="N16">
            <v>3900</v>
          </cell>
          <cell r="O16">
            <v>1700</v>
          </cell>
          <cell r="P16">
            <v>1713</v>
          </cell>
        </row>
        <row r="17">
          <cell r="B17">
            <v>1</v>
          </cell>
        </row>
        <row r="17">
          <cell r="E17">
            <v>0.05</v>
          </cell>
        </row>
        <row r="17">
          <cell r="I17">
            <v>600</v>
          </cell>
          <cell r="J17">
            <v>50</v>
          </cell>
          <cell r="K17">
            <v>50</v>
          </cell>
          <cell r="L17">
            <v>0</v>
          </cell>
          <cell r="M17">
            <v>0</v>
          </cell>
          <cell r="N17">
            <v>0</v>
          </cell>
          <cell r="O17">
            <v>300</v>
          </cell>
          <cell r="P17">
            <v>250</v>
          </cell>
        </row>
        <row r="18">
          <cell r="B18">
            <v>3</v>
          </cell>
        </row>
        <row r="18">
          <cell r="E18">
            <v>1.038</v>
          </cell>
        </row>
        <row r="18">
          <cell r="I18">
            <v>1076</v>
          </cell>
          <cell r="J18">
            <v>238</v>
          </cell>
          <cell r="K18">
            <v>238</v>
          </cell>
          <cell r="L18">
            <v>0</v>
          </cell>
          <cell r="M18">
            <v>0</v>
          </cell>
          <cell r="N18">
            <v>0</v>
          </cell>
          <cell r="O18">
            <v>400</v>
          </cell>
          <cell r="P18">
            <v>438</v>
          </cell>
        </row>
        <row r="19">
          <cell r="B19">
            <v>6</v>
          </cell>
        </row>
        <row r="19">
          <cell r="E19">
            <v>10.66</v>
          </cell>
        </row>
        <row r="19">
          <cell r="I19">
            <v>6000</v>
          </cell>
          <cell r="J19">
            <v>480</v>
          </cell>
          <cell r="K19">
            <v>180</v>
          </cell>
          <cell r="L19">
            <v>300</v>
          </cell>
          <cell r="M19">
            <v>0</v>
          </cell>
          <cell r="N19">
            <v>3900</v>
          </cell>
          <cell r="O19">
            <v>1000</v>
          </cell>
          <cell r="P19">
            <v>620</v>
          </cell>
        </row>
        <row r="20">
          <cell r="B20">
            <v>2</v>
          </cell>
        </row>
        <row r="20">
          <cell r="E20">
            <v>20.5</v>
          </cell>
        </row>
        <row r="20">
          <cell r="I20">
            <v>610</v>
          </cell>
          <cell r="J20">
            <v>205</v>
          </cell>
          <cell r="K20">
            <v>105</v>
          </cell>
          <cell r="L20">
            <v>100</v>
          </cell>
          <cell r="M20">
            <v>0</v>
          </cell>
          <cell r="N20">
            <v>0</v>
          </cell>
          <cell r="O20">
            <v>0</v>
          </cell>
          <cell r="P20">
            <v>405</v>
          </cell>
        </row>
        <row r="23">
          <cell r="I23">
            <v>0</v>
          </cell>
          <cell r="J23">
            <v>0</v>
          </cell>
        </row>
        <row r="24">
          <cell r="I24">
            <v>0</v>
          </cell>
          <cell r="J24">
            <v>0</v>
          </cell>
        </row>
        <row r="25">
          <cell r="B25">
            <v>8</v>
          </cell>
        </row>
        <row r="25">
          <cell r="I25">
            <v>3715</v>
          </cell>
          <cell r="J25">
            <v>690</v>
          </cell>
          <cell r="K25">
            <v>80</v>
          </cell>
          <cell r="L25">
            <v>480</v>
          </cell>
          <cell r="M25">
            <v>130</v>
          </cell>
          <cell r="N25">
            <v>0</v>
          </cell>
          <cell r="O25">
            <v>250</v>
          </cell>
          <cell r="P25">
            <v>2775</v>
          </cell>
        </row>
        <row r="26">
          <cell r="B26">
            <v>4</v>
          </cell>
        </row>
        <row r="26">
          <cell r="E26">
            <v>1.05</v>
          </cell>
        </row>
        <row r="26">
          <cell r="I26">
            <v>2700</v>
          </cell>
          <cell r="J26">
            <v>420</v>
          </cell>
          <cell r="K26">
            <v>80</v>
          </cell>
          <cell r="L26">
            <v>210</v>
          </cell>
          <cell r="M26">
            <v>130</v>
          </cell>
          <cell r="N26">
            <v>0</v>
          </cell>
          <cell r="O26">
            <v>250</v>
          </cell>
          <cell r="P26">
            <v>2030</v>
          </cell>
        </row>
        <row r="27">
          <cell r="B27">
            <v>1</v>
          </cell>
        </row>
        <row r="27">
          <cell r="E27">
            <v>2</v>
          </cell>
        </row>
        <row r="27">
          <cell r="I27">
            <v>600</v>
          </cell>
          <cell r="J27">
            <v>200</v>
          </cell>
          <cell r="K27">
            <v>0</v>
          </cell>
          <cell r="L27">
            <v>200</v>
          </cell>
          <cell r="M27">
            <v>0</v>
          </cell>
          <cell r="N27">
            <v>0</v>
          </cell>
          <cell r="O27">
            <v>0</v>
          </cell>
          <cell r="P27">
            <v>400</v>
          </cell>
        </row>
        <row r="28">
          <cell r="B28">
            <v>3</v>
          </cell>
        </row>
        <row r="28">
          <cell r="E28">
            <v>0.175</v>
          </cell>
        </row>
        <row r="28">
          <cell r="I28">
            <v>415</v>
          </cell>
          <cell r="J28">
            <v>70</v>
          </cell>
          <cell r="K28">
            <v>0</v>
          </cell>
          <cell r="L28">
            <v>70</v>
          </cell>
          <cell r="M28">
            <v>0</v>
          </cell>
          <cell r="N28">
            <v>0</v>
          </cell>
          <cell r="O28">
            <v>0</v>
          </cell>
          <cell r="P28">
            <v>345</v>
          </cell>
        </row>
        <row r="29">
          <cell r="I29">
            <v>0</v>
          </cell>
          <cell r="J29">
            <v>0</v>
          </cell>
        </row>
        <row r="30">
          <cell r="I30">
            <v>0</v>
          </cell>
          <cell r="J30">
            <v>0</v>
          </cell>
        </row>
        <row r="31">
          <cell r="I31">
            <v>0</v>
          </cell>
          <cell r="J31">
            <v>0</v>
          </cell>
        </row>
        <row r="32">
          <cell r="I32">
            <v>0</v>
          </cell>
          <cell r="J32">
            <v>0</v>
          </cell>
        </row>
        <row r="33">
          <cell r="B33">
            <v>3</v>
          </cell>
        </row>
        <row r="33">
          <cell r="I33">
            <v>6100</v>
          </cell>
          <cell r="J33">
            <v>722</v>
          </cell>
          <cell r="K33">
            <v>300</v>
          </cell>
          <cell r="L33">
            <v>322</v>
          </cell>
          <cell r="M33">
            <v>100</v>
          </cell>
          <cell r="N33">
            <v>4578</v>
          </cell>
          <cell r="O33">
            <v>800</v>
          </cell>
        </row>
        <row r="34">
          <cell r="B34">
            <v>3</v>
          </cell>
        </row>
        <row r="34">
          <cell r="E34">
            <v>3</v>
          </cell>
        </row>
        <row r="34">
          <cell r="I34">
            <v>6100</v>
          </cell>
          <cell r="J34">
            <v>722</v>
          </cell>
          <cell r="K34">
            <v>300</v>
          </cell>
          <cell r="L34">
            <v>322</v>
          </cell>
          <cell r="M34">
            <v>100</v>
          </cell>
          <cell r="N34">
            <v>4578</v>
          </cell>
          <cell r="O34">
            <v>800</v>
          </cell>
        </row>
        <row r="35">
          <cell r="I35">
            <v>0</v>
          </cell>
          <cell r="J35">
            <v>0</v>
          </cell>
        </row>
        <row r="36">
          <cell r="I36">
            <v>0</v>
          </cell>
          <cell r="J36">
            <v>0</v>
          </cell>
        </row>
        <row r="37">
          <cell r="B37">
            <v>22</v>
          </cell>
        </row>
        <row r="37">
          <cell r="I37">
            <v>21680</v>
          </cell>
          <cell r="J37">
            <v>1480</v>
          </cell>
          <cell r="K37">
            <v>1440</v>
          </cell>
          <cell r="L37">
            <v>0</v>
          </cell>
          <cell r="M37">
            <v>40</v>
          </cell>
          <cell r="N37">
            <v>0</v>
          </cell>
          <cell r="O37">
            <v>20000</v>
          </cell>
          <cell r="P37">
            <v>200</v>
          </cell>
        </row>
        <row r="38">
          <cell r="B38">
            <v>1</v>
          </cell>
        </row>
        <row r="38">
          <cell r="E38">
            <v>0.02</v>
          </cell>
        </row>
        <row r="38">
          <cell r="I38">
            <v>260</v>
          </cell>
          <cell r="J38">
            <v>60</v>
          </cell>
          <cell r="K38">
            <v>0</v>
          </cell>
          <cell r="L38">
            <v>60</v>
          </cell>
          <cell r="M38">
            <v>0</v>
          </cell>
          <cell r="N38">
            <v>0</v>
          </cell>
          <cell r="O38">
            <v>0</v>
          </cell>
          <cell r="P38">
            <v>200</v>
          </cell>
        </row>
        <row r="39">
          <cell r="B39">
            <v>1</v>
          </cell>
        </row>
        <row r="39">
          <cell r="E39">
            <v>0.01</v>
          </cell>
        </row>
        <row r="39">
          <cell r="I39">
            <v>130</v>
          </cell>
          <cell r="J39">
            <v>30</v>
          </cell>
          <cell r="K39">
            <v>0</v>
          </cell>
          <cell r="L39">
            <v>30</v>
          </cell>
          <cell r="M39">
            <v>0</v>
          </cell>
          <cell r="N39">
            <v>0</v>
          </cell>
          <cell r="O39">
            <v>0</v>
          </cell>
          <cell r="P39">
            <v>100</v>
          </cell>
        </row>
        <row r="40">
          <cell r="B40">
            <v>9</v>
          </cell>
        </row>
        <row r="40">
          <cell r="I40">
            <v>10398.3</v>
          </cell>
          <cell r="J40">
            <v>598.3</v>
          </cell>
          <cell r="K40">
            <v>0</v>
          </cell>
          <cell r="L40">
            <v>0</v>
          </cell>
          <cell r="M40">
            <v>598.3</v>
          </cell>
          <cell r="N40">
            <v>9800</v>
          </cell>
          <cell r="O40">
            <v>0</v>
          </cell>
          <cell r="P40">
            <v>0</v>
          </cell>
        </row>
        <row r="41">
          <cell r="B41">
            <v>7</v>
          </cell>
        </row>
        <row r="41">
          <cell r="E41">
            <v>7</v>
          </cell>
        </row>
        <row r="41">
          <cell r="I41">
            <v>597.3</v>
          </cell>
          <cell r="J41">
            <v>597.3</v>
          </cell>
          <cell r="K41">
            <v>0</v>
          </cell>
          <cell r="L41">
            <v>0</v>
          </cell>
          <cell r="M41">
            <v>597.3</v>
          </cell>
          <cell r="N41">
            <v>0</v>
          </cell>
          <cell r="O41">
            <v>0</v>
          </cell>
          <cell r="P41">
            <v>0</v>
          </cell>
        </row>
        <row r="42">
          <cell r="I42">
            <v>1300</v>
          </cell>
          <cell r="J42">
            <v>0</v>
          </cell>
          <cell r="K42">
            <v>0</v>
          </cell>
          <cell r="L42">
            <v>0</v>
          </cell>
          <cell r="M42">
            <v>0</v>
          </cell>
          <cell r="N42">
            <v>1300</v>
          </cell>
          <cell r="O42">
            <v>0</v>
          </cell>
          <cell r="P42">
            <v>0</v>
          </cell>
        </row>
        <row r="43">
          <cell r="I43">
            <v>0</v>
          </cell>
          <cell r="J43">
            <v>0</v>
          </cell>
        </row>
        <row r="44">
          <cell r="I44">
            <v>0</v>
          </cell>
          <cell r="J44">
            <v>0</v>
          </cell>
        </row>
        <row r="45">
          <cell r="B45">
            <v>4</v>
          </cell>
        </row>
        <row r="45">
          <cell r="E45">
            <v>4</v>
          </cell>
        </row>
        <row r="45">
          <cell r="I45">
            <v>1300</v>
          </cell>
          <cell r="J45">
            <v>0</v>
          </cell>
          <cell r="K45">
            <v>0</v>
          </cell>
          <cell r="L45">
            <v>0</v>
          </cell>
          <cell r="M45">
            <v>0</v>
          </cell>
          <cell r="N45">
            <v>1300</v>
          </cell>
          <cell r="O45">
            <v>0</v>
          </cell>
          <cell r="P45">
            <v>0</v>
          </cell>
        </row>
        <row r="46">
          <cell r="B46">
            <v>1</v>
          </cell>
        </row>
        <row r="46">
          <cell r="E46">
            <v>1</v>
          </cell>
        </row>
        <row r="46">
          <cell r="I46">
            <v>8500</v>
          </cell>
          <cell r="J46">
            <v>0</v>
          </cell>
          <cell r="K46">
            <v>0</v>
          </cell>
          <cell r="L46">
            <v>0</v>
          </cell>
          <cell r="M46">
            <v>0</v>
          </cell>
          <cell r="N46">
            <v>8500</v>
          </cell>
          <cell r="O46">
            <v>0</v>
          </cell>
          <cell r="P46">
            <v>0</v>
          </cell>
        </row>
        <row r="47">
          <cell r="I47">
            <v>0</v>
          </cell>
          <cell r="J47">
            <v>0</v>
          </cell>
        </row>
        <row r="48">
          <cell r="B48">
            <v>1</v>
          </cell>
        </row>
        <row r="48">
          <cell r="E48">
            <v>1</v>
          </cell>
        </row>
        <row r="48">
          <cell r="I48">
            <v>1</v>
          </cell>
          <cell r="J48">
            <v>1</v>
          </cell>
          <cell r="K48">
            <v>0</v>
          </cell>
          <cell r="L48">
            <v>0</v>
          </cell>
          <cell r="M48">
            <v>1</v>
          </cell>
          <cell r="N48">
            <v>0</v>
          </cell>
          <cell r="O48">
            <v>0</v>
          </cell>
          <cell r="P48">
            <v>0</v>
          </cell>
        </row>
        <row r="49">
          <cell r="I49">
            <v>0</v>
          </cell>
          <cell r="J49">
            <v>0</v>
          </cell>
        </row>
        <row r="50">
          <cell r="B50">
            <v>4</v>
          </cell>
        </row>
        <row r="50">
          <cell r="I50">
            <v>36</v>
          </cell>
          <cell r="J50">
            <v>36</v>
          </cell>
          <cell r="K50">
            <v>30</v>
          </cell>
          <cell r="L50">
            <v>0</v>
          </cell>
          <cell r="M50">
            <v>6</v>
          </cell>
          <cell r="N50">
            <v>0</v>
          </cell>
          <cell r="O50">
            <v>0</v>
          </cell>
          <cell r="P50">
            <v>0</v>
          </cell>
        </row>
        <row r="51">
          <cell r="B51">
            <v>3</v>
          </cell>
        </row>
        <row r="51">
          <cell r="E51">
            <v>3</v>
          </cell>
        </row>
        <row r="51">
          <cell r="I51">
            <v>30</v>
          </cell>
          <cell r="J51">
            <v>30</v>
          </cell>
          <cell r="K51">
            <v>30</v>
          </cell>
          <cell r="L51">
            <v>0</v>
          </cell>
          <cell r="M51">
            <v>0</v>
          </cell>
          <cell r="N51">
            <v>0</v>
          </cell>
          <cell r="O51">
            <v>0</v>
          </cell>
          <cell r="P51">
            <v>0</v>
          </cell>
        </row>
        <row r="52">
          <cell r="B52">
            <v>1</v>
          </cell>
        </row>
        <row r="52">
          <cell r="E52">
            <v>150</v>
          </cell>
        </row>
        <row r="52">
          <cell r="I52">
            <v>6</v>
          </cell>
          <cell r="J52">
            <v>6</v>
          </cell>
          <cell r="K52">
            <v>0</v>
          </cell>
          <cell r="L52">
            <v>0</v>
          </cell>
          <cell r="M52">
            <v>6</v>
          </cell>
          <cell r="N52">
            <v>0</v>
          </cell>
          <cell r="O52">
            <v>0</v>
          </cell>
          <cell r="P52">
            <v>0</v>
          </cell>
        </row>
        <row r="53">
          <cell r="I53">
            <v>0</v>
          </cell>
          <cell r="J53">
            <v>0</v>
          </cell>
        </row>
        <row r="54">
          <cell r="I54">
            <v>0</v>
          </cell>
          <cell r="J54">
            <v>0</v>
          </cell>
        </row>
        <row r="55">
          <cell r="I55">
            <v>0</v>
          </cell>
          <cell r="J55">
            <v>0</v>
          </cell>
        </row>
        <row r="56">
          <cell r="I56">
            <v>0</v>
          </cell>
          <cell r="J56">
            <v>0</v>
          </cell>
        </row>
        <row r="57">
          <cell r="I57">
            <v>0</v>
          </cell>
          <cell r="J57">
            <v>0</v>
          </cell>
        </row>
        <row r="58">
          <cell r="I58">
            <v>0</v>
          </cell>
          <cell r="J58">
            <v>0</v>
          </cell>
        </row>
        <row r="59">
          <cell r="I59">
            <v>0</v>
          </cell>
          <cell r="J59">
            <v>0</v>
          </cell>
        </row>
        <row r="60">
          <cell r="I60">
            <v>0</v>
          </cell>
          <cell r="J60">
            <v>0</v>
          </cell>
        </row>
        <row r="61">
          <cell r="B61">
            <v>7</v>
          </cell>
        </row>
        <row r="61">
          <cell r="E61">
            <v>2200</v>
          </cell>
        </row>
        <row r="61">
          <cell r="I61">
            <v>220</v>
          </cell>
          <cell r="J61">
            <v>220</v>
          </cell>
          <cell r="K61">
            <v>220</v>
          </cell>
          <cell r="L61">
            <v>0</v>
          </cell>
          <cell r="M61">
            <v>0</v>
          </cell>
        </row>
        <row r="62">
          <cell r="I62">
            <v>0</v>
          </cell>
          <cell r="J62">
            <v>0</v>
          </cell>
          <cell r="K62">
            <v>0</v>
          </cell>
          <cell r="L62">
            <v>0</v>
          </cell>
          <cell r="M62">
            <v>0</v>
          </cell>
        </row>
        <row r="63">
          <cell r="I63">
            <v>0</v>
          </cell>
          <cell r="J63">
            <v>0</v>
          </cell>
        </row>
        <row r="64">
          <cell r="I64">
            <v>0</v>
          </cell>
          <cell r="J64">
            <v>0</v>
          </cell>
        </row>
        <row r="65">
          <cell r="I65">
            <v>0</v>
          </cell>
          <cell r="J65">
            <v>0</v>
          </cell>
        </row>
        <row r="66">
          <cell r="B66">
            <v>7</v>
          </cell>
        </row>
        <row r="66">
          <cell r="E66">
            <v>2200</v>
          </cell>
        </row>
        <row r="66">
          <cell r="I66">
            <v>220</v>
          </cell>
          <cell r="J66">
            <v>220</v>
          </cell>
          <cell r="K66">
            <v>220</v>
          </cell>
        </row>
        <row r="67">
          <cell r="B67">
            <v>6</v>
          </cell>
        </row>
        <row r="67">
          <cell r="E67">
            <v>2140</v>
          </cell>
        </row>
        <row r="67">
          <cell r="I67">
            <v>214</v>
          </cell>
          <cell r="J67">
            <v>214</v>
          </cell>
          <cell r="K67">
            <v>214</v>
          </cell>
        </row>
        <row r="68">
          <cell r="B68">
            <v>1</v>
          </cell>
        </row>
        <row r="68">
          <cell r="E68">
            <v>60</v>
          </cell>
        </row>
        <row r="68">
          <cell r="I68">
            <v>6</v>
          </cell>
          <cell r="J68">
            <v>6</v>
          </cell>
          <cell r="K68">
            <v>6</v>
          </cell>
        </row>
        <row r="69">
          <cell r="I69">
            <v>0</v>
          </cell>
          <cell r="J69">
            <v>0</v>
          </cell>
        </row>
        <row r="70">
          <cell r="B70">
            <v>1</v>
          </cell>
        </row>
        <row r="70">
          <cell r="E70">
            <v>185</v>
          </cell>
        </row>
        <row r="70">
          <cell r="I70">
            <v>1659.25</v>
          </cell>
          <cell r="J70">
            <v>265.8</v>
          </cell>
          <cell r="K70">
            <v>148</v>
          </cell>
          <cell r="L70">
            <v>0</v>
          </cell>
          <cell r="M70">
            <v>117.8</v>
          </cell>
          <cell r="N70">
            <v>0</v>
          </cell>
          <cell r="O70">
            <v>1320.45</v>
          </cell>
          <cell r="P70">
            <v>73</v>
          </cell>
        </row>
        <row r="71">
          <cell r="B71">
            <v>1</v>
          </cell>
        </row>
        <row r="71">
          <cell r="E71">
            <v>185</v>
          </cell>
        </row>
        <row r="71">
          <cell r="I71">
            <v>1659.25</v>
          </cell>
          <cell r="J71">
            <v>265.8</v>
          </cell>
          <cell r="K71">
            <v>148</v>
          </cell>
          <cell r="L71">
            <v>0</v>
          </cell>
          <cell r="M71">
            <v>117.8</v>
          </cell>
          <cell r="N71">
            <v>0</v>
          </cell>
          <cell r="O71">
            <v>1320.45</v>
          </cell>
          <cell r="P71">
            <v>73</v>
          </cell>
        </row>
        <row r="72">
          <cell r="I72">
            <v>1659.25</v>
          </cell>
          <cell r="J72">
            <v>265.8</v>
          </cell>
          <cell r="K72">
            <v>148</v>
          </cell>
        </row>
        <row r="72">
          <cell r="M72">
            <v>117.8</v>
          </cell>
        </row>
        <row r="72">
          <cell r="O72">
            <v>1320.45</v>
          </cell>
          <cell r="P72">
            <v>73</v>
          </cell>
        </row>
        <row r="73">
          <cell r="I73">
            <v>0</v>
          </cell>
          <cell r="J73">
            <v>0</v>
          </cell>
        </row>
        <row r="74">
          <cell r="I74">
            <v>0</v>
          </cell>
          <cell r="J74">
            <v>0</v>
          </cell>
        </row>
        <row r="75">
          <cell r="I75">
            <v>0</v>
          </cell>
          <cell r="J75">
            <v>0</v>
          </cell>
        </row>
        <row r="76">
          <cell r="B76">
            <v>56</v>
          </cell>
        </row>
        <row r="76">
          <cell r="I76">
            <v>7538.85</v>
          </cell>
          <cell r="J76">
            <v>7538.85</v>
          </cell>
          <cell r="K76">
            <v>1800</v>
          </cell>
          <cell r="L76">
            <v>0</v>
          </cell>
          <cell r="M76">
            <v>5738.85</v>
          </cell>
          <cell r="N76">
            <v>0</v>
          </cell>
          <cell r="O76">
            <v>0</v>
          </cell>
          <cell r="P76">
            <v>0</v>
          </cell>
        </row>
        <row r="77">
          <cell r="B77">
            <v>2</v>
          </cell>
        </row>
        <row r="77">
          <cell r="E77">
            <v>4409</v>
          </cell>
        </row>
        <row r="77">
          <cell r="I77">
            <v>1011.35</v>
          </cell>
          <cell r="J77">
            <v>1011.35</v>
          </cell>
          <cell r="K77">
            <v>400</v>
          </cell>
          <cell r="L77">
            <v>0</v>
          </cell>
          <cell r="M77">
            <v>611.35</v>
          </cell>
          <cell r="N77">
            <v>0</v>
          </cell>
          <cell r="O77">
            <v>0</v>
          </cell>
          <cell r="P77">
            <v>0</v>
          </cell>
        </row>
        <row r="78">
          <cell r="B78">
            <v>45</v>
          </cell>
        </row>
        <row r="78">
          <cell r="E78">
            <v>19836</v>
          </cell>
        </row>
        <row r="78">
          <cell r="I78">
            <v>2234</v>
          </cell>
          <cell r="J78">
            <v>2234</v>
          </cell>
        </row>
        <row r="78">
          <cell r="M78">
            <v>2234</v>
          </cell>
          <cell r="N78">
            <v>0</v>
          </cell>
          <cell r="O78">
            <v>0</v>
          </cell>
          <cell r="P78">
            <v>0</v>
          </cell>
        </row>
        <row r="79">
          <cell r="B79">
            <v>7</v>
          </cell>
        </row>
        <row r="79">
          <cell r="E79">
            <v>9510</v>
          </cell>
        </row>
        <row r="79">
          <cell r="I79">
            <v>1069</v>
          </cell>
          <cell r="J79">
            <v>1069</v>
          </cell>
          <cell r="K79">
            <v>100</v>
          </cell>
        </row>
        <row r="79">
          <cell r="M79">
            <v>969</v>
          </cell>
          <cell r="N79">
            <v>0</v>
          </cell>
          <cell r="O79">
            <v>0</v>
          </cell>
          <cell r="P79">
            <v>0</v>
          </cell>
        </row>
        <row r="80">
          <cell r="B80">
            <v>1</v>
          </cell>
        </row>
        <row r="80">
          <cell r="E80">
            <v>70000</v>
          </cell>
        </row>
        <row r="80">
          <cell r="I80">
            <v>2000</v>
          </cell>
          <cell r="J80">
            <v>2000</v>
          </cell>
          <cell r="K80">
            <v>800</v>
          </cell>
          <cell r="L80">
            <v>0</v>
          </cell>
          <cell r="M80">
            <v>1200</v>
          </cell>
          <cell r="N80">
            <v>0</v>
          </cell>
          <cell r="O80">
            <v>0</v>
          </cell>
          <cell r="P80">
            <v>0</v>
          </cell>
        </row>
        <row r="81">
          <cell r="B81">
            <v>1</v>
          </cell>
        </row>
        <row r="81">
          <cell r="E81">
            <v>6026</v>
          </cell>
        </row>
        <row r="81">
          <cell r="I81">
            <v>1224.5</v>
          </cell>
          <cell r="J81">
            <v>1224.5</v>
          </cell>
          <cell r="K81">
            <v>500</v>
          </cell>
          <cell r="L81">
            <v>0</v>
          </cell>
          <cell r="M81">
            <v>724.5</v>
          </cell>
          <cell r="N81">
            <v>0</v>
          </cell>
          <cell r="O81">
            <v>0</v>
          </cell>
          <cell r="P81">
            <v>0</v>
          </cell>
        </row>
        <row r="82">
          <cell r="I82">
            <v>0</v>
          </cell>
          <cell r="J82">
            <v>0</v>
          </cell>
        </row>
        <row r="83">
          <cell r="B83">
            <v>17</v>
          </cell>
        </row>
        <row r="83">
          <cell r="I83">
            <v>2106.93</v>
          </cell>
          <cell r="J83">
            <v>374.93</v>
          </cell>
          <cell r="K83">
            <v>7.13</v>
          </cell>
          <cell r="L83">
            <v>9.2</v>
          </cell>
          <cell r="M83">
            <v>358.6</v>
          </cell>
          <cell r="N83">
            <v>432</v>
          </cell>
          <cell r="O83">
            <v>1300</v>
          </cell>
          <cell r="P83">
            <v>0</v>
          </cell>
        </row>
        <row r="84">
          <cell r="B84">
            <v>1</v>
          </cell>
        </row>
        <row r="84">
          <cell r="E84">
            <v>1</v>
          </cell>
        </row>
        <row r="84">
          <cell r="I84">
            <v>432</v>
          </cell>
          <cell r="J84">
            <v>0</v>
          </cell>
          <cell r="K84">
            <v>0</v>
          </cell>
          <cell r="L84">
            <v>0</v>
          </cell>
          <cell r="M84">
            <v>0</v>
          </cell>
          <cell r="N84">
            <v>432</v>
          </cell>
          <cell r="O84">
            <v>0</v>
          </cell>
          <cell r="P84">
            <v>0</v>
          </cell>
        </row>
        <row r="85">
          <cell r="B85">
            <v>3</v>
          </cell>
        </row>
        <row r="85">
          <cell r="E85">
            <v>6</v>
          </cell>
        </row>
        <row r="85">
          <cell r="I85">
            <v>1402</v>
          </cell>
          <cell r="J85">
            <v>102</v>
          </cell>
          <cell r="K85">
            <v>0</v>
          </cell>
          <cell r="L85">
            <v>0</v>
          </cell>
          <cell r="M85">
            <v>102</v>
          </cell>
          <cell r="N85">
            <v>0</v>
          </cell>
          <cell r="O85">
            <v>1300</v>
          </cell>
          <cell r="P85">
            <v>0</v>
          </cell>
        </row>
        <row r="86">
          <cell r="B86">
            <v>12</v>
          </cell>
        </row>
        <row r="86">
          <cell r="E86">
            <v>17</v>
          </cell>
        </row>
        <row r="86">
          <cell r="I86">
            <v>250.6</v>
          </cell>
          <cell r="J86">
            <v>250.6</v>
          </cell>
          <cell r="K86">
            <v>0</v>
          </cell>
          <cell r="L86">
            <v>0</v>
          </cell>
          <cell r="M86">
            <v>250.6</v>
          </cell>
          <cell r="N86">
            <v>0</v>
          </cell>
          <cell r="O86">
            <v>0</v>
          </cell>
          <cell r="P86">
            <v>0</v>
          </cell>
        </row>
        <row r="87">
          <cell r="B87">
            <v>1</v>
          </cell>
        </row>
        <row r="87">
          <cell r="E87">
            <v>257</v>
          </cell>
        </row>
        <row r="87">
          <cell r="I87">
            <v>22.33</v>
          </cell>
          <cell r="J87">
            <v>22.33</v>
          </cell>
          <cell r="K87">
            <v>7.13</v>
          </cell>
          <cell r="L87">
            <v>9.2</v>
          </cell>
          <cell r="M87">
            <v>6</v>
          </cell>
        </row>
        <row r="88">
          <cell r="B88">
            <v>23</v>
          </cell>
        </row>
        <row r="88">
          <cell r="I88">
            <v>19128.95</v>
          </cell>
          <cell r="J88">
            <v>18708.95</v>
          </cell>
          <cell r="K88">
            <v>7059.9</v>
          </cell>
          <cell r="L88">
            <v>9012.44</v>
          </cell>
          <cell r="M88">
            <v>2636.61</v>
          </cell>
          <cell r="N88">
            <v>0</v>
          </cell>
          <cell r="O88">
            <v>0</v>
          </cell>
          <cell r="P88">
            <v>420</v>
          </cell>
        </row>
        <row r="89">
          <cell r="B89">
            <v>2</v>
          </cell>
        </row>
        <row r="89">
          <cell r="I89">
            <v>4050</v>
          </cell>
          <cell r="J89">
            <v>3750</v>
          </cell>
          <cell r="K89">
            <v>3450</v>
          </cell>
          <cell r="L89">
            <v>300</v>
          </cell>
          <cell r="M89">
            <v>0</v>
          </cell>
          <cell r="N89">
            <v>0</v>
          </cell>
          <cell r="O89">
            <v>0</v>
          </cell>
          <cell r="P89">
            <v>300</v>
          </cell>
        </row>
        <row r="90">
          <cell r="B90">
            <v>1</v>
          </cell>
        </row>
        <row r="90">
          <cell r="E90">
            <v>2.3</v>
          </cell>
        </row>
        <row r="90">
          <cell r="I90">
            <v>3450</v>
          </cell>
          <cell r="J90">
            <v>3450</v>
          </cell>
          <cell r="K90">
            <v>3450</v>
          </cell>
          <cell r="L90">
            <v>0</v>
          </cell>
          <cell r="M90">
            <v>0</v>
          </cell>
          <cell r="N90">
            <v>0</v>
          </cell>
          <cell r="O90">
            <v>0</v>
          </cell>
          <cell r="P90">
            <v>0</v>
          </cell>
        </row>
        <row r="91">
          <cell r="B91">
            <v>1</v>
          </cell>
        </row>
        <row r="91">
          <cell r="I91">
            <v>600</v>
          </cell>
          <cell r="J91">
            <v>300</v>
          </cell>
          <cell r="K91">
            <v>0</v>
          </cell>
          <cell r="L91">
            <v>300</v>
          </cell>
          <cell r="M91">
            <v>0</v>
          </cell>
          <cell r="N91">
            <v>0</v>
          </cell>
          <cell r="O91">
            <v>0</v>
          </cell>
          <cell r="P91">
            <v>300</v>
          </cell>
        </row>
        <row r="92">
          <cell r="B92">
            <v>15</v>
          </cell>
        </row>
        <row r="92">
          <cell r="E92" t="str">
            <v>/</v>
          </cell>
        </row>
        <row r="92">
          <cell r="I92">
            <v>12890.55</v>
          </cell>
          <cell r="J92">
            <v>12890.55</v>
          </cell>
          <cell r="K92">
            <v>1900</v>
          </cell>
          <cell r="L92">
            <v>8353.94</v>
          </cell>
          <cell r="M92">
            <v>2636.61</v>
          </cell>
          <cell r="N92">
            <v>0</v>
          </cell>
          <cell r="O92">
            <v>0</v>
          </cell>
          <cell r="P92">
            <v>0</v>
          </cell>
        </row>
        <row r="93">
          <cell r="B93">
            <v>15</v>
          </cell>
        </row>
        <row r="93">
          <cell r="I93">
            <v>12890.55</v>
          </cell>
          <cell r="J93">
            <v>12890.55</v>
          </cell>
          <cell r="K93">
            <v>1900</v>
          </cell>
          <cell r="L93">
            <v>8353.94</v>
          </cell>
          <cell r="M93">
            <v>2636.61</v>
          </cell>
          <cell r="N93">
            <v>0</v>
          </cell>
          <cell r="O93">
            <v>0</v>
          </cell>
          <cell r="P93">
            <v>0</v>
          </cell>
        </row>
        <row r="94">
          <cell r="B94">
            <v>5</v>
          </cell>
        </row>
        <row r="94">
          <cell r="I94">
            <v>2506.76</v>
          </cell>
          <cell r="J94">
            <v>2506.76</v>
          </cell>
          <cell r="K94">
            <v>1900</v>
          </cell>
          <cell r="L94">
            <v>303.38</v>
          </cell>
          <cell r="M94">
            <v>303.38</v>
          </cell>
          <cell r="N94">
            <v>0</v>
          </cell>
          <cell r="O94">
            <v>0</v>
          </cell>
          <cell r="P94">
            <v>0</v>
          </cell>
        </row>
        <row r="95">
          <cell r="B95">
            <v>10</v>
          </cell>
        </row>
        <row r="95">
          <cell r="I95">
            <v>10383.79</v>
          </cell>
          <cell r="J95">
            <v>10383.79</v>
          </cell>
          <cell r="K95">
            <v>0</v>
          </cell>
          <cell r="L95">
            <v>8050.56</v>
          </cell>
          <cell r="M95">
            <v>2333.23</v>
          </cell>
          <cell r="N95">
            <v>0</v>
          </cell>
          <cell r="O95">
            <v>0</v>
          </cell>
          <cell r="P95">
            <v>0</v>
          </cell>
        </row>
        <row r="96">
          <cell r="I96">
            <v>0</v>
          </cell>
          <cell r="J96">
            <v>0</v>
          </cell>
        </row>
        <row r="97">
          <cell r="B97">
            <v>6</v>
          </cell>
        </row>
        <row r="97">
          <cell r="I97">
            <v>2188.4</v>
          </cell>
          <cell r="J97">
            <v>2068.4</v>
          </cell>
          <cell r="K97">
            <v>1709.9</v>
          </cell>
          <cell r="L97">
            <v>358.5</v>
          </cell>
          <cell r="M97">
            <v>0</v>
          </cell>
          <cell r="N97">
            <v>0</v>
          </cell>
          <cell r="O97">
            <v>0</v>
          </cell>
          <cell r="P97">
            <v>120</v>
          </cell>
        </row>
        <row r="98">
          <cell r="B98">
            <v>4</v>
          </cell>
        </row>
        <row r="98">
          <cell r="I98">
            <v>886.31</v>
          </cell>
          <cell r="J98">
            <v>886.31</v>
          </cell>
          <cell r="K98">
            <v>600</v>
          </cell>
          <cell r="L98">
            <v>206.31</v>
          </cell>
          <cell r="M98">
            <v>80</v>
          </cell>
          <cell r="N98">
            <v>0</v>
          </cell>
          <cell r="O98">
            <v>0</v>
          </cell>
          <cell r="P98">
            <v>0</v>
          </cell>
        </row>
        <row r="99">
          <cell r="B99">
            <v>4</v>
          </cell>
        </row>
        <row r="99">
          <cell r="E99">
            <v>3604</v>
          </cell>
        </row>
        <row r="99">
          <cell r="I99">
            <v>886.31</v>
          </cell>
          <cell r="J99">
            <v>886.31</v>
          </cell>
          <cell r="K99">
            <v>600</v>
          </cell>
          <cell r="L99">
            <v>206.31</v>
          </cell>
          <cell r="M99">
            <v>80</v>
          </cell>
        </row>
        <row r="100">
          <cell r="I100">
            <v>0</v>
          </cell>
          <cell r="J100">
            <v>0</v>
          </cell>
        </row>
        <row r="101">
          <cell r="B101">
            <v>8</v>
          </cell>
        </row>
        <row r="101">
          <cell r="E101">
            <v>8</v>
          </cell>
        </row>
        <row r="101">
          <cell r="I101">
            <v>1040</v>
          </cell>
          <cell r="J101">
            <v>1040</v>
          </cell>
          <cell r="K101">
            <v>1040</v>
          </cell>
        </row>
        <row r="102">
          <cell r="B102">
            <v>8</v>
          </cell>
        </row>
        <row r="102">
          <cell r="E102">
            <v>8</v>
          </cell>
        </row>
        <row r="102">
          <cell r="I102">
            <v>1040</v>
          </cell>
          <cell r="J102">
            <v>1040</v>
          </cell>
          <cell r="K102">
            <v>1040</v>
          </cell>
        </row>
        <row r="103">
          <cell r="I103">
            <v>0</v>
          </cell>
          <cell r="J103">
            <v>0</v>
          </cell>
        </row>
        <row r="104">
          <cell r="I104">
            <v>0</v>
          </cell>
          <cell r="J104">
            <v>0</v>
          </cell>
        </row>
        <row r="105">
          <cell r="I105">
            <v>0</v>
          </cell>
          <cell r="J105">
            <v>0</v>
          </cell>
        </row>
        <row r="106">
          <cell r="I106">
            <v>0</v>
          </cell>
          <cell r="J106">
            <v>0</v>
          </cell>
        </row>
        <row r="107">
          <cell r="I107">
            <v>0</v>
          </cell>
          <cell r="J107">
            <v>0</v>
          </cell>
        </row>
        <row r="108">
          <cell r="B108">
            <v>123</v>
          </cell>
        </row>
        <row r="108">
          <cell r="I108">
            <v>61750.01</v>
          </cell>
          <cell r="J108">
            <v>35061.24</v>
          </cell>
          <cell r="K108">
            <v>10460.48</v>
          </cell>
          <cell r="L108">
            <v>5000.29</v>
          </cell>
          <cell r="M108">
            <v>19600.47</v>
          </cell>
          <cell r="N108">
            <v>15253.09</v>
          </cell>
          <cell r="O108">
            <v>9335.68</v>
          </cell>
          <cell r="P108">
            <v>2100</v>
          </cell>
        </row>
        <row r="109">
          <cell r="B109">
            <v>107</v>
          </cell>
        </row>
        <row r="109">
          <cell r="E109" t="str">
            <v>/</v>
          </cell>
        </row>
        <row r="110">
          <cell r="B110">
            <v>27</v>
          </cell>
        </row>
        <row r="111">
          <cell r="B111">
            <v>3</v>
          </cell>
        </row>
        <row r="111">
          <cell r="E111">
            <v>32.574</v>
          </cell>
        </row>
        <row r="111">
          <cell r="I111">
            <v>691</v>
          </cell>
          <cell r="J111">
            <v>691</v>
          </cell>
          <cell r="K111">
            <v>614</v>
          </cell>
          <cell r="L111">
            <v>26</v>
          </cell>
          <cell r="M111">
            <v>51</v>
          </cell>
          <cell r="N111">
            <v>0</v>
          </cell>
          <cell r="O111">
            <v>0</v>
          </cell>
          <cell r="P111">
            <v>0</v>
          </cell>
        </row>
        <row r="112">
          <cell r="J112">
            <v>188</v>
          </cell>
          <cell r="K112">
            <v>130</v>
          </cell>
          <cell r="L112">
            <v>58</v>
          </cell>
        </row>
        <row r="113">
          <cell r="I113">
            <v>0</v>
          </cell>
          <cell r="J113">
            <v>0</v>
          </cell>
        </row>
        <row r="114">
          <cell r="I114">
            <v>0</v>
          </cell>
          <cell r="J114">
            <v>0</v>
          </cell>
        </row>
        <row r="115">
          <cell r="B115">
            <v>23</v>
          </cell>
        </row>
        <row r="115">
          <cell r="E115">
            <v>1230.5</v>
          </cell>
        </row>
        <row r="115">
          <cell r="I115">
            <v>5015</v>
          </cell>
          <cell r="J115">
            <v>5015</v>
          </cell>
          <cell r="K115">
            <v>80</v>
          </cell>
          <cell r="L115">
            <v>20</v>
          </cell>
          <cell r="M115">
            <v>4915</v>
          </cell>
          <cell r="N115">
            <v>0</v>
          </cell>
          <cell r="O115">
            <v>0</v>
          </cell>
          <cell r="P115">
            <v>0</v>
          </cell>
        </row>
        <row r="116">
          <cell r="I116">
            <v>0</v>
          </cell>
          <cell r="J116">
            <v>0</v>
          </cell>
        </row>
        <row r="117">
          <cell r="B117">
            <v>17</v>
          </cell>
        </row>
        <row r="117">
          <cell r="E117">
            <v>17</v>
          </cell>
        </row>
        <row r="117">
          <cell r="I117">
            <v>1134.26</v>
          </cell>
          <cell r="J117">
            <v>1134.26</v>
          </cell>
          <cell r="K117">
            <v>340.29</v>
          </cell>
          <cell r="L117">
            <v>340.29</v>
          </cell>
          <cell r="M117">
            <v>453.68</v>
          </cell>
        </row>
        <row r="118">
          <cell r="B118">
            <v>17</v>
          </cell>
        </row>
        <row r="118">
          <cell r="E118">
            <v>17</v>
          </cell>
        </row>
        <row r="118">
          <cell r="I118">
            <v>1134.26</v>
          </cell>
          <cell r="J118">
            <v>1134.26</v>
          </cell>
          <cell r="K118">
            <v>340.29</v>
          </cell>
          <cell r="L118">
            <v>340.29</v>
          </cell>
          <cell r="M118">
            <v>453.68</v>
          </cell>
        </row>
        <row r="119">
          <cell r="I119">
            <v>0</v>
          </cell>
          <cell r="J119">
            <v>0</v>
          </cell>
        </row>
        <row r="120">
          <cell r="I120">
            <v>0</v>
          </cell>
          <cell r="J120">
            <v>0</v>
          </cell>
        </row>
        <row r="121">
          <cell r="B121">
            <v>7</v>
          </cell>
        </row>
        <row r="121">
          <cell r="E121">
            <v>48</v>
          </cell>
        </row>
        <row r="121">
          <cell r="I121">
            <v>4493.024</v>
          </cell>
          <cell r="J121">
            <v>671.084</v>
          </cell>
          <cell r="K121">
            <v>671.084</v>
          </cell>
          <cell r="L121">
            <v>0</v>
          </cell>
          <cell r="M121">
            <v>0</v>
          </cell>
          <cell r="N121">
            <v>3821.94</v>
          </cell>
        </row>
        <row r="122">
          <cell r="B122">
            <v>6</v>
          </cell>
        </row>
        <row r="122">
          <cell r="E122">
            <v>6</v>
          </cell>
        </row>
        <row r="122">
          <cell r="I122">
            <v>9700</v>
          </cell>
          <cell r="J122">
            <v>0</v>
          </cell>
        </row>
        <row r="122">
          <cell r="N122">
            <v>9700</v>
          </cell>
        </row>
        <row r="123">
          <cell r="B123">
            <v>47</v>
          </cell>
        </row>
        <row r="123">
          <cell r="E123">
            <v>0.14</v>
          </cell>
        </row>
        <row r="123">
          <cell r="I123">
            <v>3505.95</v>
          </cell>
          <cell r="J123">
            <v>3505.95</v>
          </cell>
          <cell r="K123">
            <v>1852</v>
          </cell>
          <cell r="L123">
            <v>701</v>
          </cell>
          <cell r="M123">
            <v>952.95</v>
          </cell>
          <cell r="N123">
            <v>0</v>
          </cell>
          <cell r="O123">
            <v>0</v>
          </cell>
          <cell r="P123">
            <v>0</v>
          </cell>
        </row>
        <row r="124">
          <cell r="B124">
            <v>1</v>
          </cell>
        </row>
        <row r="124">
          <cell r="E124">
            <v>0.14</v>
          </cell>
        </row>
        <row r="124">
          <cell r="I124">
            <v>160</v>
          </cell>
          <cell r="J124">
            <v>160</v>
          </cell>
        </row>
        <row r="124">
          <cell r="L124">
            <v>160</v>
          </cell>
        </row>
        <row r="125">
          <cell r="B125">
            <v>46</v>
          </cell>
        </row>
        <row r="125">
          <cell r="I125">
            <v>3345.95</v>
          </cell>
          <cell r="J125">
            <v>3345.95</v>
          </cell>
          <cell r="K125">
            <v>1852</v>
          </cell>
          <cell r="L125">
            <v>541</v>
          </cell>
          <cell r="M125">
            <v>952.95</v>
          </cell>
          <cell r="N125">
            <v>0</v>
          </cell>
          <cell r="O125">
            <v>0</v>
          </cell>
          <cell r="P125">
            <v>0</v>
          </cell>
        </row>
        <row r="126">
          <cell r="I126">
            <v>0</v>
          </cell>
          <cell r="J126">
            <v>0</v>
          </cell>
        </row>
        <row r="127">
          <cell r="B127">
            <v>46</v>
          </cell>
        </row>
        <row r="127">
          <cell r="E127">
            <v>46</v>
          </cell>
        </row>
        <row r="127">
          <cell r="I127">
            <v>3345.95</v>
          </cell>
          <cell r="J127">
            <v>3345.95</v>
          </cell>
          <cell r="K127">
            <v>1852</v>
          </cell>
          <cell r="L127">
            <v>541</v>
          </cell>
          <cell r="M127">
            <v>952.95</v>
          </cell>
          <cell r="N127">
            <v>0</v>
          </cell>
          <cell r="O127">
            <v>0</v>
          </cell>
          <cell r="P127">
            <v>0</v>
          </cell>
        </row>
        <row r="128">
          <cell r="B128">
            <v>3</v>
          </cell>
        </row>
        <row r="128">
          <cell r="I128">
            <v>5351.756</v>
          </cell>
          <cell r="J128">
            <v>3251.756</v>
          </cell>
          <cell r="K128">
            <v>1217.756</v>
          </cell>
          <cell r="L128">
            <v>540</v>
          </cell>
          <cell r="M128">
            <v>1494</v>
          </cell>
          <cell r="N128">
            <v>0</v>
          </cell>
          <cell r="O128">
            <v>0</v>
          </cell>
          <cell r="P128">
            <v>2100</v>
          </cell>
        </row>
        <row r="129">
          <cell r="B129">
            <v>1</v>
          </cell>
        </row>
        <row r="129">
          <cell r="I129">
            <v>5177.756</v>
          </cell>
          <cell r="J129">
            <v>3077.756</v>
          </cell>
          <cell r="K129">
            <v>1117.756</v>
          </cell>
          <cell r="L129">
            <v>490</v>
          </cell>
          <cell r="M129">
            <v>1470</v>
          </cell>
          <cell r="N129">
            <v>0</v>
          </cell>
          <cell r="O129">
            <v>0</v>
          </cell>
          <cell r="P129">
            <v>2100</v>
          </cell>
        </row>
        <row r="130">
          <cell r="I130">
            <v>0</v>
          </cell>
          <cell r="J130">
            <v>0</v>
          </cell>
        </row>
        <row r="131">
          <cell r="B131">
            <v>2</v>
          </cell>
        </row>
        <row r="131">
          <cell r="E131">
            <v>0.0066</v>
          </cell>
        </row>
        <row r="131">
          <cell r="I131">
            <v>174</v>
          </cell>
          <cell r="J131">
            <v>174</v>
          </cell>
          <cell r="K131">
            <v>100</v>
          </cell>
          <cell r="L131">
            <v>50</v>
          </cell>
          <cell r="M131">
            <v>24</v>
          </cell>
          <cell r="N131">
            <v>0</v>
          </cell>
          <cell r="O131">
            <v>0</v>
          </cell>
          <cell r="P131">
            <v>0</v>
          </cell>
        </row>
        <row r="132">
          <cell r="B132">
            <v>16</v>
          </cell>
        </row>
        <row r="132">
          <cell r="I132">
            <v>31671.02</v>
          </cell>
          <cell r="J132">
            <v>20604.19</v>
          </cell>
          <cell r="K132">
            <v>5555.35</v>
          </cell>
          <cell r="L132">
            <v>3315</v>
          </cell>
          <cell r="M132">
            <v>11733.84</v>
          </cell>
          <cell r="N132">
            <v>1731.15</v>
          </cell>
          <cell r="O132">
            <v>9335.68</v>
          </cell>
          <cell r="P132">
            <v>0</v>
          </cell>
        </row>
        <row r="133">
          <cell r="I133">
            <v>0</v>
          </cell>
          <cell r="J133">
            <v>0</v>
          </cell>
        </row>
        <row r="134">
          <cell r="B134">
            <v>16</v>
          </cell>
        </row>
        <row r="134">
          <cell r="I134">
            <v>31671.02</v>
          </cell>
          <cell r="J134">
            <v>20604.19</v>
          </cell>
          <cell r="K134">
            <v>5555.35</v>
          </cell>
          <cell r="L134">
            <v>3315</v>
          </cell>
          <cell r="M134">
            <v>11733.84</v>
          </cell>
          <cell r="N134">
            <v>1731.15</v>
          </cell>
          <cell r="O134">
            <v>9335.68</v>
          </cell>
          <cell r="P134">
            <v>0</v>
          </cell>
        </row>
        <row r="135">
          <cell r="B135">
            <v>4</v>
          </cell>
        </row>
        <row r="135">
          <cell r="I135">
            <v>20715</v>
          </cell>
          <cell r="J135">
            <v>12730</v>
          </cell>
          <cell r="K135">
            <v>3861.44</v>
          </cell>
          <cell r="L135">
            <v>0</v>
          </cell>
          <cell r="M135">
            <v>8868.56</v>
          </cell>
          <cell r="N135">
            <v>0</v>
          </cell>
          <cell r="O135">
            <v>7985</v>
          </cell>
          <cell r="P135">
            <v>0</v>
          </cell>
        </row>
        <row r="136">
          <cell r="I136">
            <v>0</v>
          </cell>
          <cell r="J136">
            <v>0</v>
          </cell>
        </row>
        <row r="137">
          <cell r="I137">
            <v>0</v>
          </cell>
          <cell r="J137">
            <v>0</v>
          </cell>
        </row>
        <row r="138">
          <cell r="B138">
            <v>0</v>
          </cell>
        </row>
        <row r="138">
          <cell r="I138">
            <v>20715</v>
          </cell>
          <cell r="J138">
            <v>12730</v>
          </cell>
          <cell r="K138">
            <v>3861.44</v>
          </cell>
          <cell r="L138">
            <v>0</v>
          </cell>
          <cell r="M138">
            <v>8868.56</v>
          </cell>
          <cell r="N138">
            <v>0</v>
          </cell>
          <cell r="O138">
            <v>7985</v>
          </cell>
          <cell r="P138">
            <v>0</v>
          </cell>
        </row>
        <row r="139">
          <cell r="I139">
            <v>0</v>
          </cell>
          <cell r="J139">
            <v>0</v>
          </cell>
        </row>
        <row r="140">
          <cell r="B140">
            <v>4</v>
          </cell>
        </row>
        <row r="140">
          <cell r="I140">
            <v>7601.06</v>
          </cell>
          <cell r="J140">
            <v>4519.23</v>
          </cell>
          <cell r="K140">
            <v>741.91</v>
          </cell>
          <cell r="L140">
            <v>3315</v>
          </cell>
          <cell r="M140">
            <v>462.32</v>
          </cell>
          <cell r="N140">
            <v>1731.15</v>
          </cell>
          <cell r="O140">
            <v>1350.68</v>
          </cell>
          <cell r="P140">
            <v>0</v>
          </cell>
        </row>
        <row r="141">
          <cell r="I141">
            <v>0</v>
          </cell>
          <cell r="J141">
            <v>0</v>
          </cell>
        </row>
        <row r="142">
          <cell r="I142">
            <v>0</v>
          </cell>
          <cell r="J142">
            <v>0</v>
          </cell>
        </row>
        <row r="143">
          <cell r="B143">
            <v>4</v>
          </cell>
        </row>
        <row r="143">
          <cell r="E143">
            <v>0.96</v>
          </cell>
        </row>
        <row r="143">
          <cell r="I143">
            <v>7601.06</v>
          </cell>
          <cell r="J143">
            <v>4519.23</v>
          </cell>
          <cell r="K143">
            <v>741.91</v>
          </cell>
          <cell r="L143">
            <v>3315</v>
          </cell>
          <cell r="M143">
            <v>462.32</v>
          </cell>
          <cell r="N143">
            <v>1731.15</v>
          </cell>
          <cell r="O143">
            <v>1350.68</v>
          </cell>
          <cell r="P143">
            <v>0</v>
          </cell>
        </row>
        <row r="144">
          <cell r="B144">
            <v>8</v>
          </cell>
        </row>
        <row r="144">
          <cell r="E144">
            <v>8</v>
          </cell>
        </row>
        <row r="144">
          <cell r="I144">
            <v>3354.96</v>
          </cell>
          <cell r="J144">
            <v>3354.96</v>
          </cell>
          <cell r="K144">
            <v>952</v>
          </cell>
          <cell r="L144">
            <v>0</v>
          </cell>
          <cell r="M144">
            <v>2402.96</v>
          </cell>
          <cell r="N144">
            <v>0</v>
          </cell>
          <cell r="O144">
            <v>0</v>
          </cell>
          <cell r="P144">
            <v>0</v>
          </cell>
        </row>
        <row r="145">
          <cell r="I145">
            <v>0</v>
          </cell>
          <cell r="J145">
            <v>0</v>
          </cell>
        </row>
        <row r="146">
          <cell r="I146">
            <v>0</v>
          </cell>
          <cell r="J146">
            <v>0</v>
          </cell>
        </row>
        <row r="147">
          <cell r="I147">
            <v>0</v>
          </cell>
          <cell r="J147">
            <v>0</v>
          </cell>
        </row>
        <row r="148">
          <cell r="B148">
            <v>8</v>
          </cell>
        </row>
        <row r="148">
          <cell r="E148">
            <v>8</v>
          </cell>
        </row>
        <row r="148">
          <cell r="I148">
            <v>3354.96</v>
          </cell>
          <cell r="J148">
            <v>3354.96</v>
          </cell>
          <cell r="K148">
            <v>952</v>
          </cell>
          <cell r="L148">
            <v>0</v>
          </cell>
          <cell r="M148">
            <v>2402.96</v>
          </cell>
          <cell r="N148">
            <v>0</v>
          </cell>
          <cell r="O148">
            <v>0</v>
          </cell>
          <cell r="P148">
            <v>0</v>
          </cell>
        </row>
        <row r="149">
          <cell r="I149">
            <v>0</v>
          </cell>
          <cell r="J149">
            <v>0</v>
          </cell>
        </row>
        <row r="150">
          <cell r="I150">
            <v>0</v>
          </cell>
          <cell r="J150">
            <v>0</v>
          </cell>
        </row>
        <row r="151">
          <cell r="I151">
            <v>0</v>
          </cell>
          <cell r="J151">
            <v>0</v>
          </cell>
        </row>
        <row r="152">
          <cell r="I152">
            <v>0</v>
          </cell>
          <cell r="J152">
            <v>0</v>
          </cell>
        </row>
        <row r="153">
          <cell r="I153">
            <v>0</v>
          </cell>
          <cell r="J153">
            <v>0</v>
          </cell>
        </row>
        <row r="154">
          <cell r="I154">
            <v>0</v>
          </cell>
          <cell r="J154">
            <v>0</v>
          </cell>
        </row>
        <row r="155">
          <cell r="I155">
            <v>0</v>
          </cell>
          <cell r="J155">
            <v>0</v>
          </cell>
        </row>
      </sheetData>
      <sheetData sheetId="3">
        <row r="7">
          <cell r="B7">
            <v>152</v>
          </cell>
        </row>
        <row r="7">
          <cell r="I7">
            <v>148597.5635</v>
          </cell>
          <cell r="J7">
            <v>22958.1345</v>
          </cell>
          <cell r="K7">
            <v>9500.1345</v>
          </cell>
          <cell r="L7">
            <v>9459</v>
          </cell>
          <cell r="M7">
            <v>3999</v>
          </cell>
          <cell r="N7">
            <v>37550</v>
          </cell>
          <cell r="O7">
            <v>67860</v>
          </cell>
          <cell r="P7">
            <v>20229.429</v>
          </cell>
        </row>
        <row r="8">
          <cell r="B8">
            <v>122</v>
          </cell>
        </row>
        <row r="8">
          <cell r="I8">
            <v>130793.5635</v>
          </cell>
          <cell r="J8">
            <v>21314.1345</v>
          </cell>
          <cell r="K8">
            <v>8955.1345</v>
          </cell>
          <cell r="L8">
            <v>8759</v>
          </cell>
          <cell r="M8">
            <v>3600</v>
          </cell>
          <cell r="N8">
            <v>32050</v>
          </cell>
          <cell r="O8">
            <v>57200</v>
          </cell>
          <cell r="P8">
            <v>20229.429</v>
          </cell>
        </row>
        <row r="9">
          <cell r="B9">
            <v>67</v>
          </cell>
        </row>
        <row r="9">
          <cell r="I9">
            <v>70373.5635</v>
          </cell>
          <cell r="J9">
            <v>13609.1345</v>
          </cell>
          <cell r="K9">
            <v>5050.1345</v>
          </cell>
          <cell r="L9">
            <v>6579</v>
          </cell>
          <cell r="M9">
            <v>1980</v>
          </cell>
          <cell r="N9">
            <v>15650</v>
          </cell>
          <cell r="O9">
            <v>22400</v>
          </cell>
          <cell r="P9">
            <v>18714.429</v>
          </cell>
        </row>
        <row r="10">
          <cell r="B10">
            <v>30</v>
          </cell>
        </row>
        <row r="10">
          <cell r="I10">
            <v>35816.6385</v>
          </cell>
          <cell r="J10">
            <v>7056.1425</v>
          </cell>
          <cell r="K10">
            <v>1944.1425</v>
          </cell>
          <cell r="L10">
            <v>3912</v>
          </cell>
          <cell r="M10">
            <v>1200</v>
          </cell>
          <cell r="N10">
            <v>6150</v>
          </cell>
          <cell r="O10">
            <v>11150</v>
          </cell>
          <cell r="P10">
            <v>11460.496</v>
          </cell>
        </row>
        <row r="11">
          <cell r="B11">
            <v>18</v>
          </cell>
        </row>
        <row r="11">
          <cell r="E11">
            <v>6.68455</v>
          </cell>
        </row>
        <row r="11">
          <cell r="I11">
            <v>9525.7925</v>
          </cell>
          <cell r="J11">
            <v>2198.1425</v>
          </cell>
          <cell r="K11">
            <v>646.1425</v>
          </cell>
          <cell r="L11">
            <v>1352</v>
          </cell>
          <cell r="M11">
            <v>200</v>
          </cell>
          <cell r="N11">
            <v>300</v>
          </cell>
          <cell r="O11">
            <v>3650</v>
          </cell>
          <cell r="P11">
            <v>3377.65</v>
          </cell>
        </row>
        <row r="12">
          <cell r="I12">
            <v>0</v>
          </cell>
          <cell r="J12">
            <v>0</v>
          </cell>
        </row>
        <row r="13">
          <cell r="B13">
            <v>12</v>
          </cell>
        </row>
        <row r="13">
          <cell r="E13">
            <v>6.2900624</v>
          </cell>
        </row>
        <row r="13">
          <cell r="I13">
            <v>26290.846</v>
          </cell>
          <cell r="J13">
            <v>4858</v>
          </cell>
          <cell r="K13">
            <v>1298</v>
          </cell>
          <cell r="L13">
            <v>2560</v>
          </cell>
          <cell r="M13">
            <v>1000</v>
          </cell>
          <cell r="N13">
            <v>5850</v>
          </cell>
          <cell r="O13">
            <v>7500</v>
          </cell>
          <cell r="P13">
            <v>8082.846</v>
          </cell>
        </row>
        <row r="14">
          <cell r="B14">
            <v>2</v>
          </cell>
        </row>
        <row r="14">
          <cell r="E14">
            <v>0.7</v>
          </cell>
        </row>
        <row r="14">
          <cell r="I14">
            <v>2500</v>
          </cell>
          <cell r="J14">
            <v>350</v>
          </cell>
          <cell r="K14">
            <v>100</v>
          </cell>
          <cell r="L14">
            <v>200</v>
          </cell>
          <cell r="M14">
            <v>50</v>
          </cell>
          <cell r="N14">
            <v>500</v>
          </cell>
          <cell r="O14">
            <v>650</v>
          </cell>
          <cell r="P14">
            <v>1000</v>
          </cell>
        </row>
        <row r="15">
          <cell r="B15">
            <v>5</v>
          </cell>
        </row>
        <row r="15">
          <cell r="E15">
            <v>1.85</v>
          </cell>
        </row>
        <row r="15">
          <cell r="I15">
            <v>4800</v>
          </cell>
          <cell r="J15">
            <v>660</v>
          </cell>
          <cell r="K15">
            <v>150</v>
          </cell>
          <cell r="L15">
            <v>380</v>
          </cell>
          <cell r="M15">
            <v>130</v>
          </cell>
          <cell r="N15">
            <v>500</v>
          </cell>
          <cell r="O15">
            <v>2000</v>
          </cell>
          <cell r="P15">
            <v>1640</v>
          </cell>
        </row>
        <row r="16">
          <cell r="B16">
            <v>27</v>
          </cell>
        </row>
        <row r="16">
          <cell r="I16">
            <v>21456.925</v>
          </cell>
          <cell r="J16">
            <v>4482.992</v>
          </cell>
          <cell r="K16">
            <v>2455.992</v>
          </cell>
          <cell r="L16">
            <v>1527</v>
          </cell>
          <cell r="M16">
            <v>500</v>
          </cell>
          <cell r="N16">
            <v>6500</v>
          </cell>
          <cell r="O16">
            <v>6600</v>
          </cell>
          <cell r="P16">
            <v>3873.933</v>
          </cell>
        </row>
        <row r="17">
          <cell r="B17">
            <v>3</v>
          </cell>
        </row>
        <row r="17">
          <cell r="E17">
            <v>0.1672</v>
          </cell>
        </row>
        <row r="17">
          <cell r="I17">
            <v>1786</v>
          </cell>
          <cell r="J17">
            <v>367.2</v>
          </cell>
          <cell r="K17">
            <v>317.2</v>
          </cell>
          <cell r="L17">
            <v>50</v>
          </cell>
          <cell r="M17">
            <v>0</v>
          </cell>
          <cell r="N17">
            <v>500</v>
          </cell>
          <cell r="O17">
            <v>300</v>
          </cell>
          <cell r="P17">
            <v>618.8</v>
          </cell>
        </row>
        <row r="18">
          <cell r="B18">
            <v>5</v>
          </cell>
        </row>
        <row r="18">
          <cell r="E18">
            <v>5.1993</v>
          </cell>
        </row>
        <row r="18">
          <cell r="I18">
            <v>5138.2</v>
          </cell>
          <cell r="J18">
            <v>1099.65</v>
          </cell>
          <cell r="K18">
            <v>434.65</v>
          </cell>
          <cell r="L18">
            <v>465</v>
          </cell>
          <cell r="M18">
            <v>200</v>
          </cell>
          <cell r="N18">
            <v>0</v>
          </cell>
          <cell r="O18">
            <v>2000</v>
          </cell>
          <cell r="P18">
            <v>2038.55</v>
          </cell>
        </row>
        <row r="19">
          <cell r="B19">
            <v>7</v>
          </cell>
        </row>
        <row r="19">
          <cell r="E19">
            <v>12.1677</v>
          </cell>
        </row>
        <row r="19">
          <cell r="I19">
            <v>12798.27</v>
          </cell>
          <cell r="J19">
            <v>1896.16</v>
          </cell>
          <cell r="K19">
            <v>734.16</v>
          </cell>
          <cell r="L19">
            <v>912</v>
          </cell>
          <cell r="M19">
            <v>250</v>
          </cell>
          <cell r="N19">
            <v>6000</v>
          </cell>
          <cell r="O19">
            <v>4000</v>
          </cell>
          <cell r="P19">
            <v>902.11</v>
          </cell>
        </row>
        <row r="20">
          <cell r="B20">
            <v>11</v>
          </cell>
        </row>
        <row r="20">
          <cell r="E20">
            <v>38.4982</v>
          </cell>
        </row>
        <row r="20">
          <cell r="I20">
            <v>1711.455</v>
          </cell>
          <cell r="J20">
            <v>1104.982</v>
          </cell>
          <cell r="K20">
            <v>954.982</v>
          </cell>
          <cell r="L20">
            <v>100</v>
          </cell>
          <cell r="M20">
            <v>50</v>
          </cell>
          <cell r="N20">
            <v>0</v>
          </cell>
          <cell r="O20">
            <v>300</v>
          </cell>
          <cell r="P20">
            <v>306.473</v>
          </cell>
        </row>
        <row r="22">
          <cell r="B22">
            <v>1</v>
          </cell>
        </row>
        <row r="22">
          <cell r="E22">
            <v>0.05</v>
          </cell>
        </row>
        <row r="22">
          <cell r="I22">
            <v>23</v>
          </cell>
          <cell r="J22">
            <v>15</v>
          </cell>
          <cell r="K22">
            <v>15</v>
          </cell>
          <cell r="L22">
            <v>0</v>
          </cell>
          <cell r="M22">
            <v>0</v>
          </cell>
          <cell r="N22">
            <v>0</v>
          </cell>
          <cell r="O22">
            <v>0</v>
          </cell>
          <cell r="P22">
            <v>8</v>
          </cell>
        </row>
        <row r="23">
          <cell r="B23">
            <v>3</v>
          </cell>
        </row>
        <row r="23">
          <cell r="E23">
            <v>0.45</v>
          </cell>
        </row>
        <row r="23">
          <cell r="I23">
            <v>5800</v>
          </cell>
          <cell r="J23">
            <v>1060</v>
          </cell>
          <cell r="K23">
            <v>400</v>
          </cell>
          <cell r="L23">
            <v>560</v>
          </cell>
          <cell r="M23">
            <v>100</v>
          </cell>
          <cell r="N23">
            <v>2000</v>
          </cell>
          <cell r="O23">
            <v>2000</v>
          </cell>
          <cell r="P23">
            <v>740</v>
          </cell>
        </row>
        <row r="24">
          <cell r="I24">
            <v>0</v>
          </cell>
          <cell r="J24">
            <v>0</v>
          </cell>
        </row>
        <row r="25">
          <cell r="B25">
            <v>2</v>
          </cell>
        </row>
        <row r="25">
          <cell r="E25">
            <v>2.3</v>
          </cell>
        </row>
        <row r="25">
          <cell r="I25">
            <v>905</v>
          </cell>
          <cell r="J25">
            <v>290</v>
          </cell>
          <cell r="K25">
            <v>30</v>
          </cell>
          <cell r="L25">
            <v>230</v>
          </cell>
          <cell r="M25">
            <v>30</v>
          </cell>
          <cell r="N25">
            <v>0</v>
          </cell>
          <cell r="O25">
            <v>0</v>
          </cell>
          <cell r="P25">
            <v>615</v>
          </cell>
        </row>
        <row r="26">
          <cell r="I26">
            <v>0</v>
          </cell>
          <cell r="J26">
            <v>0</v>
          </cell>
        </row>
        <row r="27">
          <cell r="B27">
            <v>1</v>
          </cell>
        </row>
        <row r="27">
          <cell r="E27">
            <v>2</v>
          </cell>
        </row>
        <row r="27">
          <cell r="I27">
            <v>600</v>
          </cell>
          <cell r="J27">
            <v>200</v>
          </cell>
        </row>
        <row r="27">
          <cell r="L27">
            <v>200</v>
          </cell>
          <cell r="M27">
            <v>0</v>
          </cell>
          <cell r="N27">
            <v>0</v>
          </cell>
          <cell r="O27">
            <v>0</v>
          </cell>
          <cell r="P27">
            <v>400</v>
          </cell>
        </row>
        <row r="28">
          <cell r="I28">
            <v>260</v>
          </cell>
          <cell r="J28">
            <v>60</v>
          </cell>
        </row>
        <row r="28">
          <cell r="L28">
            <v>30</v>
          </cell>
          <cell r="M28">
            <v>30</v>
          </cell>
        </row>
        <row r="28">
          <cell r="P28">
            <v>200</v>
          </cell>
        </row>
        <row r="29">
          <cell r="I29">
            <v>0</v>
          </cell>
          <cell r="J29">
            <v>0</v>
          </cell>
        </row>
        <row r="30">
          <cell r="B30">
            <v>1</v>
          </cell>
        </row>
        <row r="30">
          <cell r="E30">
            <v>0.3</v>
          </cell>
        </row>
        <row r="30">
          <cell r="I30">
            <v>45</v>
          </cell>
          <cell r="J30">
            <v>30</v>
          </cell>
          <cell r="K30">
            <v>30</v>
          </cell>
          <cell r="L30">
            <v>0</v>
          </cell>
          <cell r="M30">
            <v>0</v>
          </cell>
          <cell r="N30">
            <v>0</v>
          </cell>
          <cell r="O30">
            <v>0</v>
          </cell>
          <cell r="P30">
            <v>15</v>
          </cell>
        </row>
        <row r="31">
          <cell r="I31">
            <v>0</v>
          </cell>
          <cell r="J31">
            <v>0</v>
          </cell>
        </row>
        <row r="32">
          <cell r="I32">
            <v>0</v>
          </cell>
          <cell r="J32">
            <v>0</v>
          </cell>
        </row>
        <row r="33">
          <cell r="B33">
            <v>8</v>
          </cell>
        </row>
        <row r="33">
          <cell r="E33">
            <v>8</v>
          </cell>
        </row>
        <row r="33">
          <cell r="I33">
            <v>16500</v>
          </cell>
          <cell r="J33">
            <v>2300</v>
          </cell>
          <cell r="K33">
            <v>1000</v>
          </cell>
          <cell r="L33">
            <v>1050</v>
          </cell>
          <cell r="M33">
            <v>250</v>
          </cell>
          <cell r="N33">
            <v>6400</v>
          </cell>
          <cell r="O33">
            <v>7800</v>
          </cell>
          <cell r="P33">
            <v>0</v>
          </cell>
        </row>
        <row r="34">
          <cell r="B34">
            <v>8</v>
          </cell>
        </row>
        <row r="34">
          <cell r="E34">
            <v>8</v>
          </cell>
        </row>
        <row r="34">
          <cell r="I34">
            <v>16500</v>
          </cell>
          <cell r="J34">
            <v>2300</v>
          </cell>
          <cell r="K34">
            <v>1000</v>
          </cell>
          <cell r="L34">
            <v>1050</v>
          </cell>
          <cell r="M34">
            <v>250</v>
          </cell>
          <cell r="N34">
            <v>6400</v>
          </cell>
          <cell r="O34">
            <v>7800</v>
          </cell>
          <cell r="P34">
            <v>0</v>
          </cell>
        </row>
        <row r="35">
          <cell r="I35">
            <v>0</v>
          </cell>
          <cell r="J35">
            <v>0</v>
          </cell>
        </row>
        <row r="36">
          <cell r="I36">
            <v>0</v>
          </cell>
          <cell r="J36">
            <v>0</v>
          </cell>
        </row>
        <row r="37">
          <cell r="B37">
            <v>43</v>
          </cell>
        </row>
        <row r="37">
          <cell r="I37">
            <v>42110</v>
          </cell>
          <cell r="J37">
            <v>4410</v>
          </cell>
          <cell r="K37">
            <v>2170</v>
          </cell>
          <cell r="L37">
            <v>900</v>
          </cell>
          <cell r="M37">
            <v>1340</v>
          </cell>
          <cell r="N37">
            <v>10000</v>
          </cell>
          <cell r="O37">
            <v>27000</v>
          </cell>
          <cell r="P37">
            <v>700</v>
          </cell>
        </row>
        <row r="38">
          <cell r="B38">
            <v>1</v>
          </cell>
        </row>
        <row r="38">
          <cell r="E38">
            <v>0.02</v>
          </cell>
        </row>
        <row r="38">
          <cell r="I38">
            <v>260</v>
          </cell>
          <cell r="J38">
            <v>60</v>
          </cell>
          <cell r="K38">
            <v>60</v>
          </cell>
          <cell r="L38">
            <v>0</v>
          </cell>
          <cell r="M38">
            <v>0</v>
          </cell>
          <cell r="N38">
            <v>0</v>
          </cell>
          <cell r="O38">
            <v>0</v>
          </cell>
          <cell r="P38">
            <v>200</v>
          </cell>
        </row>
        <row r="39">
          <cell r="B39">
            <v>1</v>
          </cell>
        </row>
        <row r="39">
          <cell r="E39">
            <v>0.01</v>
          </cell>
        </row>
        <row r="39">
          <cell r="I39">
            <v>645</v>
          </cell>
          <cell r="J39">
            <v>645</v>
          </cell>
          <cell r="K39">
            <v>645</v>
          </cell>
        </row>
        <row r="40">
          <cell r="B40">
            <v>16</v>
          </cell>
        </row>
        <row r="40">
          <cell r="E40" t="str">
            <v>/</v>
          </cell>
        </row>
        <row r="40">
          <cell r="I40">
            <v>15704</v>
          </cell>
          <cell r="J40">
            <v>1244</v>
          </cell>
          <cell r="K40">
            <v>350</v>
          </cell>
          <cell r="L40">
            <v>500</v>
          </cell>
          <cell r="M40">
            <v>394</v>
          </cell>
          <cell r="N40">
            <v>4000</v>
          </cell>
          <cell r="O40">
            <v>10460</v>
          </cell>
          <cell r="P40">
            <v>0</v>
          </cell>
        </row>
        <row r="41">
          <cell r="B41">
            <v>6</v>
          </cell>
        </row>
        <row r="41">
          <cell r="E41" t="str">
            <v>/</v>
          </cell>
        </row>
        <row r="41">
          <cell r="I41">
            <v>6360</v>
          </cell>
          <cell r="J41">
            <v>300</v>
          </cell>
          <cell r="K41">
            <v>150</v>
          </cell>
          <cell r="L41">
            <v>0</v>
          </cell>
          <cell r="M41">
            <v>150</v>
          </cell>
          <cell r="N41">
            <v>0</v>
          </cell>
          <cell r="O41">
            <v>6060</v>
          </cell>
          <cell r="P41">
            <v>0</v>
          </cell>
        </row>
        <row r="42">
          <cell r="B42">
            <v>3</v>
          </cell>
        </row>
        <row r="42">
          <cell r="E42">
            <v>22</v>
          </cell>
        </row>
        <row r="42">
          <cell r="I42">
            <v>1040</v>
          </cell>
          <cell r="J42">
            <v>140</v>
          </cell>
          <cell r="K42">
            <v>0</v>
          </cell>
          <cell r="L42">
            <v>0</v>
          </cell>
          <cell r="M42">
            <v>140</v>
          </cell>
          <cell r="N42">
            <v>0</v>
          </cell>
          <cell r="O42">
            <v>900</v>
          </cell>
          <cell r="P42">
            <v>0</v>
          </cell>
        </row>
        <row r="43">
          <cell r="B43">
            <v>1</v>
          </cell>
        </row>
        <row r="43">
          <cell r="E43">
            <v>20</v>
          </cell>
        </row>
        <row r="43">
          <cell r="I43">
            <v>40</v>
          </cell>
          <cell r="J43">
            <v>40</v>
          </cell>
          <cell r="K43">
            <v>0</v>
          </cell>
          <cell r="L43">
            <v>0</v>
          </cell>
          <cell r="M43">
            <v>40</v>
          </cell>
          <cell r="N43">
            <v>0</v>
          </cell>
          <cell r="O43">
            <v>0</v>
          </cell>
          <cell r="P43">
            <v>0</v>
          </cell>
        </row>
        <row r="44">
          <cell r="I44">
            <v>50</v>
          </cell>
          <cell r="J44">
            <v>50</v>
          </cell>
          <cell r="K44">
            <v>0</v>
          </cell>
          <cell r="L44">
            <v>0</v>
          </cell>
          <cell r="M44">
            <v>50</v>
          </cell>
          <cell r="N44">
            <v>0</v>
          </cell>
          <cell r="O44">
            <v>0</v>
          </cell>
          <cell r="P44">
            <v>0</v>
          </cell>
        </row>
        <row r="45">
          <cell r="B45">
            <v>2</v>
          </cell>
        </row>
        <row r="45">
          <cell r="E45">
            <v>2</v>
          </cell>
        </row>
        <row r="45">
          <cell r="I45">
            <v>950</v>
          </cell>
          <cell r="J45">
            <v>50</v>
          </cell>
          <cell r="K45">
            <v>0</v>
          </cell>
          <cell r="L45">
            <v>0</v>
          </cell>
          <cell r="M45">
            <v>50</v>
          </cell>
          <cell r="N45">
            <v>0</v>
          </cell>
          <cell r="O45">
            <v>900</v>
          </cell>
          <cell r="P45">
            <v>0</v>
          </cell>
        </row>
        <row r="46">
          <cell r="B46">
            <v>5</v>
          </cell>
        </row>
        <row r="46">
          <cell r="E46">
            <v>5</v>
          </cell>
        </row>
        <row r="46">
          <cell r="I46">
            <v>7900</v>
          </cell>
          <cell r="J46">
            <v>800</v>
          </cell>
          <cell r="K46">
            <v>200</v>
          </cell>
          <cell r="L46">
            <v>500</v>
          </cell>
          <cell r="M46">
            <v>100</v>
          </cell>
          <cell r="N46">
            <v>4000</v>
          </cell>
          <cell r="O46">
            <v>3100</v>
          </cell>
          <cell r="P46">
            <v>0</v>
          </cell>
        </row>
        <row r="47">
          <cell r="B47">
            <v>1</v>
          </cell>
        </row>
        <row r="47">
          <cell r="E47">
            <v>1</v>
          </cell>
        </row>
        <row r="47">
          <cell r="I47">
            <v>400</v>
          </cell>
          <cell r="J47">
            <v>0</v>
          </cell>
          <cell r="K47">
            <v>0</v>
          </cell>
          <cell r="L47">
            <v>0</v>
          </cell>
          <cell r="M47">
            <v>0</v>
          </cell>
          <cell r="N47">
            <v>0</v>
          </cell>
          <cell r="O47">
            <v>400</v>
          </cell>
          <cell r="P47">
            <v>0</v>
          </cell>
        </row>
        <row r="48">
          <cell r="B48">
            <v>1</v>
          </cell>
        </row>
        <row r="48">
          <cell r="E48">
            <v>2</v>
          </cell>
        </row>
        <row r="48">
          <cell r="I48">
            <v>4</v>
          </cell>
          <cell r="J48">
            <v>4</v>
          </cell>
          <cell r="K48">
            <v>0</v>
          </cell>
          <cell r="L48">
            <v>0</v>
          </cell>
          <cell r="M48">
            <v>4</v>
          </cell>
          <cell r="N48">
            <v>0</v>
          </cell>
          <cell r="O48">
            <v>0</v>
          </cell>
          <cell r="P48">
            <v>0</v>
          </cell>
        </row>
        <row r="49">
          <cell r="I49">
            <v>0</v>
          </cell>
          <cell r="J49">
            <v>0</v>
          </cell>
        </row>
        <row r="50">
          <cell r="B50">
            <v>10</v>
          </cell>
        </row>
        <row r="50">
          <cell r="E50" t="str">
            <v>/</v>
          </cell>
        </row>
        <row r="50">
          <cell r="I50">
            <v>100</v>
          </cell>
          <cell r="J50">
            <v>100</v>
          </cell>
          <cell r="K50">
            <v>95</v>
          </cell>
          <cell r="L50">
            <v>0</v>
          </cell>
          <cell r="M50">
            <v>5</v>
          </cell>
          <cell r="N50">
            <v>0</v>
          </cell>
          <cell r="O50">
            <v>0</v>
          </cell>
          <cell r="P50">
            <v>0</v>
          </cell>
        </row>
        <row r="51">
          <cell r="B51">
            <v>9</v>
          </cell>
        </row>
        <row r="51">
          <cell r="E51">
            <v>9</v>
          </cell>
        </row>
        <row r="51">
          <cell r="I51">
            <v>80</v>
          </cell>
          <cell r="J51">
            <v>80</v>
          </cell>
          <cell r="K51">
            <v>80</v>
          </cell>
        </row>
        <row r="52">
          <cell r="B52">
            <v>1</v>
          </cell>
        </row>
        <row r="52">
          <cell r="E52">
            <v>400</v>
          </cell>
        </row>
        <row r="52">
          <cell r="I52">
            <v>20</v>
          </cell>
          <cell r="J52">
            <v>20</v>
          </cell>
          <cell r="K52">
            <v>15</v>
          </cell>
        </row>
        <row r="52">
          <cell r="M52">
            <v>5</v>
          </cell>
        </row>
        <row r="53">
          <cell r="I53">
            <v>0</v>
          </cell>
          <cell r="J53">
            <v>0</v>
          </cell>
          <cell r="K53">
            <v>0</v>
          </cell>
        </row>
        <row r="54">
          <cell r="I54">
            <v>0</v>
          </cell>
          <cell r="J54">
            <v>0</v>
          </cell>
        </row>
        <row r="55">
          <cell r="I55">
            <v>0</v>
          </cell>
          <cell r="J55">
            <v>0</v>
          </cell>
        </row>
        <row r="56">
          <cell r="I56">
            <v>0</v>
          </cell>
          <cell r="J56">
            <v>0</v>
          </cell>
        </row>
        <row r="57">
          <cell r="I57">
            <v>0</v>
          </cell>
          <cell r="J57">
            <v>0</v>
          </cell>
        </row>
        <row r="58">
          <cell r="I58">
            <v>0</v>
          </cell>
          <cell r="J58">
            <v>0</v>
          </cell>
        </row>
        <row r="59">
          <cell r="B59">
            <v>3</v>
          </cell>
        </row>
        <row r="59">
          <cell r="E59">
            <v>3</v>
          </cell>
        </row>
        <row r="59">
          <cell r="I59">
            <v>2000</v>
          </cell>
          <cell r="J59">
            <v>300</v>
          </cell>
          <cell r="K59">
            <v>100</v>
          </cell>
          <cell r="L59">
            <v>200</v>
          </cell>
        </row>
        <row r="59">
          <cell r="N59">
            <v>1500</v>
          </cell>
          <cell r="O59">
            <v>200</v>
          </cell>
        </row>
        <row r="60">
          <cell r="B60">
            <v>1</v>
          </cell>
        </row>
        <row r="60">
          <cell r="E60">
            <v>3</v>
          </cell>
        </row>
        <row r="60">
          <cell r="I60">
            <v>0</v>
          </cell>
        </row>
        <row r="61">
          <cell r="E61">
            <v>26000</v>
          </cell>
        </row>
        <row r="61">
          <cell r="I61">
            <v>2600</v>
          </cell>
          <cell r="J61">
            <v>2600</v>
          </cell>
          <cell r="K61">
            <v>2600</v>
          </cell>
          <cell r="L61">
            <v>0</v>
          </cell>
          <cell r="M61">
            <v>0</v>
          </cell>
          <cell r="N61">
            <v>0</v>
          </cell>
          <cell r="O61">
            <v>0</v>
          </cell>
          <cell r="P61">
            <v>0</v>
          </cell>
        </row>
        <row r="62">
          <cell r="B62">
            <v>86</v>
          </cell>
        </row>
        <row r="62">
          <cell r="E62">
            <v>25665</v>
          </cell>
        </row>
        <row r="62">
          <cell r="I62">
            <v>2566.5</v>
          </cell>
          <cell r="J62">
            <v>2566.5</v>
          </cell>
          <cell r="K62">
            <v>2566.5</v>
          </cell>
          <cell r="L62">
            <v>0</v>
          </cell>
          <cell r="M62">
            <v>0</v>
          </cell>
          <cell r="N62">
            <v>0</v>
          </cell>
          <cell r="O62">
            <v>0</v>
          </cell>
          <cell r="P62">
            <v>0</v>
          </cell>
        </row>
        <row r="63">
          <cell r="B63">
            <v>86</v>
          </cell>
        </row>
        <row r="63">
          <cell r="E63">
            <v>25665</v>
          </cell>
        </row>
        <row r="63">
          <cell r="I63">
            <v>2566.5</v>
          </cell>
          <cell r="J63">
            <v>2566.5</v>
          </cell>
          <cell r="K63">
            <v>2566.5</v>
          </cell>
        </row>
        <row r="64">
          <cell r="I64">
            <v>0</v>
          </cell>
          <cell r="J64">
            <v>0</v>
          </cell>
        </row>
        <row r="65">
          <cell r="I65">
            <v>0</v>
          </cell>
          <cell r="J65">
            <v>0</v>
          </cell>
        </row>
        <row r="66">
          <cell r="B66">
            <v>2</v>
          </cell>
        </row>
        <row r="66">
          <cell r="E66">
            <v>335</v>
          </cell>
        </row>
        <row r="66">
          <cell r="I66">
            <v>33.5</v>
          </cell>
          <cell r="J66">
            <v>33.5</v>
          </cell>
          <cell r="K66">
            <v>33.5</v>
          </cell>
        </row>
        <row r="67">
          <cell r="I67">
            <v>0</v>
          </cell>
          <cell r="J67">
            <v>0</v>
          </cell>
        </row>
        <row r="68">
          <cell r="B68">
            <v>1</v>
          </cell>
        </row>
        <row r="68">
          <cell r="E68">
            <v>100</v>
          </cell>
        </row>
        <row r="68">
          <cell r="I68">
            <v>10</v>
          </cell>
          <cell r="J68">
            <v>10</v>
          </cell>
          <cell r="K68">
            <v>10</v>
          </cell>
        </row>
        <row r="69">
          <cell r="B69">
            <v>1</v>
          </cell>
        </row>
        <row r="69">
          <cell r="E69">
            <v>235</v>
          </cell>
        </row>
        <row r="69">
          <cell r="I69">
            <v>23.5</v>
          </cell>
          <cell r="J69">
            <v>23.5</v>
          </cell>
          <cell r="K69">
            <v>23.5</v>
          </cell>
        </row>
        <row r="70">
          <cell r="I70">
            <v>0</v>
          </cell>
          <cell r="J70">
            <v>0</v>
          </cell>
        </row>
        <row r="71">
          <cell r="I71">
            <v>0</v>
          </cell>
          <cell r="J71">
            <v>0</v>
          </cell>
        </row>
        <row r="72">
          <cell r="I72">
            <v>0</v>
          </cell>
          <cell r="J72">
            <v>0</v>
          </cell>
        </row>
        <row r="73">
          <cell r="I73">
            <v>0</v>
          </cell>
          <cell r="J73">
            <v>0</v>
          </cell>
        </row>
        <row r="74">
          <cell r="I74">
            <v>0</v>
          </cell>
          <cell r="J74">
            <v>0</v>
          </cell>
        </row>
        <row r="76">
          <cell r="B76">
            <v>580</v>
          </cell>
        </row>
        <row r="76">
          <cell r="I76">
            <v>39277.27</v>
          </cell>
          <cell r="J76">
            <v>32972.27</v>
          </cell>
          <cell r="K76">
            <v>7892.78</v>
          </cell>
          <cell r="L76">
            <v>5361.41</v>
          </cell>
          <cell r="M76">
            <v>19718.08</v>
          </cell>
          <cell r="N76">
            <v>0</v>
          </cell>
          <cell r="O76">
            <v>6305</v>
          </cell>
          <cell r="P76">
            <v>0</v>
          </cell>
        </row>
        <row r="77">
          <cell r="B77">
            <v>1</v>
          </cell>
        </row>
        <row r="77">
          <cell r="E77">
            <v>1800</v>
          </cell>
        </row>
        <row r="77">
          <cell r="I77">
            <v>450</v>
          </cell>
          <cell r="J77">
            <v>450</v>
          </cell>
          <cell r="K77">
            <v>300</v>
          </cell>
          <cell r="L77">
            <v>0</v>
          </cell>
          <cell r="M77">
            <v>150</v>
          </cell>
          <cell r="N77">
            <v>0</v>
          </cell>
          <cell r="O77">
            <v>0</v>
          </cell>
          <cell r="P77">
            <v>0</v>
          </cell>
        </row>
        <row r="78">
          <cell r="B78">
            <v>494</v>
          </cell>
        </row>
        <row r="78">
          <cell r="E78">
            <v>70981</v>
          </cell>
        </row>
        <row r="78">
          <cell r="I78">
            <v>13014.71</v>
          </cell>
          <cell r="J78">
            <v>13014.71</v>
          </cell>
          <cell r="K78">
            <v>1645.73</v>
          </cell>
          <cell r="L78">
            <v>1246.91</v>
          </cell>
          <cell r="M78">
            <v>10122.07</v>
          </cell>
          <cell r="N78">
            <v>0</v>
          </cell>
          <cell r="O78">
            <v>0</v>
          </cell>
          <cell r="P78">
            <v>0</v>
          </cell>
        </row>
        <row r="79">
          <cell r="B79">
            <v>84</v>
          </cell>
        </row>
        <row r="79">
          <cell r="E79">
            <v>62994</v>
          </cell>
        </row>
        <row r="79">
          <cell r="I79">
            <v>10165.06</v>
          </cell>
          <cell r="J79">
            <v>10165.06</v>
          </cell>
          <cell r="K79">
            <v>3447.05</v>
          </cell>
          <cell r="L79">
            <v>914.5</v>
          </cell>
          <cell r="M79">
            <v>5803.51</v>
          </cell>
          <cell r="N79">
            <v>0</v>
          </cell>
          <cell r="O79">
            <v>0</v>
          </cell>
          <cell r="P79">
            <v>0</v>
          </cell>
        </row>
        <row r="80">
          <cell r="B80" t="str">
            <v>/</v>
          </cell>
        </row>
        <row r="80">
          <cell r="E80" t="str">
            <v>/</v>
          </cell>
        </row>
        <row r="80">
          <cell r="I80">
            <v>15000</v>
          </cell>
          <cell r="J80">
            <v>8695</v>
          </cell>
          <cell r="K80">
            <v>2300</v>
          </cell>
          <cell r="L80">
            <v>3000</v>
          </cell>
          <cell r="M80">
            <v>3395</v>
          </cell>
          <cell r="N80">
            <v>0</v>
          </cell>
          <cell r="O80">
            <v>6305</v>
          </cell>
          <cell r="P80">
            <v>0</v>
          </cell>
        </row>
        <row r="81">
          <cell r="B81" t="str">
            <v>/</v>
          </cell>
        </row>
        <row r="81">
          <cell r="E81" t="str">
            <v>/</v>
          </cell>
        </row>
        <row r="81">
          <cell r="I81">
            <v>647.5</v>
          </cell>
          <cell r="J81">
            <v>647.5</v>
          </cell>
          <cell r="K81">
            <v>200</v>
          </cell>
          <cell r="L81">
            <v>200</v>
          </cell>
          <cell r="M81">
            <v>247.5</v>
          </cell>
          <cell r="N81">
            <v>0</v>
          </cell>
          <cell r="O81">
            <v>0</v>
          </cell>
          <cell r="P81">
            <v>0</v>
          </cell>
        </row>
        <row r="82">
          <cell r="I82">
            <v>0</v>
          </cell>
          <cell r="J82">
            <v>0</v>
          </cell>
        </row>
        <row r="83">
          <cell r="B83">
            <v>37</v>
          </cell>
        </row>
        <row r="83">
          <cell r="I83">
            <v>9470</v>
          </cell>
          <cell r="J83">
            <v>9470</v>
          </cell>
          <cell r="K83">
            <v>9280</v>
          </cell>
          <cell r="L83">
            <v>0</v>
          </cell>
          <cell r="M83">
            <v>190</v>
          </cell>
          <cell r="N83">
            <v>0</v>
          </cell>
          <cell r="O83">
            <v>0</v>
          </cell>
          <cell r="P83">
            <v>0</v>
          </cell>
        </row>
        <row r="84">
          <cell r="B84">
            <v>2</v>
          </cell>
        </row>
        <row r="84">
          <cell r="E84">
            <v>2</v>
          </cell>
        </row>
        <row r="84">
          <cell r="I84">
            <v>7920</v>
          </cell>
          <cell r="J84">
            <v>7920</v>
          </cell>
          <cell r="K84">
            <v>7920</v>
          </cell>
          <cell r="L84">
            <v>0</v>
          </cell>
          <cell r="M84">
            <v>0</v>
          </cell>
          <cell r="N84">
            <v>0</v>
          </cell>
          <cell r="O84">
            <v>0</v>
          </cell>
          <cell r="P84">
            <v>0</v>
          </cell>
        </row>
        <row r="85">
          <cell r="B85">
            <v>10</v>
          </cell>
        </row>
        <row r="85">
          <cell r="E85">
            <v>10</v>
          </cell>
        </row>
        <row r="85">
          <cell r="I85">
            <v>815</v>
          </cell>
          <cell r="J85">
            <v>815</v>
          </cell>
          <cell r="K85">
            <v>765</v>
          </cell>
          <cell r="L85">
            <v>0</v>
          </cell>
          <cell r="M85">
            <v>50</v>
          </cell>
          <cell r="N85">
            <v>0</v>
          </cell>
          <cell r="O85">
            <v>0</v>
          </cell>
          <cell r="P85">
            <v>0</v>
          </cell>
        </row>
        <row r="86">
          <cell r="B86">
            <v>23</v>
          </cell>
        </row>
        <row r="86">
          <cell r="E86">
            <v>60</v>
          </cell>
        </row>
        <row r="86">
          <cell r="I86">
            <v>695</v>
          </cell>
          <cell r="J86">
            <v>695</v>
          </cell>
          <cell r="K86">
            <v>555</v>
          </cell>
          <cell r="L86">
            <v>0</v>
          </cell>
          <cell r="M86">
            <v>140</v>
          </cell>
          <cell r="N86">
            <v>0</v>
          </cell>
          <cell r="O86">
            <v>0</v>
          </cell>
          <cell r="P86">
            <v>0</v>
          </cell>
        </row>
        <row r="87">
          <cell r="B87">
            <v>2</v>
          </cell>
        </row>
        <row r="87">
          <cell r="E87">
            <v>235</v>
          </cell>
        </row>
        <row r="87">
          <cell r="I87">
            <v>40</v>
          </cell>
          <cell r="J87">
            <v>40</v>
          </cell>
          <cell r="K87">
            <v>40</v>
          </cell>
        </row>
        <row r="88">
          <cell r="B88">
            <v>42</v>
          </cell>
        </row>
        <row r="88">
          <cell r="I88">
            <v>17528.91</v>
          </cell>
          <cell r="J88">
            <v>16868.91</v>
          </cell>
          <cell r="K88">
            <v>7974.9</v>
          </cell>
          <cell r="L88">
            <v>5622.7</v>
          </cell>
          <cell r="M88">
            <v>3271.31</v>
          </cell>
          <cell r="N88">
            <v>0</v>
          </cell>
          <cell r="O88">
            <v>0</v>
          </cell>
          <cell r="P88">
            <v>660</v>
          </cell>
        </row>
        <row r="89">
          <cell r="B89">
            <v>12</v>
          </cell>
        </row>
        <row r="89">
          <cell r="I89">
            <v>2600</v>
          </cell>
          <cell r="J89">
            <v>2100</v>
          </cell>
          <cell r="K89">
            <v>1600</v>
          </cell>
          <cell r="L89">
            <v>500</v>
          </cell>
          <cell r="M89">
            <v>0</v>
          </cell>
          <cell r="N89">
            <v>0</v>
          </cell>
          <cell r="O89">
            <v>0</v>
          </cell>
          <cell r="P89">
            <v>500</v>
          </cell>
        </row>
        <row r="90">
          <cell r="B90">
            <v>11</v>
          </cell>
        </row>
        <row r="90">
          <cell r="E90">
            <v>1</v>
          </cell>
        </row>
        <row r="90">
          <cell r="I90">
            <v>1600</v>
          </cell>
          <cell r="J90">
            <v>1600</v>
          </cell>
          <cell r="K90">
            <v>1600</v>
          </cell>
        </row>
        <row r="91">
          <cell r="B91">
            <v>1</v>
          </cell>
        </row>
        <row r="91">
          <cell r="I91">
            <v>1000</v>
          </cell>
          <cell r="J91">
            <v>500</v>
          </cell>
          <cell r="K91">
            <v>0</v>
          </cell>
          <cell r="L91">
            <v>500</v>
          </cell>
          <cell r="M91">
            <v>0</v>
          </cell>
          <cell r="N91">
            <v>0</v>
          </cell>
          <cell r="O91">
            <v>0</v>
          </cell>
          <cell r="P91">
            <v>500</v>
          </cell>
        </row>
        <row r="92">
          <cell r="B92">
            <v>22</v>
          </cell>
        </row>
        <row r="92">
          <cell r="I92">
            <v>11195.51</v>
          </cell>
          <cell r="J92">
            <v>11195.51</v>
          </cell>
          <cell r="K92">
            <v>3470</v>
          </cell>
          <cell r="L92">
            <v>4454.2</v>
          </cell>
          <cell r="M92">
            <v>3271.31</v>
          </cell>
          <cell r="N92">
            <v>0</v>
          </cell>
          <cell r="O92">
            <v>0</v>
          </cell>
          <cell r="P92">
            <v>0</v>
          </cell>
        </row>
        <row r="93">
          <cell r="B93">
            <v>22</v>
          </cell>
        </row>
        <row r="93">
          <cell r="I93">
            <v>11195.51</v>
          </cell>
          <cell r="J93">
            <v>11195.51</v>
          </cell>
          <cell r="K93">
            <v>3470</v>
          </cell>
          <cell r="L93">
            <v>4454.2</v>
          </cell>
          <cell r="M93">
            <v>3271.31</v>
          </cell>
          <cell r="N93">
            <v>0</v>
          </cell>
          <cell r="O93">
            <v>0</v>
          </cell>
          <cell r="P93">
            <v>0</v>
          </cell>
        </row>
        <row r="94">
          <cell r="B94">
            <v>15</v>
          </cell>
        </row>
        <row r="94">
          <cell r="I94">
            <v>5286.16</v>
          </cell>
          <cell r="J94">
            <v>5286.16</v>
          </cell>
          <cell r="K94">
            <v>3470</v>
          </cell>
          <cell r="L94">
            <v>908.08</v>
          </cell>
          <cell r="M94">
            <v>908.08</v>
          </cell>
          <cell r="N94">
            <v>0</v>
          </cell>
          <cell r="O94">
            <v>0</v>
          </cell>
          <cell r="P94">
            <v>0</v>
          </cell>
        </row>
        <row r="95">
          <cell r="B95">
            <v>7</v>
          </cell>
        </row>
        <row r="95">
          <cell r="I95">
            <v>5909.35</v>
          </cell>
          <cell r="J95">
            <v>5909.35</v>
          </cell>
          <cell r="K95">
            <v>0</v>
          </cell>
          <cell r="L95">
            <v>3546.12</v>
          </cell>
          <cell r="M95">
            <v>2363.23</v>
          </cell>
          <cell r="N95">
            <v>0</v>
          </cell>
          <cell r="O95">
            <v>0</v>
          </cell>
          <cell r="P95">
            <v>0</v>
          </cell>
        </row>
        <row r="96">
          <cell r="I96">
            <v>0</v>
          </cell>
          <cell r="J96">
            <v>0</v>
          </cell>
        </row>
        <row r="97">
          <cell r="B97">
            <v>8</v>
          </cell>
        </row>
        <row r="97">
          <cell r="I97">
            <v>3733.4</v>
          </cell>
          <cell r="J97">
            <v>3573.4</v>
          </cell>
          <cell r="K97">
            <v>2904.9</v>
          </cell>
          <cell r="L97">
            <v>668.5</v>
          </cell>
          <cell r="M97">
            <v>0</v>
          </cell>
          <cell r="N97">
            <v>0</v>
          </cell>
          <cell r="O97">
            <v>0</v>
          </cell>
          <cell r="P97">
            <v>160</v>
          </cell>
        </row>
        <row r="98">
          <cell r="B98">
            <v>15</v>
          </cell>
        </row>
        <row r="98">
          <cell r="I98">
            <v>2719.97</v>
          </cell>
          <cell r="J98">
            <v>2719.97</v>
          </cell>
          <cell r="K98">
            <v>1110</v>
          </cell>
          <cell r="L98">
            <v>890</v>
          </cell>
          <cell r="M98">
            <v>719.97</v>
          </cell>
          <cell r="N98">
            <v>0</v>
          </cell>
          <cell r="O98">
            <v>0</v>
          </cell>
          <cell r="P98">
            <v>0</v>
          </cell>
        </row>
        <row r="99">
          <cell r="B99">
            <v>15</v>
          </cell>
        </row>
        <row r="99">
          <cell r="E99">
            <v>9627.22</v>
          </cell>
        </row>
        <row r="99">
          <cell r="I99">
            <v>2719.97</v>
          </cell>
          <cell r="J99">
            <v>2719.97</v>
          </cell>
          <cell r="K99">
            <v>1110</v>
          </cell>
          <cell r="L99">
            <v>890</v>
          </cell>
          <cell r="M99">
            <v>719.97</v>
          </cell>
          <cell r="N99">
            <v>0</v>
          </cell>
          <cell r="O99">
            <v>0</v>
          </cell>
          <cell r="P99">
            <v>0</v>
          </cell>
        </row>
        <row r="100">
          <cell r="I100">
            <v>0</v>
          </cell>
          <cell r="J100">
            <v>0</v>
          </cell>
        </row>
        <row r="101">
          <cell r="B101">
            <v>9</v>
          </cell>
        </row>
        <row r="101">
          <cell r="E101">
            <v>9</v>
          </cell>
        </row>
        <row r="101">
          <cell r="I101">
            <v>1100</v>
          </cell>
          <cell r="J101">
            <v>1100</v>
          </cell>
          <cell r="K101">
            <v>1100</v>
          </cell>
          <cell r="L101">
            <v>0</v>
          </cell>
          <cell r="M101">
            <v>0</v>
          </cell>
          <cell r="N101">
            <v>0</v>
          </cell>
          <cell r="O101">
            <v>0</v>
          </cell>
          <cell r="P101">
            <v>0</v>
          </cell>
        </row>
        <row r="102">
          <cell r="B102">
            <v>9</v>
          </cell>
        </row>
        <row r="102">
          <cell r="E102">
            <v>9</v>
          </cell>
        </row>
        <row r="102">
          <cell r="I102">
            <v>1100</v>
          </cell>
          <cell r="J102">
            <v>1100</v>
          </cell>
          <cell r="K102">
            <v>1100</v>
          </cell>
          <cell r="L102">
            <v>0</v>
          </cell>
          <cell r="M102">
            <v>0</v>
          </cell>
          <cell r="N102">
            <v>0</v>
          </cell>
          <cell r="O102">
            <v>0</v>
          </cell>
          <cell r="P102">
            <v>0</v>
          </cell>
        </row>
        <row r="103">
          <cell r="I103">
            <v>0</v>
          </cell>
          <cell r="J103">
            <v>0</v>
          </cell>
        </row>
        <row r="104">
          <cell r="I104">
            <v>0</v>
          </cell>
          <cell r="J104">
            <v>0</v>
          </cell>
        </row>
        <row r="105">
          <cell r="I105">
            <v>0</v>
          </cell>
          <cell r="J105">
            <v>0</v>
          </cell>
        </row>
        <row r="106">
          <cell r="I106">
            <v>0</v>
          </cell>
          <cell r="J106">
            <v>0</v>
          </cell>
        </row>
        <row r="107">
          <cell r="I107">
            <v>0</v>
          </cell>
          <cell r="J107">
            <v>0</v>
          </cell>
        </row>
        <row r="108">
          <cell r="B108">
            <v>663</v>
          </cell>
        </row>
        <row r="108">
          <cell r="I108">
            <v>105258.795</v>
          </cell>
          <cell r="J108">
            <v>85931.117</v>
          </cell>
          <cell r="K108">
            <v>16629.706</v>
          </cell>
          <cell r="L108">
            <v>19774.089</v>
          </cell>
          <cell r="M108">
            <v>49527.322</v>
          </cell>
          <cell r="N108">
            <v>15363.678</v>
          </cell>
          <cell r="O108">
            <v>0</v>
          </cell>
          <cell r="P108">
            <v>3964</v>
          </cell>
        </row>
        <row r="109">
          <cell r="B109">
            <v>617</v>
          </cell>
        </row>
        <row r="109">
          <cell r="E109">
            <v>2802.3291</v>
          </cell>
        </row>
        <row r="110">
          <cell r="B110">
            <v>134</v>
          </cell>
        </row>
        <row r="110">
          <cell r="E110">
            <v>2711.174</v>
          </cell>
        </row>
        <row r="111">
          <cell r="B111">
            <v>38</v>
          </cell>
        </row>
        <row r="111">
          <cell r="E111">
            <v>240.347</v>
          </cell>
        </row>
        <row r="111">
          <cell r="I111">
            <v>11878.785</v>
          </cell>
          <cell r="J111">
            <v>11878.785</v>
          </cell>
          <cell r="K111">
            <v>2304.675</v>
          </cell>
          <cell r="L111">
            <v>921.87</v>
          </cell>
          <cell r="M111">
            <v>8652.24</v>
          </cell>
          <cell r="N111">
            <v>0</v>
          </cell>
          <cell r="O111">
            <v>0</v>
          </cell>
          <cell r="P111">
            <v>0</v>
          </cell>
        </row>
        <row r="112">
          <cell r="J112">
            <v>1817.24</v>
          </cell>
          <cell r="K112">
            <v>598.16</v>
          </cell>
          <cell r="L112">
            <v>788.16</v>
          </cell>
          <cell r="M112">
            <v>430.92</v>
          </cell>
          <cell r="N112">
            <v>0</v>
          </cell>
          <cell r="O112">
            <v>0</v>
          </cell>
          <cell r="P112">
            <v>0</v>
          </cell>
        </row>
        <row r="113">
          <cell r="I113">
            <v>0</v>
          </cell>
          <cell r="J113">
            <v>0</v>
          </cell>
          <cell r="K113">
            <v>0</v>
          </cell>
          <cell r="L113">
            <v>0</v>
          </cell>
        </row>
        <row r="114">
          <cell r="I114">
            <v>0</v>
          </cell>
          <cell r="J114">
            <v>0</v>
          </cell>
          <cell r="K114">
            <v>0</v>
          </cell>
          <cell r="L114">
            <v>0</v>
          </cell>
        </row>
        <row r="115">
          <cell r="B115">
            <v>19</v>
          </cell>
        </row>
        <row r="115">
          <cell r="E115">
            <v>1074</v>
          </cell>
        </row>
        <row r="115">
          <cell r="I115">
            <v>5068</v>
          </cell>
          <cell r="J115">
            <v>5068</v>
          </cell>
          <cell r="K115">
            <v>541</v>
          </cell>
          <cell r="L115">
            <v>15</v>
          </cell>
          <cell r="M115">
            <v>4512</v>
          </cell>
          <cell r="N115">
            <v>0</v>
          </cell>
          <cell r="O115">
            <v>0</v>
          </cell>
          <cell r="P115">
            <v>0</v>
          </cell>
        </row>
        <row r="116">
          <cell r="B116">
            <v>2</v>
          </cell>
        </row>
        <row r="116">
          <cell r="I116">
            <v>888</v>
          </cell>
          <cell r="J116">
            <v>888</v>
          </cell>
          <cell r="K116">
            <v>567</v>
          </cell>
          <cell r="L116">
            <v>0</v>
          </cell>
          <cell r="M116">
            <v>321</v>
          </cell>
          <cell r="N116">
            <v>0</v>
          </cell>
          <cell r="O116">
            <v>0</v>
          </cell>
          <cell r="P116">
            <v>0</v>
          </cell>
        </row>
        <row r="117">
          <cell r="B117">
            <v>451</v>
          </cell>
        </row>
        <row r="117">
          <cell r="I117">
            <v>7751.7</v>
          </cell>
          <cell r="J117">
            <v>7751.7</v>
          </cell>
          <cell r="K117">
            <v>326.44</v>
          </cell>
          <cell r="L117">
            <v>298.81</v>
          </cell>
          <cell r="M117">
            <v>7126.45</v>
          </cell>
          <cell r="N117">
            <v>0</v>
          </cell>
          <cell r="O117">
            <v>0</v>
          </cell>
          <cell r="P117">
            <v>0</v>
          </cell>
        </row>
        <row r="118">
          <cell r="B118">
            <v>451</v>
          </cell>
        </row>
        <row r="118">
          <cell r="I118">
            <v>7724.55</v>
          </cell>
          <cell r="J118">
            <v>7724.55</v>
          </cell>
          <cell r="K118">
            <v>299.29</v>
          </cell>
          <cell r="L118">
            <v>298.81</v>
          </cell>
          <cell r="M118">
            <v>7126.45</v>
          </cell>
        </row>
        <row r="119">
          <cell r="I119">
            <v>27.15</v>
          </cell>
          <cell r="J119">
            <v>27.15</v>
          </cell>
          <cell r="K119">
            <v>27.15</v>
          </cell>
          <cell r="L119">
            <v>0</v>
          </cell>
          <cell r="M119">
            <v>0</v>
          </cell>
          <cell r="N119">
            <v>0</v>
          </cell>
          <cell r="O119">
            <v>0</v>
          </cell>
          <cell r="P119">
            <v>0</v>
          </cell>
        </row>
        <row r="120">
          <cell r="I120">
            <v>0</v>
          </cell>
          <cell r="J120">
            <v>0</v>
          </cell>
          <cell r="K120">
            <v>0</v>
          </cell>
        </row>
        <row r="121">
          <cell r="B121">
            <v>1</v>
          </cell>
        </row>
        <row r="121">
          <cell r="E121">
            <v>73</v>
          </cell>
        </row>
        <row r="121">
          <cell r="I121">
            <v>4829.06</v>
          </cell>
          <cell r="J121">
            <v>965.812</v>
          </cell>
          <cell r="K121">
            <v>965.812</v>
          </cell>
          <cell r="L121">
            <v>0</v>
          </cell>
          <cell r="M121">
            <v>0</v>
          </cell>
          <cell r="N121">
            <v>3863.248</v>
          </cell>
          <cell r="O121">
            <v>0</v>
          </cell>
          <cell r="P121">
            <v>0</v>
          </cell>
        </row>
        <row r="122">
          <cell r="B122">
            <v>6</v>
          </cell>
        </row>
        <row r="122">
          <cell r="I122">
            <v>11134</v>
          </cell>
          <cell r="J122">
            <v>0</v>
          </cell>
        </row>
        <row r="122">
          <cell r="N122">
            <v>11134</v>
          </cell>
        </row>
        <row r="123">
          <cell r="B123">
            <v>22</v>
          </cell>
        </row>
        <row r="123">
          <cell r="E123">
            <v>18</v>
          </cell>
        </row>
        <row r="123">
          <cell r="I123">
            <v>5995.459</v>
          </cell>
          <cell r="J123">
            <v>5995.459</v>
          </cell>
          <cell r="K123">
            <v>1447.659</v>
          </cell>
          <cell r="L123">
            <v>4098</v>
          </cell>
          <cell r="M123">
            <v>449.8</v>
          </cell>
          <cell r="N123">
            <v>0</v>
          </cell>
          <cell r="O123">
            <v>0</v>
          </cell>
          <cell r="P123">
            <v>0</v>
          </cell>
        </row>
        <row r="124">
          <cell r="I124">
            <v>350</v>
          </cell>
          <cell r="J124">
            <v>350</v>
          </cell>
          <cell r="K124">
            <v>0</v>
          </cell>
          <cell r="L124">
            <v>350</v>
          </cell>
          <cell r="M124">
            <v>0</v>
          </cell>
          <cell r="N124">
            <v>0</v>
          </cell>
          <cell r="O124">
            <v>0</v>
          </cell>
          <cell r="P124">
            <v>0</v>
          </cell>
        </row>
        <row r="125">
          <cell r="B125">
            <v>22</v>
          </cell>
        </row>
        <row r="125">
          <cell r="E125">
            <v>18</v>
          </cell>
        </row>
        <row r="125">
          <cell r="I125">
            <v>5645.459</v>
          </cell>
          <cell r="J125">
            <v>5645.459</v>
          </cell>
          <cell r="K125">
            <v>1447.659</v>
          </cell>
          <cell r="L125">
            <v>3748</v>
          </cell>
          <cell r="M125">
            <v>449.8</v>
          </cell>
          <cell r="N125">
            <v>0</v>
          </cell>
          <cell r="O125">
            <v>0</v>
          </cell>
          <cell r="P125">
            <v>0</v>
          </cell>
        </row>
        <row r="126">
          <cell r="B126">
            <v>15</v>
          </cell>
        </row>
        <row r="126">
          <cell r="E126">
            <v>15</v>
          </cell>
        </row>
        <row r="126">
          <cell r="I126">
            <v>72.659</v>
          </cell>
          <cell r="J126">
            <v>72.659</v>
          </cell>
          <cell r="K126">
            <v>42.659</v>
          </cell>
          <cell r="L126">
            <v>30</v>
          </cell>
          <cell r="M126">
            <v>0</v>
          </cell>
          <cell r="N126">
            <v>0</v>
          </cell>
          <cell r="O126">
            <v>0</v>
          </cell>
          <cell r="P126">
            <v>0</v>
          </cell>
        </row>
        <row r="127">
          <cell r="B127">
            <v>7</v>
          </cell>
        </row>
        <row r="127">
          <cell r="E127">
            <v>3</v>
          </cell>
        </row>
        <row r="127">
          <cell r="I127">
            <v>5572.8</v>
          </cell>
          <cell r="J127">
            <v>5572.8</v>
          </cell>
          <cell r="K127">
            <v>1405</v>
          </cell>
          <cell r="L127">
            <v>3718</v>
          </cell>
          <cell r="M127">
            <v>449.8</v>
          </cell>
          <cell r="N127">
            <v>0</v>
          </cell>
          <cell r="O127">
            <v>0</v>
          </cell>
          <cell r="P127">
            <v>0</v>
          </cell>
        </row>
        <row r="128">
          <cell r="B128">
            <v>3</v>
          </cell>
        </row>
        <row r="128">
          <cell r="I128">
            <v>11158.4</v>
          </cell>
          <cell r="J128">
            <v>7194.4</v>
          </cell>
          <cell r="K128">
            <v>3703.8</v>
          </cell>
          <cell r="L128">
            <v>1836.9</v>
          </cell>
          <cell r="M128">
            <v>1653.7</v>
          </cell>
          <cell r="N128">
            <v>0</v>
          </cell>
          <cell r="O128">
            <v>0</v>
          </cell>
          <cell r="P128">
            <v>3964</v>
          </cell>
        </row>
        <row r="129">
          <cell r="B129">
            <v>1</v>
          </cell>
        </row>
        <row r="129">
          <cell r="I129">
            <v>11008.4</v>
          </cell>
          <cell r="J129">
            <v>7044.4</v>
          </cell>
          <cell r="K129">
            <v>3593.8</v>
          </cell>
          <cell r="L129">
            <v>1796.9</v>
          </cell>
          <cell r="M129">
            <v>1653.7</v>
          </cell>
          <cell r="N129">
            <v>0</v>
          </cell>
          <cell r="O129">
            <v>0</v>
          </cell>
          <cell r="P129">
            <v>3964</v>
          </cell>
        </row>
        <row r="131">
          <cell r="B131">
            <v>2</v>
          </cell>
        </row>
        <row r="131">
          <cell r="I131">
            <v>150</v>
          </cell>
          <cell r="J131">
            <v>150</v>
          </cell>
          <cell r="K131">
            <v>110</v>
          </cell>
          <cell r="L131">
            <v>40</v>
          </cell>
          <cell r="M131">
            <v>0</v>
          </cell>
          <cell r="N131">
            <v>0</v>
          </cell>
          <cell r="O131">
            <v>0</v>
          </cell>
          <cell r="P131">
            <v>0</v>
          </cell>
        </row>
        <row r="132">
          <cell r="B132">
            <v>45</v>
          </cell>
        </row>
        <row r="132">
          <cell r="I132">
            <v>44258.151</v>
          </cell>
          <cell r="J132">
            <v>43891.721</v>
          </cell>
          <cell r="K132">
            <v>6175.16</v>
          </cell>
          <cell r="L132">
            <v>11815.349</v>
          </cell>
          <cell r="M132">
            <v>25901.212</v>
          </cell>
          <cell r="N132">
            <v>366.43</v>
          </cell>
          <cell r="O132">
            <v>0</v>
          </cell>
          <cell r="P132">
            <v>0</v>
          </cell>
        </row>
        <row r="134">
          <cell r="B134">
            <v>45</v>
          </cell>
        </row>
        <row r="134">
          <cell r="I134">
            <v>44258.151</v>
          </cell>
          <cell r="J134">
            <v>43891.721</v>
          </cell>
          <cell r="K134">
            <v>6175.16</v>
          </cell>
          <cell r="L134">
            <v>11815.349</v>
          </cell>
          <cell r="M134">
            <v>25901.212</v>
          </cell>
          <cell r="N134">
            <v>366.43</v>
          </cell>
          <cell r="O134">
            <v>0</v>
          </cell>
          <cell r="P134">
            <v>0</v>
          </cell>
        </row>
        <row r="135">
          <cell r="I135">
            <v>24396.511</v>
          </cell>
          <cell r="J135">
            <v>24396.511</v>
          </cell>
          <cell r="K135">
            <v>1853.316</v>
          </cell>
          <cell r="L135">
            <v>11534.533</v>
          </cell>
          <cell r="M135">
            <v>11008.662</v>
          </cell>
          <cell r="N135">
            <v>0</v>
          </cell>
          <cell r="O135">
            <v>0</v>
          </cell>
          <cell r="P135">
            <v>0</v>
          </cell>
        </row>
        <row r="136">
          <cell r="I136">
            <v>0</v>
          </cell>
          <cell r="J136">
            <v>0</v>
          </cell>
        </row>
        <row r="137">
          <cell r="I137">
            <v>0</v>
          </cell>
          <cell r="J137">
            <v>0</v>
          </cell>
        </row>
        <row r="138">
          <cell r="I138">
            <v>0</v>
          </cell>
          <cell r="J138">
            <v>0</v>
          </cell>
        </row>
        <row r="139">
          <cell r="B139">
            <v>9</v>
          </cell>
        </row>
        <row r="139">
          <cell r="I139">
            <v>24396.511</v>
          </cell>
          <cell r="J139">
            <v>24396.511</v>
          </cell>
          <cell r="K139">
            <v>1853.316</v>
          </cell>
          <cell r="L139">
            <v>11534.533</v>
          </cell>
          <cell r="M139">
            <v>11008.662</v>
          </cell>
          <cell r="N139">
            <v>0</v>
          </cell>
          <cell r="O139">
            <v>0</v>
          </cell>
          <cell r="P139">
            <v>0</v>
          </cell>
        </row>
        <row r="140">
          <cell r="B140">
            <v>4</v>
          </cell>
        </row>
        <row r="140">
          <cell r="I140">
            <v>4043.98</v>
          </cell>
          <cell r="J140">
            <v>3677.55</v>
          </cell>
          <cell r="K140">
            <v>2893.844</v>
          </cell>
          <cell r="L140">
            <v>280.816</v>
          </cell>
          <cell r="M140">
            <v>502.89</v>
          </cell>
          <cell r="N140">
            <v>366.43</v>
          </cell>
          <cell r="O140">
            <v>0</v>
          </cell>
          <cell r="P140">
            <v>0</v>
          </cell>
        </row>
        <row r="142">
          <cell r="B142">
            <v>1</v>
          </cell>
        </row>
        <row r="142">
          <cell r="E142">
            <v>0.04</v>
          </cell>
        </row>
        <row r="142">
          <cell r="I142">
            <v>3017.44</v>
          </cell>
          <cell r="J142">
            <v>3017.44</v>
          </cell>
          <cell r="K142">
            <v>2736.624</v>
          </cell>
          <cell r="L142">
            <v>280.816</v>
          </cell>
          <cell r="M142">
            <v>0</v>
          </cell>
          <cell r="N142">
            <v>0</v>
          </cell>
          <cell r="O142">
            <v>0</v>
          </cell>
          <cell r="P142">
            <v>0</v>
          </cell>
        </row>
        <row r="143">
          <cell r="B143">
            <v>3</v>
          </cell>
        </row>
        <row r="143">
          <cell r="E143">
            <v>0.66</v>
          </cell>
        </row>
        <row r="143">
          <cell r="I143">
            <v>1026.54</v>
          </cell>
          <cell r="J143">
            <v>660.11</v>
          </cell>
          <cell r="K143">
            <v>157.22</v>
          </cell>
          <cell r="L143">
            <v>0</v>
          </cell>
          <cell r="M143">
            <v>502.89</v>
          </cell>
          <cell r="N143">
            <v>366.43</v>
          </cell>
          <cell r="O143">
            <v>0</v>
          </cell>
          <cell r="P143">
            <v>0</v>
          </cell>
        </row>
        <row r="144">
          <cell r="B144">
            <v>41</v>
          </cell>
        </row>
        <row r="144">
          <cell r="E144">
            <v>46.45</v>
          </cell>
        </row>
        <row r="144">
          <cell r="I144">
            <v>15817.66</v>
          </cell>
          <cell r="J144">
            <v>15817.66</v>
          </cell>
          <cell r="K144">
            <v>1428</v>
          </cell>
          <cell r="L144">
            <v>0</v>
          </cell>
          <cell r="M144">
            <v>14389.66</v>
          </cell>
          <cell r="N144">
            <v>0</v>
          </cell>
          <cell r="O144">
            <v>0</v>
          </cell>
          <cell r="P144">
            <v>0</v>
          </cell>
        </row>
        <row r="145">
          <cell r="I145">
            <v>0</v>
          </cell>
          <cell r="J145">
            <v>0</v>
          </cell>
        </row>
        <row r="146">
          <cell r="I146">
            <v>0</v>
          </cell>
          <cell r="J146">
            <v>0</v>
          </cell>
        </row>
        <row r="146">
          <cell r="N146">
            <v>0</v>
          </cell>
          <cell r="O146">
            <v>0</v>
          </cell>
          <cell r="P146">
            <v>0</v>
          </cell>
        </row>
        <row r="147">
          <cell r="I147">
            <v>0</v>
          </cell>
          <cell r="J147">
            <v>0</v>
          </cell>
        </row>
        <row r="148">
          <cell r="B148">
            <v>35</v>
          </cell>
        </row>
        <row r="148">
          <cell r="I148">
            <v>8423.14</v>
          </cell>
          <cell r="J148">
            <v>8423.14</v>
          </cell>
          <cell r="K148">
            <v>1428</v>
          </cell>
          <cell r="L148">
            <v>0</v>
          </cell>
          <cell r="M148">
            <v>6995.14</v>
          </cell>
        </row>
        <row r="149">
          <cell r="B149">
            <v>6</v>
          </cell>
        </row>
        <row r="149">
          <cell r="E149">
            <v>46.45</v>
          </cell>
        </row>
        <row r="149">
          <cell r="I149">
            <v>7394.52</v>
          </cell>
          <cell r="J149">
            <v>7394.52</v>
          </cell>
          <cell r="K149">
            <v>0</v>
          </cell>
          <cell r="L149">
            <v>0</v>
          </cell>
          <cell r="M149">
            <v>7394.52</v>
          </cell>
          <cell r="N149">
            <v>0</v>
          </cell>
          <cell r="O149">
            <v>0</v>
          </cell>
          <cell r="P149">
            <v>0</v>
          </cell>
        </row>
        <row r="150">
          <cell r="I150">
            <v>0</v>
          </cell>
          <cell r="J150">
            <v>0</v>
          </cell>
        </row>
        <row r="151">
          <cell r="I151">
            <v>0</v>
          </cell>
          <cell r="J151">
            <v>0</v>
          </cell>
        </row>
        <row r="152">
          <cell r="I152">
            <v>0</v>
          </cell>
          <cell r="J152">
            <v>0</v>
          </cell>
        </row>
        <row r="153">
          <cell r="I153">
            <v>0</v>
          </cell>
          <cell r="J153">
            <v>0</v>
          </cell>
        </row>
        <row r="154">
          <cell r="I154">
            <v>0</v>
          </cell>
          <cell r="J154">
            <v>0</v>
          </cell>
        </row>
        <row r="155">
          <cell r="I155">
            <v>0</v>
          </cell>
          <cell r="J155">
            <v>0</v>
          </cell>
        </row>
      </sheetData>
      <sheetData sheetId="4">
        <row r="7">
          <cell r="B7">
            <v>181</v>
          </cell>
        </row>
        <row r="7">
          <cell r="I7">
            <v>142680.0031</v>
          </cell>
          <cell r="J7">
            <v>23733.5</v>
          </cell>
          <cell r="K7">
            <v>12439.5</v>
          </cell>
          <cell r="L7">
            <v>7648</v>
          </cell>
          <cell r="M7">
            <v>3646</v>
          </cell>
          <cell r="N7">
            <v>35350</v>
          </cell>
          <cell r="O7">
            <v>68310</v>
          </cell>
          <cell r="P7">
            <v>15286.5031</v>
          </cell>
        </row>
        <row r="8">
          <cell r="B8">
            <v>154</v>
          </cell>
        </row>
        <row r="8">
          <cell r="I8">
            <v>126206.0031</v>
          </cell>
          <cell r="J8">
            <v>21019.5</v>
          </cell>
          <cell r="K8">
            <v>10781.5</v>
          </cell>
          <cell r="L8">
            <v>7048</v>
          </cell>
          <cell r="M8">
            <v>3190</v>
          </cell>
          <cell r="N8">
            <v>30650</v>
          </cell>
          <cell r="O8">
            <v>59250</v>
          </cell>
          <cell r="P8">
            <v>15286.5031</v>
          </cell>
        </row>
        <row r="9">
          <cell r="B9">
            <v>106</v>
          </cell>
        </row>
        <row r="9">
          <cell r="I9">
            <v>69891.0031</v>
          </cell>
          <cell r="J9">
            <v>13904.5</v>
          </cell>
          <cell r="K9">
            <v>7066.5</v>
          </cell>
          <cell r="L9">
            <v>5088</v>
          </cell>
          <cell r="M9">
            <v>1750</v>
          </cell>
          <cell r="N9">
            <v>16050</v>
          </cell>
          <cell r="O9">
            <v>25850</v>
          </cell>
          <cell r="P9">
            <v>14086.5031</v>
          </cell>
        </row>
        <row r="10">
          <cell r="B10">
            <v>52</v>
          </cell>
        </row>
        <row r="10">
          <cell r="I10">
            <v>35673.0031</v>
          </cell>
          <cell r="J10">
            <v>6872.5</v>
          </cell>
          <cell r="K10">
            <v>3046.5</v>
          </cell>
          <cell r="L10">
            <v>2626</v>
          </cell>
          <cell r="M10">
            <v>1200</v>
          </cell>
          <cell r="N10">
            <v>6750</v>
          </cell>
          <cell r="O10">
            <v>14800</v>
          </cell>
          <cell r="P10">
            <v>7250.5031</v>
          </cell>
        </row>
        <row r="11">
          <cell r="B11">
            <v>27</v>
          </cell>
        </row>
        <row r="11">
          <cell r="E11">
            <v>7.8655</v>
          </cell>
        </row>
        <row r="11">
          <cell r="I11">
            <v>10347</v>
          </cell>
          <cell r="J11">
            <v>2141.5</v>
          </cell>
          <cell r="K11">
            <v>1091.5</v>
          </cell>
          <cell r="L11">
            <v>850</v>
          </cell>
          <cell r="M11">
            <v>200</v>
          </cell>
          <cell r="N11">
            <v>900</v>
          </cell>
          <cell r="O11">
            <v>4300</v>
          </cell>
          <cell r="P11">
            <v>3005.5</v>
          </cell>
        </row>
        <row r="12">
          <cell r="I12">
            <v>0</v>
          </cell>
          <cell r="J12">
            <v>0</v>
          </cell>
        </row>
        <row r="13">
          <cell r="B13">
            <v>25</v>
          </cell>
        </row>
        <row r="13">
          <cell r="E13">
            <v>5.6981</v>
          </cell>
        </row>
        <row r="13">
          <cell r="I13">
            <v>25326.0031</v>
          </cell>
          <cell r="J13">
            <v>4731</v>
          </cell>
          <cell r="K13">
            <v>1955</v>
          </cell>
          <cell r="L13">
            <v>1776</v>
          </cell>
          <cell r="M13">
            <v>1000</v>
          </cell>
          <cell r="N13">
            <v>5850</v>
          </cell>
          <cell r="O13">
            <v>10500</v>
          </cell>
          <cell r="P13">
            <v>4245.0031</v>
          </cell>
        </row>
        <row r="14">
          <cell r="B14">
            <v>6</v>
          </cell>
        </row>
        <row r="14">
          <cell r="E14">
            <v>1.05</v>
          </cell>
        </row>
        <row r="14">
          <cell r="I14">
            <v>340</v>
          </cell>
          <cell r="J14">
            <v>170</v>
          </cell>
          <cell r="K14">
            <v>170</v>
          </cell>
        </row>
        <row r="14">
          <cell r="P14">
            <v>170</v>
          </cell>
        </row>
        <row r="15">
          <cell r="B15">
            <v>6</v>
          </cell>
        </row>
        <row r="15">
          <cell r="E15">
            <v>2.6</v>
          </cell>
        </row>
        <row r="15">
          <cell r="I15">
            <v>7000</v>
          </cell>
          <cell r="J15">
            <v>1000</v>
          </cell>
          <cell r="K15">
            <v>250</v>
          </cell>
          <cell r="L15">
            <v>600</v>
          </cell>
          <cell r="M15">
            <v>150</v>
          </cell>
          <cell r="N15">
            <v>500</v>
          </cell>
          <cell r="O15">
            <v>3550</v>
          </cell>
          <cell r="P15">
            <v>1950</v>
          </cell>
        </row>
        <row r="16">
          <cell r="B16">
            <v>36</v>
          </cell>
        </row>
        <row r="16">
          <cell r="I16">
            <v>20743</v>
          </cell>
          <cell r="J16">
            <v>4632</v>
          </cell>
          <cell r="K16">
            <v>3030</v>
          </cell>
          <cell r="L16">
            <v>1302</v>
          </cell>
          <cell r="M16">
            <v>300</v>
          </cell>
          <cell r="N16">
            <v>6800</v>
          </cell>
          <cell r="O16">
            <v>5500</v>
          </cell>
          <cell r="P16">
            <v>3811</v>
          </cell>
        </row>
        <row r="17">
          <cell r="B17">
            <v>7</v>
          </cell>
        </row>
        <row r="17">
          <cell r="E17">
            <v>0.57</v>
          </cell>
        </row>
        <row r="17">
          <cell r="I17">
            <v>3620</v>
          </cell>
          <cell r="J17">
            <v>840</v>
          </cell>
          <cell r="K17">
            <v>590</v>
          </cell>
          <cell r="L17">
            <v>250</v>
          </cell>
          <cell r="M17">
            <v>0</v>
          </cell>
          <cell r="N17">
            <v>800</v>
          </cell>
          <cell r="O17">
            <v>900</v>
          </cell>
          <cell r="P17">
            <v>1080</v>
          </cell>
        </row>
        <row r="18">
          <cell r="B18">
            <v>7</v>
          </cell>
        </row>
        <row r="18">
          <cell r="E18">
            <v>5.86</v>
          </cell>
        </row>
        <row r="18">
          <cell r="I18">
            <v>1979</v>
          </cell>
          <cell r="J18">
            <v>850</v>
          </cell>
          <cell r="K18">
            <v>850</v>
          </cell>
        </row>
        <row r="18">
          <cell r="P18">
            <v>1129</v>
          </cell>
        </row>
        <row r="19">
          <cell r="B19">
            <v>8</v>
          </cell>
        </row>
        <row r="19">
          <cell r="E19">
            <v>12.498</v>
          </cell>
        </row>
        <row r="19">
          <cell r="I19">
            <v>13392</v>
          </cell>
          <cell r="J19">
            <v>2096</v>
          </cell>
          <cell r="K19">
            <v>1096</v>
          </cell>
          <cell r="L19">
            <v>750</v>
          </cell>
          <cell r="M19">
            <v>250</v>
          </cell>
          <cell r="N19">
            <v>6000</v>
          </cell>
          <cell r="O19">
            <v>4300</v>
          </cell>
          <cell r="P19">
            <v>996</v>
          </cell>
        </row>
        <row r="20">
          <cell r="B20">
            <v>10</v>
          </cell>
        </row>
        <row r="20">
          <cell r="E20">
            <v>43.6</v>
          </cell>
        </row>
        <row r="20">
          <cell r="I20">
            <v>1172</v>
          </cell>
          <cell r="J20">
            <v>436</v>
          </cell>
          <cell r="K20">
            <v>284</v>
          </cell>
          <cell r="L20">
            <v>102</v>
          </cell>
          <cell r="M20">
            <v>50</v>
          </cell>
          <cell r="N20">
            <v>0</v>
          </cell>
          <cell r="O20">
            <v>300</v>
          </cell>
          <cell r="P20">
            <v>436</v>
          </cell>
        </row>
        <row r="21">
          <cell r="B21">
            <v>3</v>
          </cell>
        </row>
        <row r="21">
          <cell r="E21">
            <v>0.07</v>
          </cell>
        </row>
        <row r="21">
          <cell r="I21">
            <v>280</v>
          </cell>
          <cell r="J21">
            <v>210</v>
          </cell>
          <cell r="K21">
            <v>210</v>
          </cell>
          <cell r="L21">
            <v>0</v>
          </cell>
          <cell r="M21">
            <v>0</v>
          </cell>
          <cell r="N21">
            <v>0</v>
          </cell>
          <cell r="O21">
            <v>0</v>
          </cell>
          <cell r="P21">
            <v>70</v>
          </cell>
        </row>
        <row r="22">
          <cell r="B22">
            <v>1</v>
          </cell>
        </row>
        <row r="22">
          <cell r="E22">
            <v>0.25</v>
          </cell>
        </row>
        <row r="22">
          <cell r="I22">
            <v>300</v>
          </cell>
          <cell r="J22">
            <v>200</v>
          </cell>
          <cell r="K22">
            <v>0</v>
          </cell>
          <cell r="L22">
            <v>200</v>
          </cell>
        </row>
        <row r="22">
          <cell r="P22">
            <v>100</v>
          </cell>
        </row>
        <row r="23">
          <cell r="B23">
            <v>6</v>
          </cell>
        </row>
        <row r="23">
          <cell r="E23">
            <v>0.515</v>
          </cell>
        </row>
        <row r="23">
          <cell r="I23">
            <v>6135</v>
          </cell>
          <cell r="J23">
            <v>1230</v>
          </cell>
          <cell r="K23">
            <v>570</v>
          </cell>
          <cell r="L23">
            <v>560</v>
          </cell>
          <cell r="M23">
            <v>100</v>
          </cell>
          <cell r="N23">
            <v>2000</v>
          </cell>
          <cell r="O23">
            <v>2000</v>
          </cell>
          <cell r="P23">
            <v>905</v>
          </cell>
        </row>
        <row r="24">
          <cell r="I24">
            <v>0</v>
          </cell>
          <cell r="J24">
            <v>0</v>
          </cell>
        </row>
        <row r="25">
          <cell r="I25">
            <v>0</v>
          </cell>
          <cell r="J25">
            <v>0</v>
          </cell>
        </row>
        <row r="26">
          <cell r="I26">
            <v>0</v>
          </cell>
          <cell r="J26">
            <v>0</v>
          </cell>
        </row>
        <row r="27">
          <cell r="I27">
            <v>0</v>
          </cell>
          <cell r="J27">
            <v>0</v>
          </cell>
        </row>
        <row r="28">
          <cell r="I28">
            <v>0</v>
          </cell>
          <cell r="J28">
            <v>0</v>
          </cell>
        </row>
        <row r="29">
          <cell r="I29">
            <v>0</v>
          </cell>
          <cell r="J29">
            <v>0</v>
          </cell>
        </row>
        <row r="30">
          <cell r="I30">
            <v>0</v>
          </cell>
          <cell r="J30">
            <v>0</v>
          </cell>
        </row>
        <row r="31">
          <cell r="I31">
            <v>0</v>
          </cell>
          <cell r="J31">
            <v>0</v>
          </cell>
        </row>
        <row r="32">
          <cell r="I32">
            <v>0</v>
          </cell>
          <cell r="J32">
            <v>0</v>
          </cell>
        </row>
        <row r="33">
          <cell r="B33">
            <v>5</v>
          </cell>
        </row>
        <row r="33">
          <cell r="E33">
            <v>5</v>
          </cell>
        </row>
        <row r="33">
          <cell r="I33">
            <v>13000</v>
          </cell>
          <cell r="J33">
            <v>2000</v>
          </cell>
          <cell r="K33">
            <v>900</v>
          </cell>
          <cell r="L33">
            <v>1000</v>
          </cell>
          <cell r="M33">
            <v>100</v>
          </cell>
          <cell r="N33">
            <v>4600</v>
          </cell>
          <cell r="O33">
            <v>6400</v>
          </cell>
          <cell r="P33">
            <v>0</v>
          </cell>
        </row>
        <row r="34">
          <cell r="B34">
            <v>5</v>
          </cell>
        </row>
        <row r="34">
          <cell r="E34">
            <v>5</v>
          </cell>
        </row>
        <row r="34">
          <cell r="I34">
            <v>13000</v>
          </cell>
          <cell r="J34">
            <v>2000</v>
          </cell>
          <cell r="K34">
            <v>900</v>
          </cell>
          <cell r="L34">
            <v>1000</v>
          </cell>
          <cell r="M34">
            <v>100</v>
          </cell>
          <cell r="N34">
            <v>4600</v>
          </cell>
          <cell r="O34">
            <v>6400</v>
          </cell>
          <cell r="P34">
            <v>0</v>
          </cell>
        </row>
        <row r="35">
          <cell r="I35">
            <v>0</v>
          </cell>
          <cell r="J35">
            <v>0</v>
          </cell>
        </row>
        <row r="36">
          <cell r="I36">
            <v>0</v>
          </cell>
          <cell r="J36">
            <v>0</v>
          </cell>
        </row>
        <row r="37">
          <cell r="B37">
            <v>40</v>
          </cell>
        </row>
        <row r="37">
          <cell r="I37">
            <v>42000</v>
          </cell>
          <cell r="J37">
            <v>4300</v>
          </cell>
          <cell r="K37">
            <v>2080</v>
          </cell>
          <cell r="L37">
            <v>900</v>
          </cell>
          <cell r="M37">
            <v>1320</v>
          </cell>
          <cell r="N37">
            <v>10000</v>
          </cell>
          <cell r="O37">
            <v>27000</v>
          </cell>
          <cell r="P37">
            <v>700</v>
          </cell>
        </row>
        <row r="38">
          <cell r="B38">
            <v>2</v>
          </cell>
        </row>
        <row r="38">
          <cell r="E38">
            <v>0.032</v>
          </cell>
        </row>
        <row r="38">
          <cell r="I38">
            <v>410</v>
          </cell>
          <cell r="J38">
            <v>110</v>
          </cell>
          <cell r="K38">
            <v>90</v>
          </cell>
          <cell r="L38">
            <v>0</v>
          </cell>
          <cell r="M38">
            <v>20</v>
          </cell>
          <cell r="N38">
            <v>0</v>
          </cell>
          <cell r="O38">
            <v>0</v>
          </cell>
          <cell r="P38">
            <v>300</v>
          </cell>
        </row>
        <row r="39">
          <cell r="B39">
            <v>1</v>
          </cell>
        </row>
        <row r="39">
          <cell r="E39">
            <v>0.02</v>
          </cell>
        </row>
        <row r="39">
          <cell r="I39">
            <v>905</v>
          </cell>
          <cell r="J39">
            <v>705</v>
          </cell>
          <cell r="K39">
            <v>645</v>
          </cell>
          <cell r="L39">
            <v>60</v>
          </cell>
          <cell r="M39">
            <v>0</v>
          </cell>
          <cell r="N39">
            <v>0</v>
          </cell>
          <cell r="O39">
            <v>0</v>
          </cell>
          <cell r="P39">
            <v>200</v>
          </cell>
        </row>
        <row r="40">
          <cell r="B40">
            <v>20</v>
          </cell>
        </row>
        <row r="40">
          <cell r="E40">
            <v>64</v>
          </cell>
        </row>
        <row r="40">
          <cell r="I40">
            <v>11864</v>
          </cell>
          <cell r="J40">
            <v>1104</v>
          </cell>
          <cell r="K40">
            <v>450</v>
          </cell>
          <cell r="L40">
            <v>400</v>
          </cell>
          <cell r="M40">
            <v>254</v>
          </cell>
          <cell r="N40">
            <v>3200</v>
          </cell>
          <cell r="O40">
            <v>7560</v>
          </cell>
          <cell r="P40">
            <v>0</v>
          </cell>
        </row>
        <row r="41">
          <cell r="B41">
            <v>8</v>
          </cell>
        </row>
        <row r="41">
          <cell r="E41">
            <v>39</v>
          </cell>
        </row>
        <row r="41">
          <cell r="I41">
            <v>2210</v>
          </cell>
          <cell r="J41">
            <v>150</v>
          </cell>
          <cell r="K41">
            <v>0</v>
          </cell>
          <cell r="L41">
            <v>0</v>
          </cell>
          <cell r="M41">
            <v>150</v>
          </cell>
          <cell r="N41">
            <v>0</v>
          </cell>
          <cell r="O41">
            <v>2060</v>
          </cell>
          <cell r="P41">
            <v>0</v>
          </cell>
        </row>
        <row r="42">
          <cell r="B42">
            <v>6</v>
          </cell>
        </row>
        <row r="42">
          <cell r="E42">
            <v>20</v>
          </cell>
        </row>
        <row r="42">
          <cell r="I42">
            <v>150</v>
          </cell>
          <cell r="J42">
            <v>150</v>
          </cell>
          <cell r="K42">
            <v>150</v>
          </cell>
        </row>
        <row r="42">
          <cell r="P42">
            <v>0</v>
          </cell>
        </row>
        <row r="43">
          <cell r="B43">
            <v>1</v>
          </cell>
        </row>
        <row r="43">
          <cell r="E43">
            <v>20</v>
          </cell>
        </row>
        <row r="43">
          <cell r="I43">
            <v>0</v>
          </cell>
          <cell r="J43">
            <v>0</v>
          </cell>
          <cell r="K43">
            <v>0</v>
          </cell>
        </row>
        <row r="43">
          <cell r="P43">
            <v>0</v>
          </cell>
        </row>
        <row r="44">
          <cell r="B44">
            <v>1</v>
          </cell>
        </row>
        <row r="44">
          <cell r="I44">
            <v>50</v>
          </cell>
          <cell r="J44">
            <v>50</v>
          </cell>
          <cell r="K44">
            <v>0</v>
          </cell>
          <cell r="L44">
            <v>0</v>
          </cell>
          <cell r="M44">
            <v>50</v>
          </cell>
          <cell r="N44">
            <v>0</v>
          </cell>
          <cell r="O44">
            <v>0</v>
          </cell>
          <cell r="P44">
            <v>0</v>
          </cell>
        </row>
        <row r="45">
          <cell r="B45">
            <v>4</v>
          </cell>
        </row>
        <row r="45">
          <cell r="I45">
            <v>2450</v>
          </cell>
          <cell r="J45">
            <v>150</v>
          </cell>
          <cell r="K45">
            <v>150</v>
          </cell>
          <cell r="L45">
            <v>0</v>
          </cell>
          <cell r="M45">
            <v>0</v>
          </cell>
          <cell r="N45">
            <v>0</v>
          </cell>
          <cell r="O45">
            <v>2300</v>
          </cell>
          <cell r="P45">
            <v>0</v>
          </cell>
        </row>
        <row r="46">
          <cell r="B46">
            <v>3</v>
          </cell>
        </row>
        <row r="46">
          <cell r="E46">
            <v>3</v>
          </cell>
        </row>
        <row r="46">
          <cell r="I46">
            <v>900</v>
          </cell>
          <cell r="J46">
            <v>0</v>
          </cell>
          <cell r="K46">
            <v>0</v>
          </cell>
          <cell r="L46">
            <v>0</v>
          </cell>
          <cell r="M46">
            <v>0</v>
          </cell>
          <cell r="N46">
            <v>0</v>
          </cell>
          <cell r="O46">
            <v>900</v>
          </cell>
          <cell r="P46">
            <v>0</v>
          </cell>
        </row>
        <row r="47">
          <cell r="B47">
            <v>2</v>
          </cell>
        </row>
        <row r="47">
          <cell r="I47">
            <v>600</v>
          </cell>
          <cell r="J47">
            <v>0</v>
          </cell>
          <cell r="K47">
            <v>0</v>
          </cell>
          <cell r="L47">
            <v>0</v>
          </cell>
          <cell r="M47">
            <v>0</v>
          </cell>
          <cell r="N47">
            <v>0</v>
          </cell>
          <cell r="O47">
            <v>600</v>
          </cell>
          <cell r="P47">
            <v>0</v>
          </cell>
        </row>
        <row r="48">
          <cell r="B48">
            <v>1</v>
          </cell>
        </row>
        <row r="48">
          <cell r="E48">
            <v>2</v>
          </cell>
        </row>
        <row r="48">
          <cell r="I48">
            <v>8004</v>
          </cell>
          <cell r="J48">
            <v>804</v>
          </cell>
          <cell r="K48">
            <v>300</v>
          </cell>
          <cell r="L48">
            <v>400</v>
          </cell>
          <cell r="M48">
            <v>104</v>
          </cell>
          <cell r="N48">
            <v>3200</v>
          </cell>
          <cell r="O48">
            <v>4000</v>
          </cell>
          <cell r="P48">
            <v>0</v>
          </cell>
        </row>
        <row r="49">
          <cell r="I49">
            <v>0</v>
          </cell>
          <cell r="J49">
            <v>0</v>
          </cell>
        </row>
        <row r="50">
          <cell r="B50">
            <v>2</v>
          </cell>
        </row>
        <row r="50">
          <cell r="I50">
            <v>1110</v>
          </cell>
          <cell r="J50">
            <v>1110</v>
          </cell>
          <cell r="K50">
            <v>1008</v>
          </cell>
          <cell r="L50">
            <v>0</v>
          </cell>
          <cell r="M50">
            <v>102</v>
          </cell>
          <cell r="N50">
            <v>0</v>
          </cell>
          <cell r="O50">
            <v>0</v>
          </cell>
          <cell r="P50">
            <v>0</v>
          </cell>
        </row>
        <row r="51">
          <cell r="B51">
            <v>1</v>
          </cell>
        </row>
        <row r="51">
          <cell r="E51">
            <v>5</v>
          </cell>
        </row>
        <row r="51">
          <cell r="I51">
            <v>1100</v>
          </cell>
          <cell r="J51">
            <v>1100</v>
          </cell>
          <cell r="K51">
            <v>1000</v>
          </cell>
        </row>
        <row r="51">
          <cell r="M51">
            <v>100</v>
          </cell>
        </row>
        <row r="52">
          <cell r="B52">
            <v>1</v>
          </cell>
        </row>
        <row r="52">
          <cell r="E52">
            <v>200</v>
          </cell>
        </row>
        <row r="52">
          <cell r="I52">
            <v>10</v>
          </cell>
          <cell r="J52">
            <v>10</v>
          </cell>
          <cell r="K52">
            <v>8</v>
          </cell>
        </row>
        <row r="52">
          <cell r="M52">
            <v>2</v>
          </cell>
        </row>
        <row r="53">
          <cell r="I53">
            <v>0</v>
          </cell>
          <cell r="J53">
            <v>0</v>
          </cell>
          <cell r="K53">
            <v>0</v>
          </cell>
        </row>
        <row r="54">
          <cell r="I54">
            <v>0</v>
          </cell>
          <cell r="J54">
            <v>0</v>
          </cell>
        </row>
        <row r="55">
          <cell r="I55">
            <v>0</v>
          </cell>
          <cell r="J55">
            <v>0</v>
          </cell>
        </row>
        <row r="56">
          <cell r="I56">
            <v>0</v>
          </cell>
          <cell r="J56">
            <v>0</v>
          </cell>
        </row>
        <row r="57">
          <cell r="I57">
            <v>0</v>
          </cell>
          <cell r="J57">
            <v>0</v>
          </cell>
        </row>
        <row r="58">
          <cell r="I58">
            <v>0</v>
          </cell>
          <cell r="J58">
            <v>0</v>
          </cell>
        </row>
        <row r="59">
          <cell r="B59">
            <v>5</v>
          </cell>
        </row>
        <row r="59">
          <cell r="E59">
            <v>5</v>
          </cell>
        </row>
        <row r="59">
          <cell r="I59">
            <v>3500</v>
          </cell>
          <cell r="J59">
            <v>500</v>
          </cell>
          <cell r="K59">
            <v>200</v>
          </cell>
          <cell r="L59">
            <v>200</v>
          </cell>
          <cell r="M59">
            <v>100</v>
          </cell>
          <cell r="N59">
            <v>1500</v>
          </cell>
          <cell r="O59">
            <v>1500</v>
          </cell>
          <cell r="P59">
            <v>0</v>
          </cell>
        </row>
        <row r="60">
          <cell r="I60">
            <v>0</v>
          </cell>
          <cell r="J60">
            <v>0</v>
          </cell>
        </row>
        <row r="61">
          <cell r="B61">
            <v>13</v>
          </cell>
        </row>
        <row r="61">
          <cell r="E61">
            <v>2000</v>
          </cell>
        </row>
        <row r="61">
          <cell r="I61">
            <v>200</v>
          </cell>
          <cell r="J61">
            <v>200</v>
          </cell>
          <cell r="K61">
            <v>200</v>
          </cell>
          <cell r="L61">
            <v>0</v>
          </cell>
          <cell r="M61">
            <v>0</v>
          </cell>
          <cell r="N61">
            <v>0</v>
          </cell>
          <cell r="O61">
            <v>0</v>
          </cell>
          <cell r="P61">
            <v>0</v>
          </cell>
        </row>
        <row r="62">
          <cell r="I62">
            <v>0</v>
          </cell>
          <cell r="J62">
            <v>0</v>
          </cell>
          <cell r="K62">
            <v>0</v>
          </cell>
          <cell r="L62">
            <v>0</v>
          </cell>
          <cell r="M62">
            <v>0</v>
          </cell>
          <cell r="N62">
            <v>0</v>
          </cell>
          <cell r="O62">
            <v>0</v>
          </cell>
          <cell r="P62">
            <v>0</v>
          </cell>
        </row>
        <row r="63">
          <cell r="I63">
            <v>0</v>
          </cell>
          <cell r="J63">
            <v>0</v>
          </cell>
        </row>
        <row r="64">
          <cell r="I64">
            <v>0</v>
          </cell>
          <cell r="J64">
            <v>0</v>
          </cell>
        </row>
        <row r="65">
          <cell r="I65">
            <v>0</v>
          </cell>
          <cell r="J65">
            <v>0</v>
          </cell>
        </row>
        <row r="66">
          <cell r="B66">
            <v>13</v>
          </cell>
        </row>
        <row r="66">
          <cell r="E66">
            <v>2000</v>
          </cell>
        </row>
        <row r="66">
          <cell r="I66">
            <v>200</v>
          </cell>
          <cell r="J66">
            <v>200</v>
          </cell>
          <cell r="K66">
            <v>200</v>
          </cell>
          <cell r="L66">
            <v>0</v>
          </cell>
          <cell r="M66">
            <v>0</v>
          </cell>
          <cell r="N66">
            <v>0</v>
          </cell>
          <cell r="O66">
            <v>0</v>
          </cell>
          <cell r="P66">
            <v>0</v>
          </cell>
        </row>
        <row r="67">
          <cell r="B67">
            <v>11</v>
          </cell>
        </row>
        <row r="67">
          <cell r="E67">
            <v>1800</v>
          </cell>
        </row>
        <row r="67">
          <cell r="I67">
            <v>180</v>
          </cell>
          <cell r="J67">
            <v>180</v>
          </cell>
          <cell r="K67">
            <v>180</v>
          </cell>
          <cell r="L67">
            <v>0</v>
          </cell>
          <cell r="M67">
            <v>0</v>
          </cell>
          <cell r="N67">
            <v>0</v>
          </cell>
          <cell r="O67">
            <v>0</v>
          </cell>
          <cell r="P67">
            <v>0</v>
          </cell>
        </row>
        <row r="68">
          <cell r="B68">
            <v>1</v>
          </cell>
        </row>
        <row r="68">
          <cell r="E68">
            <v>100</v>
          </cell>
        </row>
        <row r="68">
          <cell r="I68">
            <v>10</v>
          </cell>
          <cell r="J68">
            <v>10</v>
          </cell>
          <cell r="K68">
            <v>10</v>
          </cell>
        </row>
        <row r="69">
          <cell r="B69">
            <v>1</v>
          </cell>
        </row>
        <row r="69">
          <cell r="E69">
            <v>100</v>
          </cell>
        </row>
        <row r="69">
          <cell r="I69">
            <v>10</v>
          </cell>
          <cell r="J69">
            <v>10</v>
          </cell>
          <cell r="K69">
            <v>10</v>
          </cell>
        </row>
        <row r="70">
          <cell r="I70">
            <v>0</v>
          </cell>
          <cell r="J70">
            <v>0</v>
          </cell>
        </row>
        <row r="71">
          <cell r="I71">
            <v>0</v>
          </cell>
          <cell r="J71">
            <v>0</v>
          </cell>
        </row>
        <row r="72">
          <cell r="I72">
            <v>0</v>
          </cell>
          <cell r="J72">
            <v>0</v>
          </cell>
        </row>
        <row r="73">
          <cell r="I73">
            <v>0</v>
          </cell>
          <cell r="J73">
            <v>0</v>
          </cell>
        </row>
        <row r="74">
          <cell r="I74">
            <v>0</v>
          </cell>
          <cell r="J74">
            <v>0</v>
          </cell>
        </row>
        <row r="75">
          <cell r="I75">
            <v>0</v>
          </cell>
          <cell r="J75">
            <v>0</v>
          </cell>
        </row>
        <row r="76">
          <cell r="B76">
            <v>29</v>
          </cell>
        </row>
        <row r="76">
          <cell r="I76">
            <v>13348</v>
          </cell>
          <cell r="J76">
            <v>4898</v>
          </cell>
          <cell r="K76">
            <v>348</v>
          </cell>
          <cell r="L76">
            <v>0</v>
          </cell>
          <cell r="M76">
            <v>4550</v>
          </cell>
          <cell r="N76">
            <v>0</v>
          </cell>
          <cell r="O76">
            <v>8450</v>
          </cell>
          <cell r="P76">
            <v>0</v>
          </cell>
        </row>
        <row r="77">
          <cell r="B77">
            <v>29</v>
          </cell>
        </row>
        <row r="77">
          <cell r="E77">
            <v>4206</v>
          </cell>
        </row>
        <row r="77">
          <cell r="I77">
            <v>348</v>
          </cell>
          <cell r="J77">
            <v>348</v>
          </cell>
          <cell r="K77">
            <v>348</v>
          </cell>
          <cell r="L77">
            <v>0</v>
          </cell>
          <cell r="M77">
            <v>0</v>
          </cell>
          <cell r="N77">
            <v>0</v>
          </cell>
          <cell r="O77">
            <v>0</v>
          </cell>
          <cell r="P77">
            <v>0</v>
          </cell>
        </row>
        <row r="78">
          <cell r="I78">
            <v>0</v>
          </cell>
          <cell r="J78">
            <v>0</v>
          </cell>
        </row>
        <row r="79">
          <cell r="I79">
            <v>0</v>
          </cell>
          <cell r="J79">
            <v>0</v>
          </cell>
        </row>
        <row r="80">
          <cell r="B80" t="str">
            <v>/</v>
          </cell>
        </row>
        <row r="80">
          <cell r="E80" t="str">
            <v>/</v>
          </cell>
        </row>
        <row r="80">
          <cell r="I80">
            <v>13000</v>
          </cell>
          <cell r="J80">
            <v>4550</v>
          </cell>
          <cell r="K80">
            <v>0</v>
          </cell>
          <cell r="L80">
            <v>0</v>
          </cell>
          <cell r="M80">
            <v>4550</v>
          </cell>
          <cell r="N80">
            <v>0</v>
          </cell>
          <cell r="O80">
            <v>8450</v>
          </cell>
          <cell r="P80">
            <v>0</v>
          </cell>
        </row>
        <row r="81">
          <cell r="B81">
            <v>0</v>
          </cell>
        </row>
        <row r="81">
          <cell r="I81">
            <v>0</v>
          </cell>
          <cell r="J81">
            <v>0</v>
          </cell>
        </row>
        <row r="82">
          <cell r="I82">
            <v>0</v>
          </cell>
          <cell r="J82">
            <v>0</v>
          </cell>
        </row>
        <row r="83">
          <cell r="B83">
            <v>13</v>
          </cell>
        </row>
        <row r="83">
          <cell r="I83">
            <v>1895</v>
          </cell>
          <cell r="J83">
            <v>1895</v>
          </cell>
          <cell r="K83">
            <v>1880</v>
          </cell>
          <cell r="L83">
            <v>0</v>
          </cell>
          <cell r="M83">
            <v>15</v>
          </cell>
          <cell r="N83">
            <v>0</v>
          </cell>
          <cell r="O83">
            <v>0</v>
          </cell>
          <cell r="P83">
            <v>0</v>
          </cell>
        </row>
        <row r="84">
          <cell r="B84">
            <v>1</v>
          </cell>
        </row>
        <row r="84">
          <cell r="E84">
            <v>1</v>
          </cell>
        </row>
        <row r="84">
          <cell r="I84">
            <v>1000</v>
          </cell>
          <cell r="J84">
            <v>1000</v>
          </cell>
          <cell r="K84">
            <v>1000</v>
          </cell>
          <cell r="L84">
            <v>0</v>
          </cell>
          <cell r="M84">
            <v>0</v>
          </cell>
          <cell r="N84">
            <v>0</v>
          </cell>
          <cell r="O84">
            <v>0</v>
          </cell>
          <cell r="P84">
            <v>0</v>
          </cell>
        </row>
        <row r="85">
          <cell r="B85">
            <v>5</v>
          </cell>
        </row>
        <row r="85">
          <cell r="E85">
            <v>5</v>
          </cell>
        </row>
        <row r="85">
          <cell r="I85">
            <v>645</v>
          </cell>
          <cell r="J85">
            <v>645</v>
          </cell>
          <cell r="K85">
            <v>630</v>
          </cell>
          <cell r="L85">
            <v>0</v>
          </cell>
          <cell r="M85">
            <v>15</v>
          </cell>
          <cell r="N85">
            <v>0</v>
          </cell>
          <cell r="O85">
            <v>0</v>
          </cell>
          <cell r="P85">
            <v>0</v>
          </cell>
        </row>
        <row r="86">
          <cell r="B86">
            <v>5</v>
          </cell>
        </row>
        <row r="86">
          <cell r="E86">
            <v>44</v>
          </cell>
        </row>
        <row r="86">
          <cell r="I86">
            <v>210</v>
          </cell>
          <cell r="J86">
            <v>210</v>
          </cell>
          <cell r="K86">
            <v>210</v>
          </cell>
          <cell r="L86">
            <v>0</v>
          </cell>
          <cell r="M86">
            <v>0</v>
          </cell>
          <cell r="N86">
            <v>0</v>
          </cell>
          <cell r="O86">
            <v>0</v>
          </cell>
          <cell r="P86">
            <v>0</v>
          </cell>
        </row>
        <row r="87">
          <cell r="B87">
            <v>2</v>
          </cell>
        </row>
        <row r="87">
          <cell r="E87">
            <v>235</v>
          </cell>
        </row>
        <row r="87">
          <cell r="I87">
            <v>40</v>
          </cell>
          <cell r="J87">
            <v>40</v>
          </cell>
          <cell r="K87">
            <v>40</v>
          </cell>
          <cell r="L87">
            <v>0</v>
          </cell>
          <cell r="M87">
            <v>0</v>
          </cell>
          <cell r="N87">
            <v>0</v>
          </cell>
          <cell r="O87">
            <v>0</v>
          </cell>
          <cell r="P87">
            <v>0</v>
          </cell>
        </row>
        <row r="88">
          <cell r="B88">
            <v>19</v>
          </cell>
        </row>
        <row r="88">
          <cell r="I88">
            <v>18701.23</v>
          </cell>
          <cell r="J88">
            <v>18041.23</v>
          </cell>
          <cell r="K88">
            <v>14357.9</v>
          </cell>
          <cell r="L88">
            <v>2068.52</v>
          </cell>
          <cell r="M88">
            <v>1614.81</v>
          </cell>
          <cell r="N88">
            <v>0</v>
          </cell>
          <cell r="O88">
            <v>0</v>
          </cell>
          <cell r="P88">
            <v>660</v>
          </cell>
        </row>
        <row r="89">
          <cell r="B89">
            <v>2</v>
          </cell>
        </row>
        <row r="89">
          <cell r="I89">
            <v>9000</v>
          </cell>
          <cell r="J89">
            <v>8500</v>
          </cell>
          <cell r="K89">
            <v>8000</v>
          </cell>
          <cell r="L89">
            <v>500</v>
          </cell>
          <cell r="M89">
            <v>0</v>
          </cell>
          <cell r="N89">
            <v>0</v>
          </cell>
          <cell r="O89">
            <v>0</v>
          </cell>
          <cell r="P89">
            <v>500</v>
          </cell>
        </row>
        <row r="90">
          <cell r="B90">
            <v>1</v>
          </cell>
        </row>
        <row r="90">
          <cell r="E90">
            <v>5</v>
          </cell>
        </row>
        <row r="90">
          <cell r="I90">
            <v>8000</v>
          </cell>
          <cell r="J90">
            <v>8000</v>
          </cell>
          <cell r="K90">
            <v>8000</v>
          </cell>
        </row>
        <row r="91">
          <cell r="B91">
            <v>1</v>
          </cell>
        </row>
        <row r="91">
          <cell r="I91">
            <v>1000</v>
          </cell>
          <cell r="J91">
            <v>500</v>
          </cell>
          <cell r="K91">
            <v>0</v>
          </cell>
          <cell r="L91">
            <v>500</v>
          </cell>
          <cell r="M91">
            <v>0</v>
          </cell>
          <cell r="N91">
            <v>0</v>
          </cell>
          <cell r="O91">
            <v>0</v>
          </cell>
          <cell r="P91">
            <v>500</v>
          </cell>
        </row>
        <row r="92">
          <cell r="B92">
            <v>9</v>
          </cell>
        </row>
        <row r="92">
          <cell r="I92">
            <v>5014.83</v>
          </cell>
          <cell r="J92">
            <v>5014.83</v>
          </cell>
          <cell r="K92">
            <v>2200</v>
          </cell>
          <cell r="L92">
            <v>1200.02</v>
          </cell>
          <cell r="M92">
            <v>1614.81</v>
          </cell>
          <cell r="N92">
            <v>0</v>
          </cell>
          <cell r="O92">
            <v>0</v>
          </cell>
          <cell r="P92">
            <v>0</v>
          </cell>
        </row>
        <row r="93">
          <cell r="B93">
            <v>9</v>
          </cell>
        </row>
        <row r="93">
          <cell r="I93">
            <v>5014.83</v>
          </cell>
          <cell r="J93">
            <v>5014.83</v>
          </cell>
          <cell r="K93">
            <v>2200</v>
          </cell>
          <cell r="L93">
            <v>1200.02</v>
          </cell>
          <cell r="M93">
            <v>1614.81</v>
          </cell>
          <cell r="N93">
            <v>0</v>
          </cell>
          <cell r="O93">
            <v>0</v>
          </cell>
          <cell r="P93">
            <v>0</v>
          </cell>
        </row>
        <row r="94">
          <cell r="B94">
            <v>6</v>
          </cell>
        </row>
        <row r="94">
          <cell r="I94">
            <v>3029.62</v>
          </cell>
          <cell r="J94">
            <v>3029.62</v>
          </cell>
          <cell r="K94">
            <v>2200</v>
          </cell>
          <cell r="L94">
            <v>414.81</v>
          </cell>
          <cell r="M94">
            <v>414.81</v>
          </cell>
          <cell r="N94">
            <v>0</v>
          </cell>
          <cell r="O94">
            <v>0</v>
          </cell>
          <cell r="P94">
            <v>0</v>
          </cell>
        </row>
        <row r="95">
          <cell r="B95">
            <v>3</v>
          </cell>
        </row>
        <row r="95">
          <cell r="I95">
            <v>1985.21</v>
          </cell>
          <cell r="J95">
            <v>1985.21</v>
          </cell>
          <cell r="K95">
            <v>0</v>
          </cell>
          <cell r="L95">
            <v>785.21</v>
          </cell>
          <cell r="M95">
            <v>1200</v>
          </cell>
          <cell r="N95">
            <v>0</v>
          </cell>
          <cell r="O95">
            <v>0</v>
          </cell>
          <cell r="P95">
            <v>0</v>
          </cell>
        </row>
        <row r="96">
          <cell r="I96">
            <v>0</v>
          </cell>
          <cell r="J96">
            <v>0</v>
          </cell>
        </row>
        <row r="97">
          <cell r="B97">
            <v>8</v>
          </cell>
        </row>
        <row r="97">
          <cell r="I97">
            <v>4686.4</v>
          </cell>
          <cell r="J97">
            <v>4526.4</v>
          </cell>
          <cell r="K97">
            <v>4157.9</v>
          </cell>
          <cell r="L97">
            <v>368.5</v>
          </cell>
          <cell r="M97">
            <v>0</v>
          </cell>
          <cell r="N97">
            <v>0</v>
          </cell>
          <cell r="O97">
            <v>0</v>
          </cell>
          <cell r="P97">
            <v>160</v>
          </cell>
        </row>
        <row r="98">
          <cell r="B98">
            <v>5</v>
          </cell>
        </row>
        <row r="98">
          <cell r="I98">
            <v>300</v>
          </cell>
          <cell r="J98">
            <v>300</v>
          </cell>
          <cell r="K98">
            <v>0</v>
          </cell>
          <cell r="L98">
            <v>150</v>
          </cell>
          <cell r="M98">
            <v>150</v>
          </cell>
          <cell r="N98">
            <v>0</v>
          </cell>
          <cell r="O98">
            <v>0</v>
          </cell>
          <cell r="P98">
            <v>0</v>
          </cell>
        </row>
        <row r="99">
          <cell r="B99">
            <v>5</v>
          </cell>
        </row>
        <row r="99">
          <cell r="E99">
            <v>450</v>
          </cell>
        </row>
        <row r="99">
          <cell r="I99">
            <v>300</v>
          </cell>
          <cell r="J99">
            <v>300</v>
          </cell>
          <cell r="K99">
            <v>0</v>
          </cell>
          <cell r="L99">
            <v>150</v>
          </cell>
          <cell r="M99">
            <v>150</v>
          </cell>
          <cell r="N99">
            <v>0</v>
          </cell>
          <cell r="O99">
            <v>0</v>
          </cell>
          <cell r="P99">
            <v>0</v>
          </cell>
        </row>
        <row r="100">
          <cell r="I100">
            <v>0</v>
          </cell>
          <cell r="J100">
            <v>0</v>
          </cell>
        </row>
        <row r="101">
          <cell r="B101">
            <v>5</v>
          </cell>
        </row>
        <row r="101">
          <cell r="E101">
            <v>5</v>
          </cell>
        </row>
        <row r="101">
          <cell r="I101">
            <v>1900</v>
          </cell>
          <cell r="J101">
            <v>1900</v>
          </cell>
          <cell r="K101">
            <v>1900</v>
          </cell>
          <cell r="L101">
            <v>0</v>
          </cell>
          <cell r="M101">
            <v>0</v>
          </cell>
          <cell r="N101">
            <v>0</v>
          </cell>
          <cell r="O101">
            <v>0</v>
          </cell>
          <cell r="P101">
            <v>0</v>
          </cell>
        </row>
        <row r="102">
          <cell r="B102">
            <v>5</v>
          </cell>
        </row>
        <row r="102">
          <cell r="E102">
            <v>5</v>
          </cell>
        </row>
        <row r="102">
          <cell r="I102">
            <v>1900</v>
          </cell>
          <cell r="J102">
            <v>1900</v>
          </cell>
          <cell r="K102">
            <v>1900</v>
          </cell>
          <cell r="L102">
            <v>0</v>
          </cell>
          <cell r="M102">
            <v>0</v>
          </cell>
          <cell r="N102">
            <v>0</v>
          </cell>
          <cell r="O102">
            <v>0</v>
          </cell>
          <cell r="P102">
            <v>0</v>
          </cell>
        </row>
        <row r="103">
          <cell r="I103">
            <v>0</v>
          </cell>
          <cell r="J103">
            <v>0</v>
          </cell>
        </row>
        <row r="104">
          <cell r="I104">
            <v>0</v>
          </cell>
          <cell r="J104">
            <v>0</v>
          </cell>
        </row>
        <row r="105">
          <cell r="I105">
            <v>0</v>
          </cell>
          <cell r="J105">
            <v>0</v>
          </cell>
        </row>
        <row r="106">
          <cell r="I106">
            <v>0</v>
          </cell>
          <cell r="J106">
            <v>0</v>
          </cell>
        </row>
        <row r="107">
          <cell r="I107">
            <v>0</v>
          </cell>
          <cell r="J107">
            <v>0</v>
          </cell>
        </row>
        <row r="108">
          <cell r="B108">
            <v>357</v>
          </cell>
        </row>
        <row r="108">
          <cell r="I108">
            <v>90124.044</v>
          </cell>
          <cell r="J108">
            <v>68681.214</v>
          </cell>
          <cell r="K108">
            <v>11762.467</v>
          </cell>
          <cell r="L108">
            <v>18345.142</v>
          </cell>
          <cell r="M108">
            <v>38573.605</v>
          </cell>
          <cell r="N108">
            <v>17302.83</v>
          </cell>
          <cell r="O108">
            <v>0</v>
          </cell>
          <cell r="P108">
            <v>4140</v>
          </cell>
        </row>
        <row r="109">
          <cell r="B109">
            <v>335</v>
          </cell>
        </row>
        <row r="110">
          <cell r="B110">
            <v>52</v>
          </cell>
        </row>
        <row r="110">
          <cell r="E110">
            <v>338.62</v>
          </cell>
        </row>
        <row r="111">
          <cell r="B111">
            <v>20</v>
          </cell>
        </row>
        <row r="111">
          <cell r="E111">
            <v>93.9</v>
          </cell>
        </row>
        <row r="111">
          <cell r="I111">
            <v>1209.328</v>
          </cell>
          <cell r="J111">
            <v>1209.328</v>
          </cell>
          <cell r="K111">
            <v>667.328</v>
          </cell>
          <cell r="L111">
            <v>542</v>
          </cell>
          <cell r="M111">
            <v>0</v>
          </cell>
          <cell r="N111">
            <v>0</v>
          </cell>
          <cell r="O111">
            <v>0</v>
          </cell>
          <cell r="P111">
            <v>0</v>
          </cell>
        </row>
        <row r="112">
          <cell r="J112">
            <v>4361.66</v>
          </cell>
          <cell r="K112">
            <v>326.44</v>
          </cell>
          <cell r="L112">
            <v>237.72</v>
          </cell>
          <cell r="M112">
            <v>3797.5</v>
          </cell>
          <cell r="N112">
            <v>0</v>
          </cell>
          <cell r="O112">
            <v>0</v>
          </cell>
          <cell r="P112">
            <v>0</v>
          </cell>
        </row>
        <row r="113">
          <cell r="I113">
            <v>0</v>
          </cell>
          <cell r="J113">
            <v>0</v>
          </cell>
        </row>
        <row r="114">
          <cell r="I114">
            <v>0</v>
          </cell>
          <cell r="J114">
            <v>0</v>
          </cell>
        </row>
        <row r="115">
          <cell r="B115">
            <v>19</v>
          </cell>
        </row>
        <row r="115">
          <cell r="E115">
            <v>161.566</v>
          </cell>
        </row>
        <row r="115">
          <cell r="I115">
            <v>3853.286</v>
          </cell>
          <cell r="J115">
            <v>3853.286</v>
          </cell>
          <cell r="K115">
            <v>1318.181</v>
          </cell>
          <cell r="L115">
            <v>0</v>
          </cell>
          <cell r="M115">
            <v>2535.105</v>
          </cell>
          <cell r="N115">
            <v>0</v>
          </cell>
          <cell r="O115">
            <v>0</v>
          </cell>
          <cell r="P115">
            <v>0</v>
          </cell>
        </row>
        <row r="116">
          <cell r="B116">
            <v>4</v>
          </cell>
        </row>
        <row r="116">
          <cell r="I116">
            <v>928</v>
          </cell>
          <cell r="J116">
            <v>928</v>
          </cell>
          <cell r="K116">
            <v>160</v>
          </cell>
          <cell r="L116">
            <v>0</v>
          </cell>
          <cell r="M116">
            <v>768</v>
          </cell>
          <cell r="N116">
            <v>0</v>
          </cell>
          <cell r="O116">
            <v>0</v>
          </cell>
          <cell r="P116">
            <v>0</v>
          </cell>
        </row>
        <row r="117">
          <cell r="B117">
            <v>234</v>
          </cell>
        </row>
        <row r="117">
          <cell r="I117">
            <v>2578.46</v>
          </cell>
          <cell r="J117">
            <v>2578.46</v>
          </cell>
          <cell r="K117">
            <v>541.35</v>
          </cell>
          <cell r="L117">
            <v>1051.35</v>
          </cell>
          <cell r="M117">
            <v>985.76</v>
          </cell>
          <cell r="N117">
            <v>0</v>
          </cell>
          <cell r="O117">
            <v>0</v>
          </cell>
          <cell r="P117">
            <v>0</v>
          </cell>
        </row>
        <row r="118">
          <cell r="B118">
            <v>232</v>
          </cell>
        </row>
        <row r="118">
          <cell r="I118">
            <v>2068.46</v>
          </cell>
          <cell r="J118">
            <v>2068.46</v>
          </cell>
          <cell r="K118">
            <v>541.35</v>
          </cell>
          <cell r="L118">
            <v>541.35</v>
          </cell>
          <cell r="M118">
            <v>985.76</v>
          </cell>
          <cell r="N118">
            <v>0</v>
          </cell>
          <cell r="O118">
            <v>0</v>
          </cell>
          <cell r="P118">
            <v>0</v>
          </cell>
        </row>
        <row r="119">
          <cell r="B119">
            <v>2</v>
          </cell>
        </row>
        <row r="119">
          <cell r="I119">
            <v>510</v>
          </cell>
          <cell r="J119">
            <v>510</v>
          </cell>
          <cell r="K119">
            <v>0</v>
          </cell>
          <cell r="L119">
            <v>510</v>
          </cell>
          <cell r="M119">
            <v>0</v>
          </cell>
          <cell r="N119">
            <v>0</v>
          </cell>
          <cell r="O119">
            <v>0</v>
          </cell>
          <cell r="P119">
            <v>0</v>
          </cell>
        </row>
        <row r="120">
          <cell r="I120">
            <v>0</v>
          </cell>
          <cell r="J120">
            <v>0</v>
          </cell>
        </row>
        <row r="121">
          <cell r="B121">
            <v>1</v>
          </cell>
        </row>
        <row r="121">
          <cell r="E121">
            <v>22</v>
          </cell>
        </row>
        <row r="121">
          <cell r="I121">
            <v>2938.54</v>
          </cell>
          <cell r="J121">
            <v>587.71</v>
          </cell>
          <cell r="K121">
            <v>587.71</v>
          </cell>
          <cell r="L121">
            <v>0</v>
          </cell>
          <cell r="M121">
            <v>0</v>
          </cell>
          <cell r="N121">
            <v>2350.83</v>
          </cell>
          <cell r="O121">
            <v>0</v>
          </cell>
          <cell r="P121">
            <v>0</v>
          </cell>
        </row>
        <row r="122">
          <cell r="B122">
            <v>6</v>
          </cell>
        </row>
        <row r="122">
          <cell r="I122">
            <v>14952</v>
          </cell>
          <cell r="J122">
            <v>0</v>
          </cell>
        </row>
        <row r="122">
          <cell r="N122">
            <v>14952</v>
          </cell>
        </row>
        <row r="123">
          <cell r="B123">
            <v>41</v>
          </cell>
        </row>
        <row r="123">
          <cell r="I123">
            <v>2941.88</v>
          </cell>
          <cell r="J123">
            <v>2941.88</v>
          </cell>
          <cell r="K123">
            <v>1655</v>
          </cell>
          <cell r="L123">
            <v>747</v>
          </cell>
          <cell r="M123">
            <v>539.88</v>
          </cell>
          <cell r="N123">
            <v>0</v>
          </cell>
          <cell r="O123">
            <v>0</v>
          </cell>
          <cell r="P123">
            <v>0</v>
          </cell>
        </row>
        <row r="124">
          <cell r="B124">
            <v>1</v>
          </cell>
        </row>
        <row r="124">
          <cell r="I124">
            <v>350</v>
          </cell>
          <cell r="J124">
            <v>350</v>
          </cell>
          <cell r="K124">
            <v>0</v>
          </cell>
          <cell r="L124">
            <v>350</v>
          </cell>
          <cell r="M124">
            <v>0</v>
          </cell>
          <cell r="N124">
            <v>0</v>
          </cell>
          <cell r="O124">
            <v>0</v>
          </cell>
          <cell r="P124">
            <v>0</v>
          </cell>
        </row>
        <row r="125">
          <cell r="B125">
            <v>40</v>
          </cell>
        </row>
        <row r="125">
          <cell r="I125">
            <v>2591.88</v>
          </cell>
          <cell r="J125">
            <v>2591.88</v>
          </cell>
          <cell r="K125">
            <v>1655</v>
          </cell>
          <cell r="L125">
            <v>397</v>
          </cell>
          <cell r="M125">
            <v>539.88</v>
          </cell>
          <cell r="N125">
            <v>0</v>
          </cell>
          <cell r="O125">
            <v>0</v>
          </cell>
          <cell r="P125">
            <v>0</v>
          </cell>
        </row>
        <row r="126">
          <cell r="I126">
            <v>0</v>
          </cell>
          <cell r="J126">
            <v>0</v>
          </cell>
        </row>
        <row r="127">
          <cell r="B127">
            <v>40</v>
          </cell>
        </row>
        <row r="127">
          <cell r="I127">
            <v>2591.88</v>
          </cell>
          <cell r="J127">
            <v>2591.88</v>
          </cell>
          <cell r="K127">
            <v>1655</v>
          </cell>
          <cell r="L127">
            <v>397</v>
          </cell>
          <cell r="M127">
            <v>539.88</v>
          </cell>
          <cell r="N127">
            <v>0</v>
          </cell>
          <cell r="O127">
            <v>0</v>
          </cell>
          <cell r="P127">
            <v>0</v>
          </cell>
        </row>
        <row r="128">
          <cell r="B128">
            <v>1</v>
          </cell>
        </row>
        <row r="128">
          <cell r="I128">
            <v>8454</v>
          </cell>
          <cell r="J128">
            <v>4314</v>
          </cell>
          <cell r="K128">
            <v>110</v>
          </cell>
          <cell r="L128">
            <v>40</v>
          </cell>
          <cell r="M128">
            <v>4164</v>
          </cell>
          <cell r="N128">
            <v>0</v>
          </cell>
          <cell r="O128">
            <v>0</v>
          </cell>
          <cell r="P128">
            <v>4140</v>
          </cell>
        </row>
        <row r="129">
          <cell r="B129">
            <v>1</v>
          </cell>
        </row>
        <row r="129">
          <cell r="I129">
            <v>8280</v>
          </cell>
          <cell r="J129">
            <v>4140</v>
          </cell>
          <cell r="K129">
            <v>0</v>
          </cell>
          <cell r="L129">
            <v>0</v>
          </cell>
          <cell r="M129">
            <v>4140</v>
          </cell>
          <cell r="N129">
            <v>0</v>
          </cell>
          <cell r="O129">
            <v>0</v>
          </cell>
          <cell r="P129">
            <v>4140</v>
          </cell>
        </row>
        <row r="130">
          <cell r="I130">
            <v>0</v>
          </cell>
          <cell r="J130">
            <v>0</v>
          </cell>
        </row>
        <row r="131">
          <cell r="I131">
            <v>174</v>
          </cell>
          <cell r="J131">
            <v>174</v>
          </cell>
          <cell r="K131">
            <v>110</v>
          </cell>
          <cell r="L131">
            <v>40</v>
          </cell>
          <cell r="M131">
            <v>24</v>
          </cell>
          <cell r="N131">
            <v>0</v>
          </cell>
          <cell r="O131">
            <v>0</v>
          </cell>
          <cell r="P131">
            <v>0</v>
          </cell>
        </row>
        <row r="132">
          <cell r="B132">
            <v>26</v>
          </cell>
        </row>
        <row r="132">
          <cell r="E132" t="str">
            <v>/</v>
          </cell>
        </row>
        <row r="132">
          <cell r="I132">
            <v>47906.89</v>
          </cell>
          <cell r="J132">
            <v>47906.89</v>
          </cell>
          <cell r="K132">
            <v>6396.458</v>
          </cell>
          <cell r="L132">
            <v>15727.072</v>
          </cell>
          <cell r="M132">
            <v>25783.36</v>
          </cell>
          <cell r="N132">
            <v>0</v>
          </cell>
          <cell r="O132">
            <v>0</v>
          </cell>
          <cell r="P132">
            <v>0</v>
          </cell>
        </row>
        <row r="133">
          <cell r="I133">
            <v>0</v>
          </cell>
          <cell r="J133">
            <v>0</v>
          </cell>
        </row>
        <row r="134">
          <cell r="B134">
            <v>18</v>
          </cell>
        </row>
        <row r="134">
          <cell r="I134">
            <v>42392.57</v>
          </cell>
          <cell r="J134">
            <v>42392.57</v>
          </cell>
          <cell r="K134">
            <v>5563.458</v>
          </cell>
          <cell r="L134">
            <v>15637.072</v>
          </cell>
          <cell r="M134">
            <v>21192.04</v>
          </cell>
          <cell r="N134">
            <v>0</v>
          </cell>
          <cell r="O134">
            <v>0</v>
          </cell>
          <cell r="P134">
            <v>0</v>
          </cell>
        </row>
        <row r="135">
          <cell r="B135">
            <v>10</v>
          </cell>
        </row>
        <row r="135">
          <cell r="I135">
            <v>34627.17</v>
          </cell>
          <cell r="J135">
            <v>34627.17</v>
          </cell>
          <cell r="K135">
            <v>2689.99</v>
          </cell>
          <cell r="L135">
            <v>15336.46</v>
          </cell>
          <cell r="M135">
            <v>16600.72</v>
          </cell>
          <cell r="N135">
            <v>0</v>
          </cell>
          <cell r="O135">
            <v>0</v>
          </cell>
          <cell r="P135">
            <v>0</v>
          </cell>
        </row>
        <row r="136">
          <cell r="I136">
            <v>0</v>
          </cell>
          <cell r="J136">
            <v>0</v>
          </cell>
        </row>
        <row r="137">
          <cell r="B137">
            <v>3</v>
          </cell>
        </row>
        <row r="137">
          <cell r="I137">
            <v>2600</v>
          </cell>
          <cell r="J137">
            <v>2600</v>
          </cell>
          <cell r="K137">
            <v>1300</v>
          </cell>
          <cell r="L137">
            <v>780</v>
          </cell>
          <cell r="M137">
            <v>520</v>
          </cell>
          <cell r="N137">
            <v>0</v>
          </cell>
          <cell r="O137">
            <v>0</v>
          </cell>
          <cell r="P137">
            <v>0</v>
          </cell>
        </row>
        <row r="138">
          <cell r="B138">
            <v>3</v>
          </cell>
        </row>
        <row r="138">
          <cell r="I138">
            <v>32027.17</v>
          </cell>
          <cell r="J138">
            <v>32027.17</v>
          </cell>
          <cell r="K138">
            <v>1389.99</v>
          </cell>
          <cell r="L138">
            <v>14556.46</v>
          </cell>
          <cell r="M138">
            <v>16080.72</v>
          </cell>
          <cell r="N138">
            <v>0</v>
          </cell>
          <cell r="O138">
            <v>0</v>
          </cell>
          <cell r="P138">
            <v>0</v>
          </cell>
        </row>
        <row r="139">
          <cell r="I139">
            <v>0</v>
          </cell>
          <cell r="J139">
            <v>0</v>
          </cell>
        </row>
        <row r="140">
          <cell r="I140">
            <v>2251.08</v>
          </cell>
          <cell r="J140">
            <v>2251.08</v>
          </cell>
          <cell r="K140">
            <v>2040.468</v>
          </cell>
          <cell r="L140">
            <v>210.612</v>
          </cell>
          <cell r="M140">
            <v>0</v>
          </cell>
          <cell r="N140">
            <v>0</v>
          </cell>
          <cell r="O140">
            <v>0</v>
          </cell>
          <cell r="P140">
            <v>0</v>
          </cell>
        </row>
        <row r="141">
          <cell r="I141">
            <v>0</v>
          </cell>
          <cell r="J141">
            <v>0</v>
          </cell>
        </row>
        <row r="142">
          <cell r="B142">
            <v>0</v>
          </cell>
        </row>
        <row r="142">
          <cell r="I142">
            <v>2251.08</v>
          </cell>
          <cell r="J142">
            <v>2251.08</v>
          </cell>
          <cell r="K142">
            <v>2040.468</v>
          </cell>
          <cell r="L142">
            <v>210.612</v>
          </cell>
          <cell r="M142">
            <v>0</v>
          </cell>
          <cell r="N142">
            <v>0</v>
          </cell>
          <cell r="O142">
            <v>0</v>
          </cell>
          <cell r="P142">
            <v>0</v>
          </cell>
        </row>
        <row r="143">
          <cell r="I143">
            <v>0</v>
          </cell>
          <cell r="J143">
            <v>0</v>
          </cell>
        </row>
        <row r="144">
          <cell r="B144">
            <v>8</v>
          </cell>
        </row>
        <row r="144">
          <cell r="I144">
            <v>5514.32</v>
          </cell>
          <cell r="J144">
            <v>5514.32</v>
          </cell>
          <cell r="K144">
            <v>833</v>
          </cell>
          <cell r="L144">
            <v>90</v>
          </cell>
          <cell r="M144">
            <v>4591.32</v>
          </cell>
          <cell r="N144">
            <v>0</v>
          </cell>
          <cell r="O144">
            <v>0</v>
          </cell>
          <cell r="P144">
            <v>0</v>
          </cell>
        </row>
        <row r="145">
          <cell r="I145">
            <v>0</v>
          </cell>
          <cell r="J145">
            <v>0</v>
          </cell>
        </row>
        <row r="146">
          <cell r="I146">
            <v>0</v>
          </cell>
          <cell r="J146">
            <v>0</v>
          </cell>
        </row>
        <row r="147">
          <cell r="I147">
            <v>0</v>
          </cell>
          <cell r="J147">
            <v>0</v>
          </cell>
        </row>
        <row r="148">
          <cell r="B148">
            <v>8</v>
          </cell>
        </row>
        <row r="148">
          <cell r="I148">
            <v>2944.32</v>
          </cell>
          <cell r="J148">
            <v>2944.32</v>
          </cell>
          <cell r="K148">
            <v>833</v>
          </cell>
          <cell r="L148">
            <v>90</v>
          </cell>
          <cell r="M148">
            <v>2021.32</v>
          </cell>
          <cell r="N148">
            <v>0</v>
          </cell>
          <cell r="O148">
            <v>0</v>
          </cell>
          <cell r="P148">
            <v>0</v>
          </cell>
        </row>
        <row r="149">
          <cell r="I149">
            <v>2570</v>
          </cell>
          <cell r="J149">
            <v>2570</v>
          </cell>
          <cell r="K149">
            <v>0</v>
          </cell>
          <cell r="L149">
            <v>0</v>
          </cell>
          <cell r="M149">
            <v>2570</v>
          </cell>
          <cell r="N149">
            <v>0</v>
          </cell>
          <cell r="O149">
            <v>0</v>
          </cell>
          <cell r="P149">
            <v>0</v>
          </cell>
        </row>
        <row r="150">
          <cell r="I150">
            <v>0</v>
          </cell>
          <cell r="J150">
            <v>0</v>
          </cell>
        </row>
        <row r="151">
          <cell r="I151">
            <v>0</v>
          </cell>
          <cell r="J151">
            <v>0</v>
          </cell>
        </row>
        <row r="152">
          <cell r="I152">
            <v>0</v>
          </cell>
          <cell r="J152">
            <v>0</v>
          </cell>
        </row>
        <row r="153">
          <cell r="I153">
            <v>0</v>
          </cell>
          <cell r="J153">
            <v>0</v>
          </cell>
        </row>
        <row r="154">
          <cell r="I154">
            <v>0</v>
          </cell>
          <cell r="J154">
            <v>0</v>
          </cell>
        </row>
        <row r="155">
          <cell r="I155">
            <v>0</v>
          </cell>
          <cell r="J155">
            <v>0</v>
          </cell>
        </row>
      </sheetData>
      <sheetData sheetId="5">
        <row r="7">
          <cell r="B7">
            <v>162</v>
          </cell>
        </row>
        <row r="7">
          <cell r="I7">
            <v>144204</v>
          </cell>
          <cell r="J7">
            <v>24684</v>
          </cell>
          <cell r="K7">
            <v>11393</v>
          </cell>
          <cell r="L7">
            <v>9122</v>
          </cell>
          <cell r="M7">
            <v>4169</v>
          </cell>
          <cell r="N7">
            <v>34450</v>
          </cell>
          <cell r="O7">
            <v>70800</v>
          </cell>
          <cell r="P7">
            <v>14270</v>
          </cell>
        </row>
        <row r="8">
          <cell r="B8">
            <v>140</v>
          </cell>
        </row>
        <row r="8">
          <cell r="I8">
            <v>127835</v>
          </cell>
          <cell r="J8">
            <v>21915</v>
          </cell>
          <cell r="K8">
            <v>9773</v>
          </cell>
          <cell r="L8">
            <v>8622</v>
          </cell>
          <cell r="M8">
            <v>3520</v>
          </cell>
          <cell r="N8">
            <v>30150</v>
          </cell>
          <cell r="O8">
            <v>61500</v>
          </cell>
          <cell r="P8">
            <v>14270</v>
          </cell>
        </row>
        <row r="9">
          <cell r="B9">
            <v>34</v>
          </cell>
        </row>
        <row r="9">
          <cell r="I9">
            <v>68940</v>
          </cell>
          <cell r="J9">
            <v>11200</v>
          </cell>
          <cell r="K9">
            <v>4078</v>
          </cell>
          <cell r="L9">
            <v>5122</v>
          </cell>
          <cell r="M9">
            <v>2000</v>
          </cell>
          <cell r="N9">
            <v>15950</v>
          </cell>
          <cell r="O9">
            <v>29900</v>
          </cell>
          <cell r="P9">
            <v>11890</v>
          </cell>
        </row>
        <row r="10">
          <cell r="B10">
            <v>15</v>
          </cell>
        </row>
        <row r="10">
          <cell r="I10">
            <v>32600</v>
          </cell>
          <cell r="J10">
            <v>5450</v>
          </cell>
          <cell r="K10">
            <v>1750</v>
          </cell>
          <cell r="L10">
            <v>2500</v>
          </cell>
          <cell r="M10">
            <v>1200</v>
          </cell>
          <cell r="N10">
            <v>6150</v>
          </cell>
          <cell r="O10">
            <v>14800</v>
          </cell>
          <cell r="P10">
            <v>6200</v>
          </cell>
        </row>
        <row r="11">
          <cell r="B11">
            <v>8</v>
          </cell>
        </row>
        <row r="11">
          <cell r="E11">
            <v>6.2</v>
          </cell>
        </row>
        <row r="11">
          <cell r="I11">
            <v>8550</v>
          </cell>
          <cell r="J11">
            <v>1550</v>
          </cell>
          <cell r="K11">
            <v>500</v>
          </cell>
          <cell r="L11">
            <v>850</v>
          </cell>
          <cell r="M11">
            <v>200</v>
          </cell>
          <cell r="N11">
            <v>300</v>
          </cell>
          <cell r="O11">
            <v>4300</v>
          </cell>
          <cell r="P11">
            <v>2400</v>
          </cell>
        </row>
        <row r="12">
          <cell r="I12">
            <v>0</v>
          </cell>
          <cell r="J12">
            <v>0</v>
          </cell>
        </row>
        <row r="13">
          <cell r="B13">
            <v>7</v>
          </cell>
        </row>
        <row r="13">
          <cell r="E13">
            <v>5.12</v>
          </cell>
        </row>
        <row r="13">
          <cell r="I13">
            <v>24050</v>
          </cell>
          <cell r="J13">
            <v>3900</v>
          </cell>
          <cell r="K13">
            <v>1250</v>
          </cell>
          <cell r="L13">
            <v>1650</v>
          </cell>
          <cell r="M13">
            <v>1000</v>
          </cell>
          <cell r="N13">
            <v>5850</v>
          </cell>
          <cell r="O13">
            <v>10500</v>
          </cell>
          <cell r="P13">
            <v>3800</v>
          </cell>
        </row>
        <row r="14">
          <cell r="B14">
            <v>2</v>
          </cell>
        </row>
        <row r="14">
          <cell r="E14">
            <v>0.7</v>
          </cell>
        </row>
        <row r="14">
          <cell r="I14">
            <v>2500</v>
          </cell>
          <cell r="J14">
            <v>350</v>
          </cell>
          <cell r="K14">
            <v>100</v>
          </cell>
          <cell r="L14">
            <v>200</v>
          </cell>
          <cell r="M14">
            <v>50</v>
          </cell>
          <cell r="N14">
            <v>500</v>
          </cell>
          <cell r="O14">
            <v>1050</v>
          </cell>
          <cell r="P14">
            <v>600</v>
          </cell>
        </row>
        <row r="15">
          <cell r="B15">
            <v>6</v>
          </cell>
        </row>
        <row r="15">
          <cell r="E15">
            <v>2.6</v>
          </cell>
        </row>
        <row r="15">
          <cell r="I15">
            <v>7000</v>
          </cell>
          <cell r="J15">
            <v>1000</v>
          </cell>
          <cell r="K15">
            <v>250</v>
          </cell>
          <cell r="L15">
            <v>600</v>
          </cell>
          <cell r="M15">
            <v>150</v>
          </cell>
          <cell r="N15">
            <v>500</v>
          </cell>
          <cell r="O15">
            <v>3550</v>
          </cell>
          <cell r="P15">
            <v>1950</v>
          </cell>
        </row>
        <row r="16">
          <cell r="B16">
            <v>8</v>
          </cell>
        </row>
        <row r="16">
          <cell r="I16">
            <v>21040</v>
          </cell>
          <cell r="J16">
            <v>3340</v>
          </cell>
          <cell r="K16">
            <v>1578</v>
          </cell>
          <cell r="L16">
            <v>1262</v>
          </cell>
          <cell r="M16">
            <v>500</v>
          </cell>
          <cell r="N16">
            <v>6800</v>
          </cell>
          <cell r="O16">
            <v>8500</v>
          </cell>
          <cell r="P16">
            <v>2400</v>
          </cell>
        </row>
        <row r="17">
          <cell r="B17">
            <v>1</v>
          </cell>
        </row>
        <row r="17">
          <cell r="E17">
            <v>0.2</v>
          </cell>
        </row>
        <row r="17">
          <cell r="I17">
            <v>2400</v>
          </cell>
          <cell r="J17">
            <v>200</v>
          </cell>
          <cell r="K17">
            <v>100</v>
          </cell>
          <cell r="L17">
            <v>100</v>
          </cell>
          <cell r="M17">
            <v>0</v>
          </cell>
          <cell r="N17">
            <v>800</v>
          </cell>
          <cell r="O17">
            <v>900</v>
          </cell>
          <cell r="P17">
            <v>500</v>
          </cell>
        </row>
        <row r="18">
          <cell r="B18">
            <v>2</v>
          </cell>
        </row>
        <row r="18">
          <cell r="E18">
            <v>5.06</v>
          </cell>
        </row>
        <row r="18">
          <cell r="I18">
            <v>5030</v>
          </cell>
          <cell r="J18">
            <v>1030</v>
          </cell>
          <cell r="K18">
            <v>420</v>
          </cell>
          <cell r="L18">
            <v>410</v>
          </cell>
          <cell r="M18">
            <v>200</v>
          </cell>
          <cell r="N18">
            <v>0</v>
          </cell>
          <cell r="O18">
            <v>3000</v>
          </cell>
          <cell r="P18">
            <v>1000</v>
          </cell>
        </row>
        <row r="19">
          <cell r="B19">
            <v>4</v>
          </cell>
        </row>
        <row r="19">
          <cell r="E19">
            <v>22.105</v>
          </cell>
        </row>
        <row r="19">
          <cell r="I19">
            <v>12710</v>
          </cell>
          <cell r="J19">
            <v>1810</v>
          </cell>
          <cell r="K19">
            <v>908</v>
          </cell>
          <cell r="L19">
            <v>652</v>
          </cell>
          <cell r="M19">
            <v>250</v>
          </cell>
          <cell r="N19">
            <v>6000</v>
          </cell>
          <cell r="O19">
            <v>4300</v>
          </cell>
          <cell r="P19">
            <v>600</v>
          </cell>
        </row>
        <row r="20">
          <cell r="B20">
            <v>1</v>
          </cell>
        </row>
        <row r="20">
          <cell r="E20">
            <v>30</v>
          </cell>
        </row>
        <row r="20">
          <cell r="I20">
            <v>900</v>
          </cell>
          <cell r="J20">
            <v>300</v>
          </cell>
          <cell r="K20">
            <v>150</v>
          </cell>
          <cell r="L20">
            <v>100</v>
          </cell>
          <cell r="M20">
            <v>50</v>
          </cell>
          <cell r="N20">
            <v>0</v>
          </cell>
          <cell r="O20">
            <v>300</v>
          </cell>
          <cell r="P20">
            <v>300</v>
          </cell>
        </row>
        <row r="23">
          <cell r="B23">
            <v>3</v>
          </cell>
        </row>
        <row r="23">
          <cell r="E23">
            <v>0.45</v>
          </cell>
        </row>
        <row r="23">
          <cell r="I23">
            <v>5800</v>
          </cell>
          <cell r="J23">
            <v>1060</v>
          </cell>
          <cell r="K23">
            <v>400</v>
          </cell>
          <cell r="L23">
            <v>560</v>
          </cell>
          <cell r="M23">
            <v>100</v>
          </cell>
          <cell r="N23">
            <v>2000</v>
          </cell>
          <cell r="O23">
            <v>2000</v>
          </cell>
          <cell r="P23">
            <v>740</v>
          </cell>
        </row>
        <row r="24">
          <cell r="I24">
            <v>0</v>
          </cell>
          <cell r="J24">
            <v>0</v>
          </cell>
        </row>
        <row r="25">
          <cell r="B25">
            <v>14</v>
          </cell>
        </row>
        <row r="25">
          <cell r="E25">
            <v>2.2</v>
          </cell>
        </row>
        <row r="25">
          <cell r="I25">
            <v>940</v>
          </cell>
          <cell r="J25">
            <v>260</v>
          </cell>
          <cell r="K25">
            <v>0</v>
          </cell>
          <cell r="L25">
            <v>230</v>
          </cell>
          <cell r="M25">
            <v>30</v>
          </cell>
          <cell r="N25">
            <v>0</v>
          </cell>
          <cell r="O25">
            <v>0</v>
          </cell>
          <cell r="P25">
            <v>680</v>
          </cell>
        </row>
        <row r="26">
          <cell r="I26">
            <v>0</v>
          </cell>
          <cell r="J26">
            <v>0</v>
          </cell>
        </row>
        <row r="27">
          <cell r="B27">
            <v>11</v>
          </cell>
        </row>
        <row r="27">
          <cell r="E27">
            <v>2</v>
          </cell>
        </row>
        <row r="27">
          <cell r="I27">
            <v>600</v>
          </cell>
          <cell r="J27">
            <v>200</v>
          </cell>
          <cell r="K27">
            <v>0</v>
          </cell>
          <cell r="L27">
            <v>200</v>
          </cell>
          <cell r="M27">
            <v>0</v>
          </cell>
          <cell r="N27">
            <v>0</v>
          </cell>
          <cell r="O27">
            <v>0</v>
          </cell>
          <cell r="P27">
            <v>400</v>
          </cell>
        </row>
        <row r="28">
          <cell r="B28">
            <v>3</v>
          </cell>
        </row>
        <row r="28">
          <cell r="E28">
            <v>0.2</v>
          </cell>
        </row>
        <row r="28">
          <cell r="I28">
            <v>340</v>
          </cell>
          <cell r="J28">
            <v>60</v>
          </cell>
        </row>
        <row r="28">
          <cell r="L28">
            <v>30</v>
          </cell>
          <cell r="M28">
            <v>30</v>
          </cell>
        </row>
        <row r="28">
          <cell r="P28">
            <v>280</v>
          </cell>
        </row>
        <row r="29">
          <cell r="I29">
            <v>0</v>
          </cell>
          <cell r="J29">
            <v>0</v>
          </cell>
        </row>
        <row r="30">
          <cell r="I30">
            <v>0</v>
          </cell>
          <cell r="J30">
            <v>0</v>
          </cell>
        </row>
        <row r="31">
          <cell r="I31">
            <v>0</v>
          </cell>
          <cell r="J31">
            <v>0</v>
          </cell>
        </row>
        <row r="32">
          <cell r="I32">
            <v>0</v>
          </cell>
          <cell r="J32">
            <v>0</v>
          </cell>
        </row>
        <row r="33">
          <cell r="B33">
            <v>5</v>
          </cell>
        </row>
        <row r="33">
          <cell r="E33">
            <v>5</v>
          </cell>
        </row>
        <row r="33">
          <cell r="I33">
            <v>11500</v>
          </cell>
          <cell r="J33">
            <v>1700</v>
          </cell>
          <cell r="K33">
            <v>800</v>
          </cell>
          <cell r="L33">
            <v>750</v>
          </cell>
          <cell r="M33">
            <v>150</v>
          </cell>
          <cell r="N33">
            <v>4200</v>
          </cell>
          <cell r="O33">
            <v>5600</v>
          </cell>
          <cell r="P33">
            <v>0</v>
          </cell>
        </row>
        <row r="34">
          <cell r="B34">
            <v>5</v>
          </cell>
        </row>
        <row r="34">
          <cell r="E34">
            <v>5</v>
          </cell>
        </row>
        <row r="34">
          <cell r="I34">
            <v>11500</v>
          </cell>
          <cell r="J34">
            <v>1700</v>
          </cell>
          <cell r="K34">
            <v>800</v>
          </cell>
          <cell r="L34">
            <v>750</v>
          </cell>
          <cell r="M34">
            <v>150</v>
          </cell>
          <cell r="N34">
            <v>4200</v>
          </cell>
          <cell r="O34">
            <v>5600</v>
          </cell>
          <cell r="P34">
            <v>0</v>
          </cell>
        </row>
        <row r="35">
          <cell r="I35">
            <v>0</v>
          </cell>
          <cell r="J35">
            <v>0</v>
          </cell>
        </row>
        <row r="36">
          <cell r="I36">
            <v>0</v>
          </cell>
          <cell r="J36">
            <v>0</v>
          </cell>
        </row>
        <row r="37">
          <cell r="B37">
            <v>85</v>
          </cell>
        </row>
        <row r="37">
          <cell r="I37">
            <v>44510</v>
          </cell>
          <cell r="J37">
            <v>7810</v>
          </cell>
          <cell r="K37">
            <v>4100</v>
          </cell>
          <cell r="L37">
            <v>2370</v>
          </cell>
          <cell r="M37">
            <v>1340</v>
          </cell>
          <cell r="N37">
            <v>10000</v>
          </cell>
          <cell r="O37">
            <v>26000</v>
          </cell>
          <cell r="P37">
            <v>700</v>
          </cell>
        </row>
        <row r="38">
          <cell r="B38">
            <v>1</v>
          </cell>
        </row>
        <row r="38">
          <cell r="E38">
            <v>0.05</v>
          </cell>
        </row>
        <row r="38">
          <cell r="I38">
            <v>650</v>
          </cell>
          <cell r="J38">
            <v>150</v>
          </cell>
          <cell r="K38">
            <v>150</v>
          </cell>
          <cell r="L38">
            <v>0</v>
          </cell>
          <cell r="M38">
            <v>0</v>
          </cell>
          <cell r="N38">
            <v>0</v>
          </cell>
          <cell r="O38">
            <v>0</v>
          </cell>
          <cell r="P38">
            <v>500</v>
          </cell>
        </row>
        <row r="39">
          <cell r="B39">
            <v>1</v>
          </cell>
        </row>
        <row r="39">
          <cell r="E39">
            <v>0.05</v>
          </cell>
        </row>
        <row r="39">
          <cell r="I39">
            <v>1295</v>
          </cell>
          <cell r="J39">
            <v>795</v>
          </cell>
          <cell r="K39">
            <v>645</v>
          </cell>
          <cell r="L39">
            <v>150</v>
          </cell>
          <cell r="M39">
            <v>0</v>
          </cell>
          <cell r="N39">
            <v>0</v>
          </cell>
          <cell r="O39">
            <v>0</v>
          </cell>
          <cell r="P39">
            <v>500</v>
          </cell>
        </row>
        <row r="40">
          <cell r="B40">
            <v>12</v>
          </cell>
        </row>
        <row r="40">
          <cell r="E40">
            <v>43</v>
          </cell>
        </row>
        <row r="40">
          <cell r="I40">
            <v>9044</v>
          </cell>
          <cell r="J40">
            <v>744</v>
          </cell>
          <cell r="K40">
            <v>300</v>
          </cell>
          <cell r="L40">
            <v>200</v>
          </cell>
          <cell r="M40">
            <v>244</v>
          </cell>
          <cell r="N40">
            <v>2000</v>
          </cell>
          <cell r="O40">
            <v>6300</v>
          </cell>
          <cell r="P40">
            <v>0</v>
          </cell>
        </row>
        <row r="41">
          <cell r="B41">
            <v>2</v>
          </cell>
        </row>
        <row r="41">
          <cell r="E41">
            <v>4</v>
          </cell>
        </row>
        <row r="41">
          <cell r="I41">
            <v>2150</v>
          </cell>
          <cell r="J41">
            <v>150</v>
          </cell>
          <cell r="K41">
            <v>0</v>
          </cell>
          <cell r="L41">
            <v>0</v>
          </cell>
          <cell r="M41">
            <v>150</v>
          </cell>
          <cell r="N41">
            <v>0</v>
          </cell>
          <cell r="O41">
            <v>2000</v>
          </cell>
          <cell r="P41">
            <v>0</v>
          </cell>
        </row>
        <row r="42">
          <cell r="B42">
            <v>5</v>
          </cell>
        </row>
        <row r="42">
          <cell r="E42">
            <v>33</v>
          </cell>
        </row>
        <row r="42">
          <cell r="I42">
            <v>990</v>
          </cell>
          <cell r="J42">
            <v>90</v>
          </cell>
          <cell r="K42">
            <v>0</v>
          </cell>
          <cell r="L42">
            <v>0</v>
          </cell>
          <cell r="M42">
            <v>90</v>
          </cell>
          <cell r="N42">
            <v>0</v>
          </cell>
          <cell r="O42">
            <v>900</v>
          </cell>
          <cell r="P42">
            <v>0</v>
          </cell>
        </row>
        <row r="43">
          <cell r="B43">
            <v>1</v>
          </cell>
        </row>
        <row r="43">
          <cell r="E43">
            <v>20</v>
          </cell>
        </row>
        <row r="43">
          <cell r="I43">
            <v>40</v>
          </cell>
          <cell r="J43">
            <v>40</v>
          </cell>
          <cell r="K43">
            <v>0</v>
          </cell>
          <cell r="L43">
            <v>0</v>
          </cell>
          <cell r="M43">
            <v>40</v>
          </cell>
          <cell r="N43">
            <v>0</v>
          </cell>
          <cell r="O43">
            <v>0</v>
          </cell>
          <cell r="P43">
            <v>0</v>
          </cell>
        </row>
        <row r="44">
          <cell r="B44">
            <v>1</v>
          </cell>
        </row>
        <row r="44">
          <cell r="E44">
            <v>10</v>
          </cell>
        </row>
        <row r="44">
          <cell r="I44">
            <v>50</v>
          </cell>
          <cell r="J44">
            <v>50</v>
          </cell>
          <cell r="K44">
            <v>0</v>
          </cell>
          <cell r="L44">
            <v>0</v>
          </cell>
          <cell r="M44">
            <v>50</v>
          </cell>
          <cell r="N44">
            <v>0</v>
          </cell>
          <cell r="O44">
            <v>0</v>
          </cell>
          <cell r="P44">
            <v>0</v>
          </cell>
        </row>
        <row r="45">
          <cell r="B45">
            <v>3</v>
          </cell>
        </row>
        <row r="45">
          <cell r="E45">
            <v>3</v>
          </cell>
        </row>
        <row r="45">
          <cell r="I45">
            <v>900</v>
          </cell>
          <cell r="J45">
            <v>0</v>
          </cell>
          <cell r="K45">
            <v>0</v>
          </cell>
          <cell r="L45">
            <v>0</v>
          </cell>
          <cell r="M45">
            <v>0</v>
          </cell>
          <cell r="N45">
            <v>0</v>
          </cell>
          <cell r="O45">
            <v>900</v>
          </cell>
          <cell r="P45">
            <v>0</v>
          </cell>
        </row>
        <row r="46">
          <cell r="B46">
            <v>2</v>
          </cell>
        </row>
        <row r="46">
          <cell r="E46">
            <v>2</v>
          </cell>
        </row>
        <row r="46">
          <cell r="I46">
            <v>5300</v>
          </cell>
          <cell r="J46">
            <v>500</v>
          </cell>
          <cell r="K46">
            <v>300</v>
          </cell>
          <cell r="L46">
            <v>200</v>
          </cell>
          <cell r="M46">
            <v>0</v>
          </cell>
          <cell r="N46">
            <v>2000</v>
          </cell>
          <cell r="O46">
            <v>2800</v>
          </cell>
          <cell r="P46">
            <v>0</v>
          </cell>
        </row>
        <row r="47">
          <cell r="B47">
            <v>2</v>
          </cell>
        </row>
        <row r="47">
          <cell r="E47">
            <v>2</v>
          </cell>
        </row>
        <row r="47">
          <cell r="I47">
            <v>600</v>
          </cell>
          <cell r="J47">
            <v>0</v>
          </cell>
          <cell r="K47">
            <v>0</v>
          </cell>
          <cell r="L47">
            <v>0</v>
          </cell>
          <cell r="M47">
            <v>0</v>
          </cell>
          <cell r="N47">
            <v>0</v>
          </cell>
          <cell r="O47">
            <v>600</v>
          </cell>
          <cell r="P47">
            <v>0</v>
          </cell>
        </row>
        <row r="48">
          <cell r="B48">
            <v>1</v>
          </cell>
        </row>
        <row r="48">
          <cell r="E48">
            <v>2</v>
          </cell>
        </row>
        <row r="48">
          <cell r="I48">
            <v>4</v>
          </cell>
          <cell r="J48">
            <v>4</v>
          </cell>
          <cell r="K48">
            <v>0</v>
          </cell>
          <cell r="L48">
            <v>0</v>
          </cell>
          <cell r="M48">
            <v>4</v>
          </cell>
          <cell r="N48">
            <v>0</v>
          </cell>
          <cell r="O48">
            <v>0</v>
          </cell>
          <cell r="P48">
            <v>0</v>
          </cell>
        </row>
        <row r="49">
          <cell r="I49">
            <v>0</v>
          </cell>
          <cell r="J49">
            <v>0</v>
          </cell>
        </row>
        <row r="50">
          <cell r="B50">
            <v>2</v>
          </cell>
        </row>
        <row r="50">
          <cell r="E50">
            <v>506</v>
          </cell>
        </row>
        <row r="50">
          <cell r="I50">
            <v>1325</v>
          </cell>
          <cell r="J50">
            <v>1225</v>
          </cell>
          <cell r="K50">
            <v>1020</v>
          </cell>
          <cell r="L50">
            <v>0</v>
          </cell>
          <cell r="M50">
            <v>205</v>
          </cell>
          <cell r="N50">
            <v>100</v>
          </cell>
          <cell r="O50">
            <v>0</v>
          </cell>
          <cell r="P50">
            <v>0</v>
          </cell>
        </row>
        <row r="51">
          <cell r="B51">
            <v>1</v>
          </cell>
        </row>
        <row r="51">
          <cell r="E51">
            <v>6</v>
          </cell>
        </row>
        <row r="51">
          <cell r="I51">
            <v>1300</v>
          </cell>
          <cell r="J51">
            <v>1200</v>
          </cell>
          <cell r="K51">
            <v>1000</v>
          </cell>
        </row>
        <row r="51">
          <cell r="M51">
            <v>200</v>
          </cell>
          <cell r="N51">
            <v>100</v>
          </cell>
        </row>
        <row r="52">
          <cell r="B52">
            <v>1</v>
          </cell>
        </row>
        <row r="52">
          <cell r="E52">
            <v>500</v>
          </cell>
        </row>
        <row r="52">
          <cell r="I52">
            <v>25</v>
          </cell>
          <cell r="J52">
            <v>25</v>
          </cell>
          <cell r="K52">
            <v>20</v>
          </cell>
        </row>
        <row r="52">
          <cell r="M52">
            <v>5</v>
          </cell>
        </row>
        <row r="53">
          <cell r="B53">
            <v>0</v>
          </cell>
        </row>
        <row r="53">
          <cell r="E53">
            <v>0</v>
          </cell>
        </row>
        <row r="53">
          <cell r="I53">
            <v>0</v>
          </cell>
          <cell r="J53">
            <v>0</v>
          </cell>
          <cell r="K53">
            <v>0</v>
          </cell>
          <cell r="L53">
            <v>0</v>
          </cell>
          <cell r="M53">
            <v>0</v>
          </cell>
          <cell r="N53">
            <v>0</v>
          </cell>
          <cell r="O53">
            <v>0</v>
          </cell>
          <cell r="P53">
            <v>0</v>
          </cell>
        </row>
        <row r="54">
          <cell r="I54">
            <v>0</v>
          </cell>
          <cell r="J54">
            <v>0</v>
          </cell>
        </row>
        <row r="55">
          <cell r="I55">
            <v>0</v>
          </cell>
          <cell r="J55">
            <v>0</v>
          </cell>
        </row>
        <row r="56">
          <cell r="I56">
            <v>0</v>
          </cell>
          <cell r="J56">
            <v>0</v>
          </cell>
        </row>
        <row r="57">
          <cell r="I57">
            <v>0</v>
          </cell>
          <cell r="J57">
            <v>0</v>
          </cell>
        </row>
        <row r="58">
          <cell r="I58">
            <v>0</v>
          </cell>
          <cell r="J58">
            <v>0</v>
          </cell>
        </row>
        <row r="59">
          <cell r="B59">
            <v>8</v>
          </cell>
        </row>
        <row r="59">
          <cell r="E59">
            <v>8</v>
          </cell>
        </row>
        <row r="59">
          <cell r="I59">
            <v>6000</v>
          </cell>
          <cell r="J59">
            <v>800</v>
          </cell>
          <cell r="K59">
            <v>300</v>
          </cell>
          <cell r="L59">
            <v>300</v>
          </cell>
          <cell r="M59">
            <v>200</v>
          </cell>
          <cell r="N59">
            <v>2200</v>
          </cell>
          <cell r="O59">
            <v>3000</v>
          </cell>
        </row>
        <row r="60">
          <cell r="I60">
            <v>0</v>
          </cell>
          <cell r="J60">
            <v>0</v>
          </cell>
        </row>
        <row r="61">
          <cell r="B61">
            <v>13</v>
          </cell>
        </row>
        <row r="61">
          <cell r="E61">
            <v>1800</v>
          </cell>
        </row>
        <row r="61">
          <cell r="I61">
            <v>180</v>
          </cell>
          <cell r="J61">
            <v>180</v>
          </cell>
          <cell r="K61">
            <v>180</v>
          </cell>
          <cell r="L61">
            <v>0</v>
          </cell>
          <cell r="M61">
            <v>0</v>
          </cell>
          <cell r="N61">
            <v>0</v>
          </cell>
          <cell r="O61">
            <v>0</v>
          </cell>
          <cell r="P61">
            <v>0</v>
          </cell>
        </row>
        <row r="62">
          <cell r="I62">
            <v>0</v>
          </cell>
          <cell r="J62">
            <v>0</v>
          </cell>
          <cell r="K62">
            <v>0</v>
          </cell>
          <cell r="L62">
            <v>0</v>
          </cell>
          <cell r="M62">
            <v>0</v>
          </cell>
          <cell r="N62">
            <v>0</v>
          </cell>
          <cell r="O62">
            <v>0</v>
          </cell>
          <cell r="P62">
            <v>0</v>
          </cell>
        </row>
        <row r="63">
          <cell r="I63">
            <v>0</v>
          </cell>
          <cell r="J63">
            <v>0</v>
          </cell>
        </row>
        <row r="64">
          <cell r="I64">
            <v>0</v>
          </cell>
          <cell r="J64">
            <v>0</v>
          </cell>
        </row>
        <row r="65">
          <cell r="I65">
            <v>0</v>
          </cell>
          <cell r="J65">
            <v>0</v>
          </cell>
        </row>
        <row r="66">
          <cell r="B66">
            <v>13</v>
          </cell>
        </row>
        <row r="66">
          <cell r="E66">
            <v>1800</v>
          </cell>
        </row>
        <row r="66">
          <cell r="I66">
            <v>180</v>
          </cell>
          <cell r="J66">
            <v>180</v>
          </cell>
          <cell r="K66">
            <v>180</v>
          </cell>
          <cell r="L66">
            <v>0</v>
          </cell>
          <cell r="M66">
            <v>0</v>
          </cell>
          <cell r="N66">
            <v>0</v>
          </cell>
          <cell r="O66">
            <v>0</v>
          </cell>
          <cell r="P66">
            <v>0</v>
          </cell>
        </row>
        <row r="67">
          <cell r="B67">
            <v>11</v>
          </cell>
        </row>
        <row r="67">
          <cell r="E67">
            <v>1600</v>
          </cell>
        </row>
        <row r="67">
          <cell r="I67">
            <v>160</v>
          </cell>
          <cell r="J67">
            <v>160</v>
          </cell>
          <cell r="K67">
            <v>160</v>
          </cell>
          <cell r="L67">
            <v>0</v>
          </cell>
          <cell r="M67">
            <v>0</v>
          </cell>
          <cell r="N67">
            <v>0</v>
          </cell>
          <cell r="O67">
            <v>0</v>
          </cell>
          <cell r="P67">
            <v>0</v>
          </cell>
        </row>
        <row r="68">
          <cell r="B68">
            <v>1</v>
          </cell>
        </row>
        <row r="68">
          <cell r="E68">
            <v>100</v>
          </cell>
        </row>
        <row r="68">
          <cell r="I68">
            <v>10</v>
          </cell>
          <cell r="J68">
            <v>10</v>
          </cell>
          <cell r="K68">
            <v>10</v>
          </cell>
        </row>
        <row r="69">
          <cell r="B69">
            <v>1</v>
          </cell>
        </row>
        <row r="69">
          <cell r="E69">
            <v>100</v>
          </cell>
        </row>
        <row r="69">
          <cell r="I69">
            <v>10</v>
          </cell>
          <cell r="J69">
            <v>10</v>
          </cell>
          <cell r="K69">
            <v>10</v>
          </cell>
        </row>
        <row r="70">
          <cell r="I70">
            <v>0</v>
          </cell>
          <cell r="J70">
            <v>0</v>
          </cell>
        </row>
        <row r="71">
          <cell r="I71">
            <v>0</v>
          </cell>
          <cell r="J71">
            <v>0</v>
          </cell>
        </row>
        <row r="72">
          <cell r="I72">
            <v>0</v>
          </cell>
          <cell r="J72">
            <v>0</v>
          </cell>
        </row>
        <row r="73">
          <cell r="I73">
            <v>0</v>
          </cell>
          <cell r="J73">
            <v>0</v>
          </cell>
        </row>
        <row r="74">
          <cell r="I74">
            <v>0</v>
          </cell>
          <cell r="J74">
            <v>0</v>
          </cell>
        </row>
        <row r="75">
          <cell r="I75">
            <v>0</v>
          </cell>
          <cell r="J75">
            <v>0</v>
          </cell>
        </row>
        <row r="76">
          <cell r="B76">
            <v>36</v>
          </cell>
        </row>
        <row r="76">
          <cell r="I76">
            <v>2720</v>
          </cell>
          <cell r="J76">
            <v>1615</v>
          </cell>
          <cell r="K76">
            <v>1020</v>
          </cell>
          <cell r="L76">
            <v>0</v>
          </cell>
          <cell r="M76">
            <v>595</v>
          </cell>
          <cell r="N76">
            <v>0</v>
          </cell>
          <cell r="O76">
            <v>1105</v>
          </cell>
          <cell r="P76">
            <v>0</v>
          </cell>
        </row>
        <row r="77">
          <cell r="B77">
            <v>36</v>
          </cell>
        </row>
        <row r="77">
          <cell r="E77">
            <v>7714</v>
          </cell>
        </row>
        <row r="77">
          <cell r="I77">
            <v>432</v>
          </cell>
          <cell r="J77">
            <v>432</v>
          </cell>
          <cell r="K77">
            <v>432</v>
          </cell>
          <cell r="L77">
            <v>0</v>
          </cell>
          <cell r="M77">
            <v>0</v>
          </cell>
          <cell r="N77">
            <v>0</v>
          </cell>
          <cell r="O77">
            <v>0</v>
          </cell>
          <cell r="P77">
            <v>0</v>
          </cell>
        </row>
        <row r="78">
          <cell r="I78">
            <v>0</v>
          </cell>
          <cell r="J78">
            <v>0</v>
          </cell>
        </row>
        <row r="79">
          <cell r="I79">
            <v>0</v>
          </cell>
          <cell r="J79">
            <v>0</v>
          </cell>
        </row>
        <row r="80">
          <cell r="B80" t="str">
            <v>/</v>
          </cell>
        </row>
        <row r="80">
          <cell r="E80" t="str">
            <v>/</v>
          </cell>
        </row>
        <row r="80">
          <cell r="I80">
            <v>2288</v>
          </cell>
          <cell r="J80">
            <v>1183</v>
          </cell>
          <cell r="K80">
            <v>588</v>
          </cell>
          <cell r="L80">
            <v>0</v>
          </cell>
          <cell r="M80">
            <v>595</v>
          </cell>
          <cell r="N80">
            <v>0</v>
          </cell>
          <cell r="O80">
            <v>1105</v>
          </cell>
          <cell r="P80">
            <v>0</v>
          </cell>
        </row>
        <row r="81">
          <cell r="I81">
            <v>0</v>
          </cell>
          <cell r="J81">
            <v>0</v>
          </cell>
        </row>
        <row r="82">
          <cell r="I82">
            <v>0</v>
          </cell>
          <cell r="J82">
            <v>0</v>
          </cell>
        </row>
        <row r="83">
          <cell r="B83">
            <v>5</v>
          </cell>
        </row>
        <row r="83">
          <cell r="I83">
            <v>2940</v>
          </cell>
          <cell r="J83">
            <v>2940</v>
          </cell>
          <cell r="K83">
            <v>2940</v>
          </cell>
          <cell r="L83">
            <v>0</v>
          </cell>
          <cell r="M83">
            <v>0</v>
          </cell>
          <cell r="N83">
            <v>0</v>
          </cell>
          <cell r="O83">
            <v>0</v>
          </cell>
          <cell r="P83">
            <v>0</v>
          </cell>
        </row>
        <row r="84">
          <cell r="B84">
            <v>2</v>
          </cell>
        </row>
        <row r="84">
          <cell r="E84">
            <v>2</v>
          </cell>
        </row>
        <row r="84">
          <cell r="I84">
            <v>1900</v>
          </cell>
          <cell r="J84">
            <v>1900</v>
          </cell>
          <cell r="K84">
            <v>1900</v>
          </cell>
          <cell r="L84">
            <v>0</v>
          </cell>
          <cell r="M84">
            <v>0</v>
          </cell>
          <cell r="N84">
            <v>0</v>
          </cell>
          <cell r="O84">
            <v>0</v>
          </cell>
          <cell r="P84">
            <v>0</v>
          </cell>
        </row>
        <row r="85">
          <cell r="B85">
            <v>1</v>
          </cell>
        </row>
        <row r="85">
          <cell r="I85">
            <v>1000</v>
          </cell>
          <cell r="J85">
            <v>1000</v>
          </cell>
          <cell r="K85">
            <v>1000</v>
          </cell>
          <cell r="L85">
            <v>0</v>
          </cell>
          <cell r="M85">
            <v>0</v>
          </cell>
          <cell r="N85">
            <v>0</v>
          </cell>
          <cell r="O85">
            <v>0</v>
          </cell>
          <cell r="P85">
            <v>0</v>
          </cell>
        </row>
        <row r="86">
          <cell r="I86">
            <v>0</v>
          </cell>
          <cell r="J86">
            <v>0</v>
          </cell>
        </row>
        <row r="87">
          <cell r="B87">
            <v>2</v>
          </cell>
        </row>
        <row r="87">
          <cell r="E87">
            <v>235</v>
          </cell>
        </row>
        <row r="87">
          <cell r="I87">
            <v>40</v>
          </cell>
          <cell r="J87">
            <v>40</v>
          </cell>
          <cell r="K87">
            <v>40</v>
          </cell>
          <cell r="L87">
            <v>0</v>
          </cell>
          <cell r="M87">
            <v>0</v>
          </cell>
          <cell r="N87">
            <v>0</v>
          </cell>
          <cell r="O87">
            <v>0</v>
          </cell>
          <cell r="P87">
            <v>0</v>
          </cell>
        </row>
        <row r="88">
          <cell r="B88">
            <v>22</v>
          </cell>
        </row>
        <row r="88">
          <cell r="I88">
            <v>7953.4</v>
          </cell>
          <cell r="J88">
            <v>7293.4</v>
          </cell>
          <cell r="K88">
            <v>5724.9</v>
          </cell>
          <cell r="L88">
            <v>1218.5</v>
          </cell>
          <cell r="M88">
            <v>350</v>
          </cell>
          <cell r="N88">
            <v>0</v>
          </cell>
          <cell r="O88">
            <v>0</v>
          </cell>
          <cell r="P88">
            <v>660</v>
          </cell>
        </row>
        <row r="89">
          <cell r="B89">
            <v>12</v>
          </cell>
        </row>
        <row r="89">
          <cell r="I89">
            <v>1320</v>
          </cell>
          <cell r="J89">
            <v>820</v>
          </cell>
          <cell r="K89">
            <v>320</v>
          </cell>
          <cell r="L89">
            <v>500</v>
          </cell>
          <cell r="M89">
            <v>0</v>
          </cell>
          <cell r="N89">
            <v>0</v>
          </cell>
          <cell r="O89">
            <v>0</v>
          </cell>
          <cell r="P89">
            <v>500</v>
          </cell>
        </row>
        <row r="90">
          <cell r="B90">
            <v>11</v>
          </cell>
        </row>
        <row r="90">
          <cell r="E90">
            <v>0.2</v>
          </cell>
        </row>
        <row r="90">
          <cell r="I90">
            <v>320</v>
          </cell>
          <cell r="J90">
            <v>320</v>
          </cell>
          <cell r="K90">
            <v>320</v>
          </cell>
        </row>
        <row r="91">
          <cell r="B91">
            <v>1</v>
          </cell>
        </row>
        <row r="91">
          <cell r="I91">
            <v>1000</v>
          </cell>
          <cell r="J91">
            <v>500</v>
          </cell>
          <cell r="K91">
            <v>0</v>
          </cell>
          <cell r="L91">
            <v>500</v>
          </cell>
          <cell r="M91">
            <v>0</v>
          </cell>
          <cell r="N91">
            <v>0</v>
          </cell>
          <cell r="O91">
            <v>0</v>
          </cell>
          <cell r="P91">
            <v>500</v>
          </cell>
        </row>
        <row r="92">
          <cell r="B92">
            <v>4</v>
          </cell>
        </row>
        <row r="92">
          <cell r="E92">
            <v>0</v>
          </cell>
        </row>
        <row r="92">
          <cell r="I92">
            <v>3500</v>
          </cell>
          <cell r="J92">
            <v>3500</v>
          </cell>
          <cell r="K92">
            <v>2800</v>
          </cell>
          <cell r="L92">
            <v>350</v>
          </cell>
          <cell r="M92">
            <v>350</v>
          </cell>
          <cell r="N92">
            <v>0</v>
          </cell>
          <cell r="O92">
            <v>0</v>
          </cell>
          <cell r="P92">
            <v>0</v>
          </cell>
        </row>
        <row r="93">
          <cell r="B93">
            <v>4</v>
          </cell>
        </row>
        <row r="93">
          <cell r="I93">
            <v>3500</v>
          </cell>
          <cell r="J93">
            <v>3500</v>
          </cell>
          <cell r="K93">
            <v>2800</v>
          </cell>
          <cell r="L93">
            <v>350</v>
          </cell>
          <cell r="M93">
            <v>350</v>
          </cell>
          <cell r="N93">
            <v>0</v>
          </cell>
          <cell r="O93">
            <v>0</v>
          </cell>
          <cell r="P93">
            <v>0</v>
          </cell>
        </row>
        <row r="94">
          <cell r="B94">
            <v>4</v>
          </cell>
        </row>
        <row r="94">
          <cell r="I94">
            <v>3500</v>
          </cell>
          <cell r="J94">
            <v>3500</v>
          </cell>
          <cell r="K94">
            <v>2800</v>
          </cell>
          <cell r="L94">
            <v>350</v>
          </cell>
          <cell r="M94">
            <v>350</v>
          </cell>
          <cell r="N94">
            <v>0</v>
          </cell>
          <cell r="O94">
            <v>0</v>
          </cell>
          <cell r="P94">
            <v>0</v>
          </cell>
        </row>
        <row r="95">
          <cell r="I95">
            <v>0</v>
          </cell>
          <cell r="J95">
            <v>0</v>
          </cell>
        </row>
        <row r="96">
          <cell r="I96">
            <v>0</v>
          </cell>
          <cell r="J96">
            <v>0</v>
          </cell>
        </row>
        <row r="97">
          <cell r="B97">
            <v>6</v>
          </cell>
        </row>
        <row r="97">
          <cell r="I97">
            <v>3133.4</v>
          </cell>
          <cell r="J97">
            <v>2973.4</v>
          </cell>
          <cell r="K97">
            <v>2604.9</v>
          </cell>
          <cell r="L97">
            <v>368.5</v>
          </cell>
          <cell r="M97">
            <v>0</v>
          </cell>
          <cell r="N97">
            <v>0</v>
          </cell>
          <cell r="O97">
            <v>0</v>
          </cell>
          <cell r="P97">
            <v>160</v>
          </cell>
        </row>
        <row r="98">
          <cell r="B98">
            <v>5</v>
          </cell>
        </row>
        <row r="98">
          <cell r="I98">
            <v>300</v>
          </cell>
          <cell r="J98">
            <v>300</v>
          </cell>
          <cell r="K98">
            <v>0</v>
          </cell>
          <cell r="L98">
            <v>150</v>
          </cell>
          <cell r="M98">
            <v>150</v>
          </cell>
          <cell r="N98">
            <v>0</v>
          </cell>
          <cell r="O98">
            <v>0</v>
          </cell>
          <cell r="P98">
            <v>0</v>
          </cell>
        </row>
        <row r="99">
          <cell r="B99">
            <v>5</v>
          </cell>
        </row>
        <row r="99">
          <cell r="E99">
            <v>750</v>
          </cell>
        </row>
        <row r="99">
          <cell r="I99">
            <v>300</v>
          </cell>
          <cell r="J99">
            <v>300</v>
          </cell>
          <cell r="K99">
            <v>0</v>
          </cell>
          <cell r="L99">
            <v>150</v>
          </cell>
          <cell r="M99">
            <v>150</v>
          </cell>
          <cell r="N99">
            <v>0</v>
          </cell>
          <cell r="O99">
            <v>0</v>
          </cell>
          <cell r="P99">
            <v>0</v>
          </cell>
        </row>
        <row r="100">
          <cell r="I100">
            <v>0</v>
          </cell>
          <cell r="J100">
            <v>0</v>
          </cell>
        </row>
        <row r="101">
          <cell r="B101">
            <v>4</v>
          </cell>
        </row>
        <row r="101">
          <cell r="E101">
            <v>4</v>
          </cell>
        </row>
        <row r="101">
          <cell r="I101">
            <v>2300</v>
          </cell>
          <cell r="J101">
            <v>2300</v>
          </cell>
          <cell r="K101">
            <v>2300</v>
          </cell>
          <cell r="L101">
            <v>0</v>
          </cell>
          <cell r="M101">
            <v>0</v>
          </cell>
          <cell r="N101">
            <v>0</v>
          </cell>
          <cell r="O101">
            <v>0</v>
          </cell>
          <cell r="P101">
            <v>0</v>
          </cell>
        </row>
        <row r="102">
          <cell r="B102">
            <v>4</v>
          </cell>
        </row>
        <row r="102">
          <cell r="E102">
            <v>4</v>
          </cell>
        </row>
        <row r="102">
          <cell r="I102">
            <v>2300</v>
          </cell>
          <cell r="J102">
            <v>2300</v>
          </cell>
          <cell r="K102">
            <v>2300</v>
          </cell>
        </row>
        <row r="103">
          <cell r="I103">
            <v>0</v>
          </cell>
          <cell r="J103">
            <v>0</v>
          </cell>
        </row>
        <row r="104">
          <cell r="I104">
            <v>0</v>
          </cell>
          <cell r="J104">
            <v>0</v>
          </cell>
        </row>
        <row r="105">
          <cell r="I105">
            <v>0</v>
          </cell>
          <cell r="J105">
            <v>0</v>
          </cell>
        </row>
        <row r="106">
          <cell r="I106">
            <v>0</v>
          </cell>
          <cell r="J106">
            <v>0</v>
          </cell>
        </row>
        <row r="107">
          <cell r="I107">
            <v>0</v>
          </cell>
          <cell r="J107">
            <v>0</v>
          </cell>
        </row>
        <row r="108">
          <cell r="B108">
            <v>50</v>
          </cell>
        </row>
        <row r="108">
          <cell r="I108">
            <v>34467.433</v>
          </cell>
          <cell r="J108">
            <v>17957.893</v>
          </cell>
          <cell r="K108">
            <v>5251.586</v>
          </cell>
          <cell r="L108">
            <v>6968.512</v>
          </cell>
          <cell r="M108">
            <v>5737.795</v>
          </cell>
          <cell r="N108">
            <v>16509.54</v>
          </cell>
          <cell r="O108">
            <v>0</v>
          </cell>
          <cell r="P108">
            <v>0</v>
          </cell>
        </row>
        <row r="109">
          <cell r="B109">
            <v>46</v>
          </cell>
        </row>
        <row r="109">
          <cell r="E109" t="str">
            <v>/</v>
          </cell>
        </row>
        <row r="110">
          <cell r="B110">
            <v>9</v>
          </cell>
        </row>
        <row r="110">
          <cell r="E110">
            <v>34.4</v>
          </cell>
        </row>
        <row r="111">
          <cell r="B111">
            <v>4</v>
          </cell>
        </row>
        <row r="111">
          <cell r="E111">
            <v>14.4</v>
          </cell>
        </row>
        <row r="111">
          <cell r="I111">
            <v>568</v>
          </cell>
          <cell r="J111">
            <v>568</v>
          </cell>
          <cell r="K111">
            <v>0</v>
          </cell>
          <cell r="L111">
            <v>0</v>
          </cell>
          <cell r="M111">
            <v>568</v>
          </cell>
          <cell r="N111">
            <v>0</v>
          </cell>
          <cell r="O111">
            <v>0</v>
          </cell>
          <cell r="P111">
            <v>0</v>
          </cell>
        </row>
        <row r="112">
          <cell r="J112">
            <v>0</v>
          </cell>
        </row>
        <row r="113">
          <cell r="I113">
            <v>0</v>
          </cell>
          <cell r="J113">
            <v>0</v>
          </cell>
        </row>
        <row r="114">
          <cell r="I114">
            <v>0</v>
          </cell>
          <cell r="J114">
            <v>0</v>
          </cell>
        </row>
        <row r="115">
          <cell r="B115">
            <v>5</v>
          </cell>
        </row>
        <row r="115">
          <cell r="E115">
            <v>20</v>
          </cell>
        </row>
        <row r="115">
          <cell r="I115">
            <v>100</v>
          </cell>
          <cell r="J115">
            <v>100</v>
          </cell>
          <cell r="K115">
            <v>80</v>
          </cell>
          <cell r="L115">
            <v>20</v>
          </cell>
          <cell r="M115">
            <v>0</v>
          </cell>
          <cell r="N115">
            <v>0</v>
          </cell>
          <cell r="O115">
            <v>0</v>
          </cell>
          <cell r="P115">
            <v>0</v>
          </cell>
        </row>
        <row r="116">
          <cell r="I116">
            <v>0</v>
          </cell>
          <cell r="J116">
            <v>0</v>
          </cell>
        </row>
        <row r="117">
          <cell r="B117">
            <v>0</v>
          </cell>
        </row>
        <row r="117">
          <cell r="E117">
            <v>0</v>
          </cell>
        </row>
        <row r="117">
          <cell r="I117">
            <v>0</v>
          </cell>
          <cell r="J117">
            <v>0</v>
          </cell>
          <cell r="K117">
            <v>0</v>
          </cell>
          <cell r="L117">
            <v>0</v>
          </cell>
          <cell r="M117">
            <v>0</v>
          </cell>
          <cell r="N117">
            <v>0</v>
          </cell>
          <cell r="O117">
            <v>0</v>
          </cell>
          <cell r="P117">
            <v>0</v>
          </cell>
        </row>
        <row r="118">
          <cell r="I118">
            <v>0</v>
          </cell>
          <cell r="J118">
            <v>0</v>
          </cell>
        </row>
        <row r="119">
          <cell r="I119">
            <v>0</v>
          </cell>
          <cell r="J119">
            <v>0</v>
          </cell>
        </row>
        <row r="120">
          <cell r="I120">
            <v>0</v>
          </cell>
          <cell r="J120">
            <v>0</v>
          </cell>
        </row>
        <row r="121">
          <cell r="B121">
            <v>1</v>
          </cell>
        </row>
        <row r="121">
          <cell r="E121">
            <v>24</v>
          </cell>
        </row>
        <row r="121">
          <cell r="I121">
            <v>1630.674</v>
          </cell>
          <cell r="J121">
            <v>326.134</v>
          </cell>
          <cell r="K121">
            <v>326.134</v>
          </cell>
          <cell r="L121">
            <v>0</v>
          </cell>
          <cell r="M121">
            <v>0</v>
          </cell>
          <cell r="N121">
            <v>1304.54</v>
          </cell>
          <cell r="O121">
            <v>0</v>
          </cell>
          <cell r="P121">
            <v>0</v>
          </cell>
        </row>
        <row r="122">
          <cell r="B122">
            <v>6</v>
          </cell>
        </row>
        <row r="122">
          <cell r="I122">
            <v>15205</v>
          </cell>
          <cell r="J122">
            <v>0</v>
          </cell>
        </row>
        <row r="122">
          <cell r="N122">
            <v>15205</v>
          </cell>
        </row>
        <row r="123">
          <cell r="B123">
            <v>28</v>
          </cell>
        </row>
        <row r="123">
          <cell r="E123" t="str">
            <v>/</v>
          </cell>
        </row>
        <row r="123">
          <cell r="I123">
            <v>3410.45</v>
          </cell>
          <cell r="J123">
            <v>3410.45</v>
          </cell>
          <cell r="K123">
            <v>1305</v>
          </cell>
          <cell r="L123">
            <v>1797</v>
          </cell>
          <cell r="M123">
            <v>308.45</v>
          </cell>
          <cell r="N123">
            <v>0</v>
          </cell>
          <cell r="O123">
            <v>0</v>
          </cell>
          <cell r="P123">
            <v>0</v>
          </cell>
        </row>
        <row r="124">
          <cell r="I124">
            <v>0</v>
          </cell>
          <cell r="J124">
            <v>0</v>
          </cell>
        </row>
        <row r="125">
          <cell r="B125">
            <v>28</v>
          </cell>
        </row>
        <row r="125">
          <cell r="I125">
            <v>3410.45</v>
          </cell>
          <cell r="J125">
            <v>3410.45</v>
          </cell>
          <cell r="K125">
            <v>1305</v>
          </cell>
          <cell r="L125">
            <v>1797</v>
          </cell>
          <cell r="M125">
            <v>308.45</v>
          </cell>
          <cell r="N125">
            <v>0</v>
          </cell>
          <cell r="O125">
            <v>0</v>
          </cell>
          <cell r="P125">
            <v>0</v>
          </cell>
        </row>
        <row r="126">
          <cell r="I126">
            <v>0</v>
          </cell>
          <cell r="J126">
            <v>0</v>
          </cell>
        </row>
        <row r="127">
          <cell r="B127">
            <v>28</v>
          </cell>
        </row>
        <row r="127">
          <cell r="I127">
            <v>3410.45</v>
          </cell>
          <cell r="J127">
            <v>3410.45</v>
          </cell>
          <cell r="K127">
            <v>1305</v>
          </cell>
          <cell r="L127">
            <v>1797</v>
          </cell>
          <cell r="M127">
            <v>308.45</v>
          </cell>
          <cell r="N127">
            <v>0</v>
          </cell>
          <cell r="O127">
            <v>0</v>
          </cell>
          <cell r="P127">
            <v>0</v>
          </cell>
        </row>
        <row r="128">
          <cell r="B128">
            <v>2</v>
          </cell>
        </row>
        <row r="128">
          <cell r="I128">
            <v>174</v>
          </cell>
          <cell r="J128">
            <v>174</v>
          </cell>
          <cell r="K128">
            <v>110</v>
          </cell>
          <cell r="L128">
            <v>40</v>
          </cell>
          <cell r="M128">
            <v>24</v>
          </cell>
          <cell r="N128">
            <v>0</v>
          </cell>
          <cell r="O128">
            <v>0</v>
          </cell>
          <cell r="P128">
            <v>0</v>
          </cell>
        </row>
        <row r="129">
          <cell r="I129">
            <v>0</v>
          </cell>
          <cell r="J129">
            <v>0</v>
          </cell>
        </row>
        <row r="130">
          <cell r="I130">
            <v>0</v>
          </cell>
          <cell r="J130">
            <v>0</v>
          </cell>
        </row>
        <row r="131">
          <cell r="B131">
            <v>2</v>
          </cell>
        </row>
        <row r="131">
          <cell r="E131">
            <v>0.0066</v>
          </cell>
        </row>
        <row r="131">
          <cell r="I131">
            <v>174</v>
          </cell>
          <cell r="J131">
            <v>174</v>
          </cell>
          <cell r="K131">
            <v>110</v>
          </cell>
          <cell r="L131">
            <v>40</v>
          </cell>
          <cell r="M131">
            <v>24</v>
          </cell>
          <cell r="N131">
            <v>0</v>
          </cell>
          <cell r="O131">
            <v>0</v>
          </cell>
          <cell r="P131">
            <v>0</v>
          </cell>
        </row>
        <row r="132">
          <cell r="B132">
            <v>4</v>
          </cell>
        </row>
        <row r="132">
          <cell r="I132">
            <v>13379.309</v>
          </cell>
          <cell r="J132">
            <v>13379.309</v>
          </cell>
          <cell r="K132">
            <v>3430.452</v>
          </cell>
          <cell r="L132">
            <v>5111.512</v>
          </cell>
          <cell r="M132">
            <v>4837.345</v>
          </cell>
          <cell r="N132">
            <v>0</v>
          </cell>
          <cell r="O132">
            <v>0</v>
          </cell>
          <cell r="P132">
            <v>0</v>
          </cell>
        </row>
        <row r="133">
          <cell r="I133">
            <v>0</v>
          </cell>
          <cell r="J133">
            <v>0</v>
          </cell>
        </row>
        <row r="134">
          <cell r="B134">
            <v>4</v>
          </cell>
        </row>
        <row r="134">
          <cell r="I134">
            <v>13379.309</v>
          </cell>
          <cell r="J134">
            <v>13379.309</v>
          </cell>
          <cell r="K134">
            <v>3430.452</v>
          </cell>
          <cell r="L134">
            <v>5111.512</v>
          </cell>
          <cell r="M134">
            <v>4837.345</v>
          </cell>
          <cell r="N134">
            <v>0</v>
          </cell>
          <cell r="O134">
            <v>0</v>
          </cell>
          <cell r="P134">
            <v>0</v>
          </cell>
        </row>
        <row r="135">
          <cell r="B135">
            <v>3</v>
          </cell>
        </row>
        <row r="135">
          <cell r="I135">
            <v>11128.229</v>
          </cell>
          <cell r="J135">
            <v>11128.229</v>
          </cell>
          <cell r="K135">
            <v>1389.984</v>
          </cell>
          <cell r="L135">
            <v>4900.9</v>
          </cell>
          <cell r="M135">
            <v>4837.345</v>
          </cell>
          <cell r="N135">
            <v>0</v>
          </cell>
          <cell r="O135">
            <v>0</v>
          </cell>
          <cell r="P135">
            <v>0</v>
          </cell>
        </row>
        <row r="136">
          <cell r="I136">
            <v>0</v>
          </cell>
          <cell r="J136">
            <v>0</v>
          </cell>
        </row>
        <row r="137">
          <cell r="I137">
            <v>0</v>
          </cell>
          <cell r="J137">
            <v>0</v>
          </cell>
        </row>
        <row r="138">
          <cell r="B138">
            <v>0</v>
          </cell>
        </row>
        <row r="138">
          <cell r="I138">
            <v>11128.229</v>
          </cell>
          <cell r="J138">
            <v>11128.229</v>
          </cell>
          <cell r="K138">
            <v>1389.984</v>
          </cell>
          <cell r="L138">
            <v>4900.9</v>
          </cell>
          <cell r="M138">
            <v>4837.345</v>
          </cell>
          <cell r="N138">
            <v>0</v>
          </cell>
          <cell r="O138">
            <v>0</v>
          </cell>
          <cell r="P138">
            <v>0</v>
          </cell>
        </row>
        <row r="139">
          <cell r="I139">
            <v>0</v>
          </cell>
          <cell r="J139">
            <v>0</v>
          </cell>
        </row>
        <row r="140">
          <cell r="B140">
            <v>0</v>
          </cell>
        </row>
        <row r="140">
          <cell r="I140">
            <v>2251.08</v>
          </cell>
          <cell r="J140">
            <v>2251.08</v>
          </cell>
          <cell r="K140">
            <v>2040.468</v>
          </cell>
          <cell r="L140">
            <v>210.612</v>
          </cell>
          <cell r="M140">
            <v>0</v>
          </cell>
          <cell r="N140">
            <v>0</v>
          </cell>
          <cell r="O140">
            <v>0</v>
          </cell>
          <cell r="P140">
            <v>0</v>
          </cell>
        </row>
        <row r="141">
          <cell r="I141">
            <v>0</v>
          </cell>
          <cell r="J141">
            <v>0</v>
          </cell>
        </row>
        <row r="142">
          <cell r="B142">
            <v>0</v>
          </cell>
        </row>
        <row r="142">
          <cell r="E142" t="str">
            <v>/</v>
          </cell>
        </row>
        <row r="142">
          <cell r="I142">
            <v>2251.08</v>
          </cell>
          <cell r="J142">
            <v>2251.08</v>
          </cell>
          <cell r="K142">
            <v>2040.468</v>
          </cell>
          <cell r="L142">
            <v>210.612</v>
          </cell>
          <cell r="M142">
            <v>0</v>
          </cell>
          <cell r="N142">
            <v>0</v>
          </cell>
          <cell r="O142">
            <v>0</v>
          </cell>
          <cell r="P142">
            <v>0</v>
          </cell>
        </row>
        <row r="143">
          <cell r="I143">
            <v>0</v>
          </cell>
          <cell r="J143">
            <v>0</v>
          </cell>
        </row>
        <row r="144">
          <cell r="I144">
            <v>0</v>
          </cell>
          <cell r="J144">
            <v>0</v>
          </cell>
        </row>
        <row r="145">
          <cell r="I145">
            <v>0</v>
          </cell>
          <cell r="J145">
            <v>0</v>
          </cell>
        </row>
        <row r="146">
          <cell r="I146">
            <v>0</v>
          </cell>
          <cell r="J146">
            <v>0</v>
          </cell>
        </row>
        <row r="147">
          <cell r="I147">
            <v>0</v>
          </cell>
          <cell r="J147">
            <v>0</v>
          </cell>
        </row>
        <row r="148">
          <cell r="I148">
            <v>0</v>
          </cell>
          <cell r="J148">
            <v>0</v>
          </cell>
        </row>
        <row r="149">
          <cell r="I149">
            <v>0</v>
          </cell>
          <cell r="J149">
            <v>0</v>
          </cell>
        </row>
        <row r="150">
          <cell r="I150">
            <v>0</v>
          </cell>
          <cell r="J150">
            <v>0</v>
          </cell>
        </row>
        <row r="151">
          <cell r="I151">
            <v>0</v>
          </cell>
          <cell r="J151">
            <v>0</v>
          </cell>
        </row>
        <row r="152">
          <cell r="I152">
            <v>0</v>
          </cell>
          <cell r="J152">
            <v>0</v>
          </cell>
        </row>
        <row r="153">
          <cell r="I153">
            <v>0</v>
          </cell>
          <cell r="J153">
            <v>0</v>
          </cell>
        </row>
        <row r="154">
          <cell r="I154">
            <v>0</v>
          </cell>
          <cell r="J154">
            <v>0</v>
          </cell>
        </row>
        <row r="155">
          <cell r="I155">
            <v>0</v>
          </cell>
          <cell r="J155">
            <v>0</v>
          </cell>
        </row>
      </sheetData>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6"/>
  <sheetViews>
    <sheetView workbookViewId="0">
      <pane ySplit="5" topLeftCell="A6" activePane="bottomLeft" state="frozen"/>
      <selection/>
      <selection pane="bottomLeft" activeCell="A3" sqref="A$1:Q$1048576"/>
    </sheetView>
  </sheetViews>
  <sheetFormatPr defaultColWidth="9" defaultRowHeight="14"/>
  <cols>
    <col min="1" max="1" width="19.2272727272727" style="317" customWidth="1"/>
    <col min="2" max="2" width="5.37272727272727" style="318" customWidth="1"/>
    <col min="3" max="3" width="4.54545454545455" style="183" customWidth="1"/>
    <col min="4" max="4" width="4.60909090909091" style="183" customWidth="1"/>
    <col min="5" max="5" width="9.8" style="319" customWidth="1"/>
    <col min="6" max="6" width="25.8909090909091" style="320" customWidth="1"/>
    <col min="7" max="7" width="4.95454545454545" style="183" customWidth="1"/>
    <col min="8" max="8" width="6.35454545454545" style="183" customWidth="1"/>
    <col min="9" max="9" width="7.62727272727273" style="321" customWidth="1"/>
    <col min="10" max="11" width="6.91818181818182" style="321" customWidth="1"/>
    <col min="12" max="12" width="6.63636363636364" style="321" customWidth="1"/>
    <col min="13" max="13" width="6.45454545454545" style="321" customWidth="1"/>
    <col min="14" max="15" width="6.44545454545455" style="321" customWidth="1"/>
    <col min="16" max="16" width="6" style="321" customWidth="1"/>
    <col min="17" max="17" width="5.61818181818182" style="183" customWidth="1"/>
  </cols>
  <sheetData>
    <row r="1" ht="24" customHeight="1" spans="1:17">
      <c r="A1" s="14" t="s">
        <v>0</v>
      </c>
      <c r="B1" s="322"/>
      <c r="C1" s="14"/>
      <c r="D1" s="14"/>
      <c r="E1" s="84"/>
      <c r="F1" s="16"/>
      <c r="G1" s="14"/>
      <c r="H1" s="14"/>
      <c r="I1" s="39"/>
      <c r="J1" s="39"/>
      <c r="K1" s="39"/>
      <c r="L1" s="39"/>
      <c r="M1" s="39"/>
      <c r="N1" s="39"/>
      <c r="O1" s="39"/>
      <c r="P1" s="39"/>
      <c r="Q1" s="14"/>
    </row>
    <row r="2" spans="1:17">
      <c r="A2" s="323" t="s">
        <v>1</v>
      </c>
      <c r="B2" s="324"/>
      <c r="C2" s="324"/>
      <c r="D2" s="324"/>
      <c r="E2" s="325"/>
      <c r="F2" s="323"/>
      <c r="G2" s="324"/>
      <c r="H2" s="324"/>
      <c r="I2" s="333"/>
      <c r="J2" s="333"/>
      <c r="K2" s="333"/>
      <c r="L2" s="333"/>
      <c r="M2" s="333"/>
      <c r="N2" s="333"/>
      <c r="O2" s="334" t="s">
        <v>2</v>
      </c>
      <c r="P2" s="334"/>
      <c r="Q2" s="324"/>
    </row>
    <row r="3" s="1" customFormat="1" ht="13" spans="1:17">
      <c r="A3" s="326" t="s">
        <v>3</v>
      </c>
      <c r="B3" s="326" t="s">
        <v>4</v>
      </c>
      <c r="C3" s="326" t="s">
        <v>5</v>
      </c>
      <c r="D3" s="326" t="s">
        <v>6</v>
      </c>
      <c r="E3" s="327"/>
      <c r="F3" s="328"/>
      <c r="G3" s="326" t="s">
        <v>7</v>
      </c>
      <c r="H3" s="326" t="s">
        <v>8</v>
      </c>
      <c r="I3" s="335" t="s">
        <v>9</v>
      </c>
      <c r="J3" s="335"/>
      <c r="K3" s="335"/>
      <c r="L3" s="335"/>
      <c r="M3" s="335"/>
      <c r="N3" s="335"/>
      <c r="O3" s="335"/>
      <c r="P3" s="335"/>
      <c r="Q3" s="222" t="s">
        <v>10</v>
      </c>
    </row>
    <row r="4" s="1" customFormat="1" ht="13" spans="1:17">
      <c r="A4" s="326"/>
      <c r="B4" s="326"/>
      <c r="C4" s="326"/>
      <c r="D4" s="326" t="s">
        <v>11</v>
      </c>
      <c r="E4" s="327" t="s">
        <v>12</v>
      </c>
      <c r="F4" s="328" t="s">
        <v>13</v>
      </c>
      <c r="G4" s="326"/>
      <c r="H4" s="326"/>
      <c r="I4" s="336" t="s">
        <v>14</v>
      </c>
      <c r="J4" s="335" t="s">
        <v>15</v>
      </c>
      <c r="K4" s="335"/>
      <c r="L4" s="335"/>
      <c r="M4" s="335"/>
      <c r="N4" s="335" t="s">
        <v>16</v>
      </c>
      <c r="O4" s="335" t="s">
        <v>17</v>
      </c>
      <c r="P4" s="335" t="s">
        <v>18</v>
      </c>
      <c r="Q4" s="222"/>
    </row>
    <row r="5" s="1" customFormat="1" ht="55" customHeight="1" spans="1:17">
      <c r="A5" s="326"/>
      <c r="B5" s="326"/>
      <c r="C5" s="326"/>
      <c r="D5" s="326"/>
      <c r="E5" s="327"/>
      <c r="F5" s="328"/>
      <c r="G5" s="326"/>
      <c r="H5" s="326"/>
      <c r="I5" s="336"/>
      <c r="J5" s="336" t="s">
        <v>19</v>
      </c>
      <c r="K5" s="335" t="s">
        <v>20</v>
      </c>
      <c r="L5" s="335" t="s">
        <v>21</v>
      </c>
      <c r="M5" s="335" t="s">
        <v>22</v>
      </c>
      <c r="N5" s="335"/>
      <c r="O5" s="335"/>
      <c r="P5" s="335"/>
      <c r="Q5" s="222"/>
    </row>
    <row r="6" s="1" customFormat="1" ht="21" customHeight="1" spans="1:17">
      <c r="A6" s="23" t="s">
        <v>23</v>
      </c>
      <c r="B6" s="329">
        <f>SUM('2016'!B6,'2017'!B6,'2018'!B6,'2019'!B6,'2020'!B6)</f>
        <v>3428</v>
      </c>
      <c r="C6" s="23" t="s">
        <v>24</v>
      </c>
      <c r="D6" s="23" t="s">
        <v>24</v>
      </c>
      <c r="E6" s="94" t="s">
        <v>24</v>
      </c>
      <c r="F6" s="23" t="s">
        <v>24</v>
      </c>
      <c r="G6" s="23" t="s">
        <v>24</v>
      </c>
      <c r="H6" s="23" t="s">
        <v>24</v>
      </c>
      <c r="I6" s="24">
        <f>SUM(I7,I61,I70,I76,I83,I88,I98,I101,I108,)</f>
        <v>1174100.4886</v>
      </c>
      <c r="J6" s="24">
        <f t="shared" ref="J6:P6" si="0">SUM(J7,J61,J70,J76,J83,J88,J98,J101,J108,)</f>
        <v>472466.6885</v>
      </c>
      <c r="K6" s="24">
        <f t="shared" si="0"/>
        <v>165317.7435</v>
      </c>
      <c r="L6" s="24">
        <f t="shared" si="0"/>
        <v>115382.763</v>
      </c>
      <c r="M6" s="24">
        <f t="shared" si="0"/>
        <v>191766.182</v>
      </c>
      <c r="N6" s="24">
        <f t="shared" si="0"/>
        <v>218493.138</v>
      </c>
      <c r="O6" s="24">
        <f t="shared" si="0"/>
        <v>396606.28</v>
      </c>
      <c r="P6" s="24">
        <f t="shared" si="0"/>
        <v>86534.3821</v>
      </c>
      <c r="Q6" s="29" t="s">
        <v>24</v>
      </c>
    </row>
    <row r="7" s="1" customFormat="1" ht="24" customHeight="1" spans="1:17">
      <c r="A7" s="330" t="s">
        <v>25</v>
      </c>
      <c r="B7" s="68">
        <f>SUM('[1]2016'!B7,'[1]2017'!B7,'[1]2018  '!B7,'[1]2019'!B7,'[1]2020 '!B7)</f>
        <v>1654.45</v>
      </c>
      <c r="C7" s="23" t="s">
        <v>24</v>
      </c>
      <c r="D7" s="23" t="s">
        <v>24</v>
      </c>
      <c r="E7" s="94" t="s">
        <v>24</v>
      </c>
      <c r="F7" s="23" t="s">
        <v>24</v>
      </c>
      <c r="G7" s="23" t="s">
        <v>24</v>
      </c>
      <c r="H7" s="23" t="s">
        <v>24</v>
      </c>
      <c r="I7" s="24">
        <f>SUM('[1]2016'!I7,'[1]2017'!I7,'[1]2018  '!I7,'[1]2019'!I7,'[1]2020 '!I7)</f>
        <v>548778.7666</v>
      </c>
      <c r="J7" s="24">
        <f>SUM('[1]2016'!J7,'[1]2017'!J7,'[1]2018  '!J7,'[1]2019'!J7,'[1]2020 '!J7)</f>
        <v>85611.3845</v>
      </c>
      <c r="K7" s="24">
        <f>SUM('[1]2016'!K7,'[1]2017'!K7,'[1]2018  '!K7,'[1]2019'!K7,'[1]2020 '!K7)</f>
        <v>39339.0845</v>
      </c>
      <c r="L7" s="24">
        <f>SUM('[1]2016'!L7,'[1]2017'!L7,'[1]2018  '!L7,'[1]2019'!L7,'[1]2020 '!L7)</f>
        <v>30503</v>
      </c>
      <c r="M7" s="24">
        <f>SUM('[1]2016'!M7,'[1]2017'!M7,'[1]2018  '!M7,'[1]2019'!M7,'[1]2020 '!M7)</f>
        <v>15769.3</v>
      </c>
      <c r="N7" s="24">
        <f>SUM('[1]2016'!N7,'[1]2017'!N7,'[1]2018  '!N7,'[1]2019'!N7,'[1]2020 '!N7)</f>
        <v>142408</v>
      </c>
      <c r="O7" s="24">
        <f>SUM('[1]2016'!O7,'[1]2017'!O7,'[1]2018  '!O7,'[1]2019'!O7,'[1]2020 '!O7)</f>
        <v>249720</v>
      </c>
      <c r="P7" s="24">
        <f>SUM('[1]2016'!P7,'[1]2017'!P7,'[1]2018  '!P7,'[1]2019'!P7,'[1]2020 '!P7)</f>
        <v>71039.3821</v>
      </c>
      <c r="Q7" s="29" t="s">
        <v>24</v>
      </c>
    </row>
    <row r="8" s="1" customFormat="1" ht="30" customHeight="1" spans="1:17">
      <c r="A8" s="53" t="s">
        <v>26</v>
      </c>
      <c r="B8" s="68">
        <f>SUM('[1]2016'!B8,'[1]2017'!B8,'[1]2018  '!B8,'[1]2019'!B8,'[1]2020 '!B8)</f>
        <v>1555.45</v>
      </c>
      <c r="C8" s="29" t="s">
        <v>24</v>
      </c>
      <c r="D8" s="29" t="s">
        <v>24</v>
      </c>
      <c r="E8" s="331" t="s">
        <v>24</v>
      </c>
      <c r="F8" s="29" t="s">
        <v>24</v>
      </c>
      <c r="G8" s="29" t="s">
        <v>24</v>
      </c>
      <c r="H8" s="29" t="s">
        <v>24</v>
      </c>
      <c r="I8" s="68">
        <f>SUM('[1]2016'!I8,'[1]2017'!I8,'[1]2018  '!I8,'[1]2019'!I8,'[1]2020 '!I8)</f>
        <v>486504.4666</v>
      </c>
      <c r="J8" s="68">
        <f>SUM('[1]2016'!J8,'[1]2017'!J8,'[1]2018  '!J8,'[1]2019'!J8,'[1]2020 '!J8)</f>
        <v>76657.0845</v>
      </c>
      <c r="K8" s="68">
        <f>SUM('[1]2016'!K8,'[1]2017'!K8,'[1]2018  '!K8,'[1]2019'!K8,'[1]2020 '!K8)</f>
        <v>35436.0845</v>
      </c>
      <c r="L8" s="68">
        <f>SUM('[1]2016'!L8,'[1]2017'!L8,'[1]2018  '!L8,'[1]2019'!L8,'[1]2020 '!L8)</f>
        <v>28653</v>
      </c>
      <c r="M8" s="68">
        <f>SUM('[1]2016'!M8,'[1]2017'!M8,'[1]2018  '!M8,'[1]2019'!M8,'[1]2020 '!M8)</f>
        <v>12568</v>
      </c>
      <c r="N8" s="68">
        <f>SUM('[1]2016'!N8,'[1]2017'!N8,'[1]2018  '!N8,'[1]2019'!N8,'[1]2020 '!N8)</f>
        <v>118108</v>
      </c>
      <c r="O8" s="68">
        <f>SUM('[1]2016'!O8,'[1]2017'!O8,'[1]2018  '!O8,'[1]2019'!O8,'[1]2020 '!O8)</f>
        <v>220700</v>
      </c>
      <c r="P8" s="68">
        <f>SUM('[1]2016'!P8,'[1]2017'!P8,'[1]2018  '!P8,'[1]2019'!P8,'[1]2020 '!P8)</f>
        <v>71039.3821</v>
      </c>
      <c r="Q8" s="29" t="s">
        <v>24</v>
      </c>
    </row>
    <row r="9" s="1" customFormat="1" ht="30" customHeight="1" spans="1:17">
      <c r="A9" s="53" t="s">
        <v>27</v>
      </c>
      <c r="B9" s="68">
        <f>SUM('[1]2016'!B9,'[1]2017'!B9,'[1]2018  '!B9,'[1]2019'!B9,'[1]2020 '!B9)</f>
        <v>1282.45</v>
      </c>
      <c r="C9" s="29" t="s">
        <v>24</v>
      </c>
      <c r="D9" s="29" t="s">
        <v>24</v>
      </c>
      <c r="E9" s="331" t="s">
        <v>24</v>
      </c>
      <c r="F9" s="29" t="s">
        <v>24</v>
      </c>
      <c r="G9" s="29" t="s">
        <v>24</v>
      </c>
      <c r="H9" s="29" t="s">
        <v>24</v>
      </c>
      <c r="I9" s="68">
        <f>SUM('[1]2016'!I9,'[1]2017'!I9,'[1]2018  '!I9,'[1]2019'!I9,'[1]2020 '!I9)</f>
        <v>252128.4666</v>
      </c>
      <c r="J9" s="68">
        <f>SUM('[1]2016'!J9,'[1]2017'!J9,'[1]2018  '!J9,'[1]2019'!J9,'[1]2020 '!J9)</f>
        <v>45961.0845</v>
      </c>
      <c r="K9" s="68">
        <f>SUM('[1]2016'!K9,'[1]2017'!K9,'[1]2018  '!K9,'[1]2019'!K9,'[1]2020 '!K9)</f>
        <v>19122.0845</v>
      </c>
      <c r="L9" s="68">
        <f>SUM('[1]2016'!L9,'[1]2017'!L9,'[1]2018  '!L9,'[1]2019'!L9,'[1]2020 '!L9)</f>
        <v>19339</v>
      </c>
      <c r="M9" s="68">
        <f>SUM('[1]2016'!M9,'[1]2017'!M9,'[1]2018  '!M9,'[1]2019'!M9,'[1]2020 '!M9)</f>
        <v>7500</v>
      </c>
      <c r="N9" s="68">
        <f>SUM('[1]2016'!N9,'[1]2017'!N9,'[1]2018  '!N9,'[1]2019'!N9,'[1]2020 '!N9)</f>
        <v>65430</v>
      </c>
      <c r="O9" s="68">
        <f>SUM('[1]2016'!O9,'[1]2017'!O9,'[1]2018  '!O9,'[1]2019'!O9,'[1]2020 '!O9)</f>
        <v>79850</v>
      </c>
      <c r="P9" s="68">
        <f>SUM('[1]2016'!P9,'[1]2017'!P9,'[1]2018  '!P9,'[1]2019'!P9,'[1]2020 '!P9)</f>
        <v>60887.3821</v>
      </c>
      <c r="Q9" s="29" t="s">
        <v>24</v>
      </c>
    </row>
    <row r="10" s="1" customFormat="1" ht="30" customHeight="1" spans="1:17">
      <c r="A10" s="53" t="s">
        <v>28</v>
      </c>
      <c r="B10" s="68">
        <f>SUM('[1]2016'!B10,'[1]2017'!B10,'[1]2018  '!B10,'[1]2019'!B10,'[1]2020 '!B10)</f>
        <v>115</v>
      </c>
      <c r="C10" s="29" t="s">
        <v>24</v>
      </c>
      <c r="D10" s="29" t="s">
        <v>24</v>
      </c>
      <c r="E10" s="331" t="s">
        <v>24</v>
      </c>
      <c r="F10" s="29" t="s">
        <v>24</v>
      </c>
      <c r="G10" s="29" t="s">
        <v>24</v>
      </c>
      <c r="H10" s="29" t="s">
        <v>24</v>
      </c>
      <c r="I10" s="68">
        <f>SUM('[1]2016'!I10,'[1]2017'!I10,'[1]2018  '!I10,'[1]2019'!I10,'[1]2020 '!I10)</f>
        <v>126829.6416</v>
      </c>
      <c r="J10" s="68">
        <f>SUM('[1]2016'!J10,'[1]2017'!J10,'[1]2018  '!J10,'[1]2019'!J10,'[1]2020 '!J10)</f>
        <v>24408.6425</v>
      </c>
      <c r="K10" s="68">
        <f>SUM('[1]2016'!K10,'[1]2017'!K10,'[1]2018  '!K10,'[1]2019'!K10,'[1]2020 '!K10)</f>
        <v>8050.6425</v>
      </c>
      <c r="L10" s="68">
        <f>SUM('[1]2016'!L10,'[1]2017'!L10,'[1]2018  '!L10,'[1]2019'!L10,'[1]2020 '!L10)</f>
        <v>11098</v>
      </c>
      <c r="M10" s="68">
        <f>SUM('[1]2016'!M10,'[1]2017'!M10,'[1]2018  '!M10,'[1]2019'!M10,'[1]2020 '!M10)</f>
        <v>5260</v>
      </c>
      <c r="N10" s="68">
        <f>SUM('[1]2016'!N10,'[1]2017'!N10,'[1]2018  '!N10,'[1]2019'!N10,'[1]2020 '!N10)</f>
        <v>24480</v>
      </c>
      <c r="O10" s="68">
        <f>SUM('[1]2016'!O10,'[1]2017'!O10,'[1]2018  '!O10,'[1]2019'!O10,'[1]2020 '!O10)</f>
        <v>40750</v>
      </c>
      <c r="P10" s="68">
        <f>SUM('[1]2016'!P10,'[1]2017'!P10,'[1]2018  '!P10,'[1]2019'!P10,'[1]2020 '!P10)</f>
        <v>37190.9991</v>
      </c>
      <c r="Q10" s="29" t="s">
        <v>24</v>
      </c>
    </row>
    <row r="11" s="1" customFormat="1" ht="20" customHeight="1" spans="1:17">
      <c r="A11" s="53" t="s">
        <v>29</v>
      </c>
      <c r="B11" s="68">
        <f>SUM('[1]2016'!B11,'[1]2017'!B11,'[1]2018  '!B11,'[1]2019'!B11,'[1]2020 '!B11)</f>
        <v>61</v>
      </c>
      <c r="C11" s="29" t="s">
        <v>24</v>
      </c>
      <c r="D11" s="29" t="s">
        <v>30</v>
      </c>
      <c r="E11" s="30">
        <f>SUM('[1]2016'!E11,'[1]2017'!E11,'[1]2018  '!E11,'[1]2019'!E11,'[1]2020 '!E11)</f>
        <v>24.07005</v>
      </c>
      <c r="F11" s="100" t="s">
        <v>31</v>
      </c>
      <c r="G11" s="29" t="s">
        <v>24</v>
      </c>
      <c r="H11" s="29" t="s">
        <v>24</v>
      </c>
      <c r="I11" s="68">
        <f>SUM('[1]2016'!I11,'[1]2017'!I11,'[1]2018  '!I11,'[1]2019'!I11,'[1]2020 '!I11)</f>
        <v>33062.7925</v>
      </c>
      <c r="J11" s="68">
        <f>SUM('[1]2016'!J11,'[1]2017'!J11,'[1]2018  '!J11,'[1]2019'!J11,'[1]2020 '!J11)</f>
        <v>7049.6425</v>
      </c>
      <c r="K11" s="68">
        <f>SUM('[1]2016'!K11,'[1]2017'!K11,'[1]2018  '!K11,'[1]2019'!K11,'[1]2020 '!K11)</f>
        <v>2647.6425</v>
      </c>
      <c r="L11" s="68">
        <f>SUM('[1]2016'!L11,'[1]2017'!L11,'[1]2018  '!L11,'[1]2019'!L11,'[1]2020 '!L11)</f>
        <v>3612</v>
      </c>
      <c r="M11" s="68">
        <f>SUM('[1]2016'!M11,'[1]2017'!M11,'[1]2018  '!M11,'[1]2019'!M11,'[1]2020 '!M11)</f>
        <v>790</v>
      </c>
      <c r="N11" s="68">
        <f>SUM('[1]2016'!N11,'[1]2017'!N11,'[1]2018  '!N11,'[1]2019'!N11,'[1]2020 '!N11)</f>
        <v>2100</v>
      </c>
      <c r="O11" s="68">
        <f>SUM('[1]2016'!O11,'[1]2017'!O11,'[1]2018  '!O11,'[1]2019'!O11,'[1]2020 '!O11)</f>
        <v>12250</v>
      </c>
      <c r="P11" s="68">
        <f>SUM('[1]2016'!P11,'[1]2017'!P11,'[1]2018  '!P11,'[1]2019'!P11,'[1]2020 '!P11)</f>
        <v>11663.15</v>
      </c>
      <c r="Q11" s="29" t="s">
        <v>24</v>
      </c>
    </row>
    <row r="12" s="1" customFormat="1" ht="20" customHeight="1" spans="1:17">
      <c r="A12" s="53" t="s">
        <v>32</v>
      </c>
      <c r="B12" s="68">
        <f>SUM('[1]2016'!B12,'[1]2017'!B12,'[1]2018  '!B12,'[1]2019'!B12,'[1]2020 '!B12)</f>
        <v>0</v>
      </c>
      <c r="C12" s="29" t="s">
        <v>24</v>
      </c>
      <c r="D12" s="29" t="s">
        <v>30</v>
      </c>
      <c r="E12" s="30">
        <f>SUM('[1]2016'!E12,'[1]2017'!E12,'[1]2018  '!E12,'[1]2019'!E12,'[1]2020 '!E12)</f>
        <v>0</v>
      </c>
      <c r="F12" s="100"/>
      <c r="G12" s="29" t="s">
        <v>24</v>
      </c>
      <c r="H12" s="29" t="s">
        <v>24</v>
      </c>
      <c r="I12" s="68">
        <f>SUM('[1]2016'!I12,'[1]2017'!I12,'[1]2018  '!I12,'[1]2019'!I12,'[1]2020 '!I12)</f>
        <v>0</v>
      </c>
      <c r="J12" s="68">
        <f>SUM('[1]2016'!J12,'[1]2017'!J12,'[1]2018  '!J12,'[1]2019'!J12,'[1]2020 '!J12)</f>
        <v>0</v>
      </c>
      <c r="K12" s="68">
        <f>SUM('[1]2016'!K12,'[1]2017'!K12,'[1]2018  '!K12,'[1]2019'!K12,'[1]2020 '!K12)</f>
        <v>0</v>
      </c>
      <c r="L12" s="68">
        <f>SUM('[1]2016'!L12,'[1]2017'!L12,'[1]2018  '!L12,'[1]2019'!L12,'[1]2020 '!L12)</f>
        <v>0</v>
      </c>
      <c r="M12" s="68">
        <f>SUM('[1]2016'!M12,'[1]2017'!M12,'[1]2018  '!M12,'[1]2019'!M12,'[1]2020 '!M12)</f>
        <v>0</v>
      </c>
      <c r="N12" s="68">
        <f>SUM('[1]2016'!N12,'[1]2017'!N12,'[1]2018  '!N12,'[1]2019'!N12,'[1]2020 '!N12)</f>
        <v>0</v>
      </c>
      <c r="O12" s="68">
        <f>SUM('[1]2016'!O12,'[1]2017'!O12,'[1]2018  '!O12,'[1]2019'!O12,'[1]2020 '!O12)</f>
        <v>0</v>
      </c>
      <c r="P12" s="68">
        <f>SUM('[1]2016'!P12,'[1]2017'!P12,'[1]2018  '!P12,'[1]2019'!P12,'[1]2020 '!P12)</f>
        <v>0</v>
      </c>
      <c r="Q12" s="29" t="s">
        <v>24</v>
      </c>
    </row>
    <row r="13" s="1" customFormat="1" ht="20" customHeight="1" spans="1:17">
      <c r="A13" s="53" t="s">
        <v>33</v>
      </c>
      <c r="B13" s="68">
        <f>SUM('[1]2016'!B13,'[1]2017'!B13,'[1]2018  '!B13,'[1]2019'!B13,'[1]2020 '!B13)</f>
        <v>54</v>
      </c>
      <c r="C13" s="29" t="s">
        <v>24</v>
      </c>
      <c r="D13" s="29" t="s">
        <v>30</v>
      </c>
      <c r="E13" s="30">
        <f>SUM('[1]2016'!E13,'[1]2017'!E13,'[1]2018  '!E13,'[1]2019'!E13,'[1]2020 '!E13)</f>
        <v>23.5581624</v>
      </c>
      <c r="F13" s="31" t="s">
        <v>34</v>
      </c>
      <c r="G13" s="29" t="s">
        <v>24</v>
      </c>
      <c r="H13" s="29" t="s">
        <v>24</v>
      </c>
      <c r="I13" s="68">
        <f>SUM('[1]2016'!I13,'[1]2017'!I13,'[1]2018  '!I13,'[1]2019'!I13,'[1]2020 '!I13)</f>
        <v>93766.8491</v>
      </c>
      <c r="J13" s="68">
        <f>SUM('[1]2016'!J13,'[1]2017'!J13,'[1]2018  '!J13,'[1]2019'!J13,'[1]2020 '!J13)</f>
        <v>17359</v>
      </c>
      <c r="K13" s="68">
        <f>SUM('[1]2016'!K13,'[1]2017'!K13,'[1]2018  '!K13,'[1]2019'!K13,'[1]2020 '!K13)</f>
        <v>5403</v>
      </c>
      <c r="L13" s="68">
        <f>SUM('[1]2016'!L13,'[1]2017'!L13,'[1]2018  '!L13,'[1]2019'!L13,'[1]2020 '!L13)</f>
        <v>7486</v>
      </c>
      <c r="M13" s="68">
        <f>SUM('[1]2016'!M13,'[1]2017'!M13,'[1]2018  '!M13,'[1]2019'!M13,'[1]2020 '!M13)</f>
        <v>4470</v>
      </c>
      <c r="N13" s="68">
        <f>SUM('[1]2016'!N13,'[1]2017'!N13,'[1]2018  '!N13,'[1]2019'!N13,'[1]2020 '!N13)</f>
        <v>22380</v>
      </c>
      <c r="O13" s="68">
        <f>SUM('[1]2016'!O13,'[1]2017'!O13,'[1]2018  '!O13,'[1]2019'!O13,'[1]2020 '!O13)</f>
        <v>28500</v>
      </c>
      <c r="P13" s="68">
        <f>SUM('[1]2016'!P13,'[1]2017'!P13,'[1]2018  '!P13,'[1]2019'!P13,'[1]2020 '!P13)</f>
        <v>25527.8491</v>
      </c>
      <c r="Q13" s="29" t="s">
        <v>24</v>
      </c>
    </row>
    <row r="14" s="1" customFormat="1" ht="20" customHeight="1" spans="1:17">
      <c r="A14" s="53" t="s">
        <v>35</v>
      </c>
      <c r="B14" s="68">
        <f>SUM('[1]2016'!B14,'[1]2017'!B14,'[1]2018  '!B14,'[1]2019'!B14,'[1]2020 '!B14)</f>
        <v>11</v>
      </c>
      <c r="C14" s="29" t="s">
        <v>24</v>
      </c>
      <c r="D14" s="29" t="s">
        <v>30</v>
      </c>
      <c r="E14" s="30">
        <f>SUM('[1]2016'!E14,'[1]2017'!E14,'[1]2018  '!E14,'[1]2019'!E14,'[1]2020 '!E14)</f>
        <v>2.55</v>
      </c>
      <c r="F14" s="53" t="s">
        <v>36</v>
      </c>
      <c r="G14" s="29" t="s">
        <v>24</v>
      </c>
      <c r="H14" s="29" t="s">
        <v>24</v>
      </c>
      <c r="I14" s="68">
        <f>SUM('[1]2016'!I14,'[1]2017'!I14,'[1]2018  '!I14,'[1]2019'!I14,'[1]2020 '!I14)</f>
        <v>5840</v>
      </c>
      <c r="J14" s="68">
        <f>SUM('[1]2016'!J14,'[1]2017'!J14,'[1]2018  '!J14,'[1]2019'!J14,'[1]2020 '!J14)</f>
        <v>920</v>
      </c>
      <c r="K14" s="68">
        <f>SUM('[1]2016'!K14,'[1]2017'!K14,'[1]2018  '!K14,'[1]2019'!K14,'[1]2020 '!K14)</f>
        <v>370</v>
      </c>
      <c r="L14" s="68">
        <f>SUM('[1]2016'!L14,'[1]2017'!L14,'[1]2018  '!L14,'[1]2019'!L14,'[1]2020 '!L14)</f>
        <v>400</v>
      </c>
      <c r="M14" s="68">
        <f>SUM('[1]2016'!M14,'[1]2017'!M14,'[1]2018  '!M14,'[1]2019'!M14,'[1]2020 '!M14)</f>
        <v>150</v>
      </c>
      <c r="N14" s="68">
        <f>SUM('[1]2016'!N14,'[1]2017'!N14,'[1]2018  '!N14,'[1]2019'!N14,'[1]2020 '!N14)</f>
        <v>1450</v>
      </c>
      <c r="O14" s="68">
        <f>SUM('[1]2016'!O14,'[1]2017'!O14,'[1]2018  '!O14,'[1]2019'!O14,'[1]2020 '!O14)</f>
        <v>1700</v>
      </c>
      <c r="P14" s="68">
        <f>SUM('[1]2016'!P14,'[1]2017'!P14,'[1]2018  '!P14,'[1]2019'!P14,'[1]2020 '!P14)</f>
        <v>1770</v>
      </c>
      <c r="Q14" s="29" t="s">
        <v>24</v>
      </c>
    </row>
    <row r="15" s="1" customFormat="1" ht="20" customHeight="1" spans="1:17">
      <c r="A15" s="53" t="s">
        <v>37</v>
      </c>
      <c r="B15" s="68">
        <f>SUM('[1]2016'!B15,'[1]2017'!B15,'[1]2018  '!B15,'[1]2019'!B15,'[1]2020 '!B15)</f>
        <v>17</v>
      </c>
      <c r="C15" s="29" t="s">
        <v>24</v>
      </c>
      <c r="D15" s="29" t="s">
        <v>30</v>
      </c>
      <c r="E15" s="30">
        <f>SUM('[1]2016'!E15,'[1]2017'!E15,'[1]2018  '!E15,'[1]2019'!E15,'[1]2020 '!E15)</f>
        <v>7.05</v>
      </c>
      <c r="F15" s="31" t="s">
        <v>38</v>
      </c>
      <c r="G15" s="29" t="s">
        <v>24</v>
      </c>
      <c r="H15" s="29" t="s">
        <v>24</v>
      </c>
      <c r="I15" s="68">
        <f>SUM('[1]2016'!I15,'[1]2017'!I15,'[1]2018  '!I15,'[1]2019'!I15,'[1]2020 '!I15)</f>
        <v>18800</v>
      </c>
      <c r="J15" s="68">
        <f>SUM('[1]2016'!J15,'[1]2017'!J15,'[1]2018  '!J15,'[1]2019'!J15,'[1]2020 '!J15)</f>
        <v>2660</v>
      </c>
      <c r="K15" s="68">
        <f>SUM('[1]2016'!K15,'[1]2017'!K15,'[1]2018  '!K15,'[1]2019'!K15,'[1]2020 '!K15)</f>
        <v>650</v>
      </c>
      <c r="L15" s="68">
        <f>SUM('[1]2016'!L15,'[1]2017'!L15,'[1]2018  '!L15,'[1]2019'!L15,'[1]2020 '!L15)</f>
        <v>1580</v>
      </c>
      <c r="M15" s="68">
        <f>SUM('[1]2016'!M15,'[1]2017'!M15,'[1]2018  '!M15,'[1]2019'!M15,'[1]2020 '!M15)</f>
        <v>430</v>
      </c>
      <c r="N15" s="68">
        <f>SUM('[1]2016'!N15,'[1]2017'!N15,'[1]2018  '!N15,'[1]2019'!N15,'[1]2020 '!N15)</f>
        <v>1500</v>
      </c>
      <c r="O15" s="68">
        <f>SUM('[1]2016'!O15,'[1]2017'!O15,'[1]2018  '!O15,'[1]2019'!O15,'[1]2020 '!O15)</f>
        <v>9100</v>
      </c>
      <c r="P15" s="68">
        <f>SUM('[1]2016'!P15,'[1]2017'!P15,'[1]2018  '!P15,'[1]2019'!P15,'[1]2020 '!P15)</f>
        <v>5540</v>
      </c>
      <c r="Q15" s="29"/>
    </row>
    <row r="16" s="1" customFormat="1" ht="23" customHeight="1" spans="1:17">
      <c r="A16" s="53" t="s">
        <v>39</v>
      </c>
      <c r="B16" s="68">
        <f>SUM('[1]2016'!B16,'[1]2017'!B16,'[1]2018  '!B16,'[1]2019'!B16,'[1]2020 '!B16)</f>
        <v>1127.45</v>
      </c>
      <c r="C16" s="29" t="s">
        <v>24</v>
      </c>
      <c r="D16" s="29" t="s">
        <v>24</v>
      </c>
      <c r="E16" s="29" t="s">
        <v>24</v>
      </c>
      <c r="F16" s="100"/>
      <c r="G16" s="29" t="s">
        <v>24</v>
      </c>
      <c r="H16" s="29" t="s">
        <v>24</v>
      </c>
      <c r="I16" s="68">
        <f>SUM('[1]2016'!I16,'[1]2017'!I16,'[1]2018  '!I16,'[1]2019'!I16,'[1]2020 '!I16)</f>
        <v>82923.825</v>
      </c>
      <c r="J16" s="68">
        <f>SUM('[1]2016'!J16,'[1]2017'!J16,'[1]2018  '!J16,'[1]2019'!J16,'[1]2020 '!J16)</f>
        <v>14622.442</v>
      </c>
      <c r="K16" s="68">
        <f>SUM('[1]2016'!K16,'[1]2017'!K16,'[1]2018  '!K16,'[1]2019'!K16,'[1]2020 '!K16)</f>
        <v>8681.442</v>
      </c>
      <c r="L16" s="68">
        <f>SUM('[1]2016'!L16,'[1]2017'!L16,'[1]2018  '!L16,'[1]2019'!L16,'[1]2020 '!L16)</f>
        <v>4581</v>
      </c>
      <c r="M16" s="68">
        <f>SUM('[1]2016'!M16,'[1]2017'!M16,'[1]2018  '!M16,'[1]2019'!M16,'[1]2020 '!M16)</f>
        <v>1360</v>
      </c>
      <c r="N16" s="68">
        <f>SUM('[1]2016'!N16,'[1]2017'!N16,'[1]2018  '!N16,'[1]2019'!N16,'[1]2020 '!N16)</f>
        <v>32000</v>
      </c>
      <c r="O16" s="68">
        <f>SUM('[1]2016'!O16,'[1]2017'!O16,'[1]2018  '!O16,'[1]2019'!O16,'[1]2020 '!O16)</f>
        <v>22300</v>
      </c>
      <c r="P16" s="68">
        <f>SUM('[1]2016'!P16,'[1]2017'!P16,'[1]2018  '!P16,'[1]2019'!P16,'[1]2020 '!P16)</f>
        <v>14001.383</v>
      </c>
      <c r="Q16" s="29"/>
    </row>
    <row r="17" s="1" customFormat="1" ht="24" customHeight="1" spans="1:17">
      <c r="A17" s="53" t="s">
        <v>40</v>
      </c>
      <c r="B17" s="68">
        <f>SUM('[1]2016'!B17,'[1]2017'!B17,'[1]2018  '!B17,'[1]2019'!B17,'[1]2020 '!B17)</f>
        <v>15</v>
      </c>
      <c r="C17" s="29" t="s">
        <v>24</v>
      </c>
      <c r="D17" s="29" t="s">
        <v>41</v>
      </c>
      <c r="E17" s="30">
        <f>SUM('[1]2016'!E17,'[1]2017'!E17,'[1]2018  '!E17,'[1]2019'!E17,'[1]2020 '!E17)</f>
        <v>1.6192</v>
      </c>
      <c r="F17" s="100" t="s">
        <v>42</v>
      </c>
      <c r="G17" s="29" t="s">
        <v>24</v>
      </c>
      <c r="H17" s="29" t="s">
        <v>24</v>
      </c>
      <c r="I17" s="68">
        <f>SUM('[1]2016'!I17,'[1]2017'!I17,'[1]2018  '!I17,'[1]2019'!I17,'[1]2020 '!I17)</f>
        <v>9037</v>
      </c>
      <c r="J17" s="68">
        <f>SUM('[1]2016'!J17,'[1]2017'!J17,'[1]2018  '!J17,'[1]2019'!J17,'[1]2020 '!J17)</f>
        <v>1525.2</v>
      </c>
      <c r="K17" s="68">
        <f>SUM('[1]2016'!K17,'[1]2017'!K17,'[1]2018  '!K17,'[1]2019'!K17,'[1]2020 '!K17)</f>
        <v>1125.2</v>
      </c>
      <c r="L17" s="68">
        <f>SUM('[1]2016'!L17,'[1]2017'!L17,'[1]2018  '!L17,'[1]2019'!L17,'[1]2020 '!L17)</f>
        <v>400</v>
      </c>
      <c r="M17" s="68">
        <f>SUM('[1]2016'!M17,'[1]2017'!M17,'[1]2018  '!M17,'[1]2019'!M17,'[1]2020 '!M17)</f>
        <v>0</v>
      </c>
      <c r="N17" s="68">
        <f>SUM('[1]2016'!N17,'[1]2017'!N17,'[1]2018  '!N17,'[1]2019'!N17,'[1]2020 '!N17)</f>
        <v>2100</v>
      </c>
      <c r="O17" s="68">
        <f>SUM('[1]2016'!O17,'[1]2017'!O17,'[1]2018  '!O17,'[1]2019'!O17,'[1]2020 '!O17)</f>
        <v>2400</v>
      </c>
      <c r="P17" s="68">
        <f>SUM('[1]2016'!P17,'[1]2017'!P17,'[1]2018  '!P17,'[1]2019'!P17,'[1]2020 '!P17)</f>
        <v>3011.8</v>
      </c>
      <c r="Q17" s="29" t="s">
        <v>43</v>
      </c>
    </row>
    <row r="18" s="1" customFormat="1" ht="30" customHeight="1" spans="1:17">
      <c r="A18" s="53" t="s">
        <v>44</v>
      </c>
      <c r="B18" s="68">
        <f>SUM('[1]2016'!B18,'[1]2017'!B18,'[1]2018  '!B18,'[1]2019'!B18,'[1]2020 '!B18)</f>
        <v>22</v>
      </c>
      <c r="C18" s="29" t="s">
        <v>24</v>
      </c>
      <c r="D18" s="29" t="s">
        <v>45</v>
      </c>
      <c r="E18" s="30">
        <f>SUM('[1]2016'!E18,'[1]2017'!E18,'[1]2018  '!E18,'[1]2019'!E18,'[1]2020 '!E18)</f>
        <v>18.3885</v>
      </c>
      <c r="F18" s="100" t="s">
        <v>46</v>
      </c>
      <c r="G18" s="29" t="s">
        <v>24</v>
      </c>
      <c r="H18" s="29" t="s">
        <v>24</v>
      </c>
      <c r="I18" s="68">
        <f>SUM('[1]2016'!I18,'[1]2017'!I18,'[1]2018  '!I18,'[1]2019'!I18,'[1]2020 '!I18)</f>
        <v>14954.4</v>
      </c>
      <c r="J18" s="68">
        <f>SUM('[1]2016'!J18,'[1]2017'!J18,'[1]2018  '!J18,'[1]2019'!J18,'[1]2020 '!J18)</f>
        <v>3948.25</v>
      </c>
      <c r="K18" s="68">
        <f>SUM('[1]2016'!K18,'[1]2017'!K18,'[1]2018  '!K18,'[1]2019'!K18,'[1]2020 '!K18)</f>
        <v>2623.25</v>
      </c>
      <c r="L18" s="68">
        <f>SUM('[1]2016'!L18,'[1]2017'!L18,'[1]2018  '!L18,'[1]2019'!L18,'[1]2020 '!L18)</f>
        <v>925</v>
      </c>
      <c r="M18" s="68">
        <f>SUM('[1]2016'!M18,'[1]2017'!M18,'[1]2018  '!M18,'[1]2019'!M18,'[1]2020 '!M18)</f>
        <v>400</v>
      </c>
      <c r="N18" s="68">
        <f>SUM('[1]2016'!N18,'[1]2017'!N18,'[1]2018  '!N18,'[1]2019'!N18,'[1]2020 '!N18)</f>
        <v>0</v>
      </c>
      <c r="O18" s="68">
        <f>SUM('[1]2016'!O18,'[1]2017'!O18,'[1]2018  '!O18,'[1]2019'!O18,'[1]2020 '!O18)</f>
        <v>5400</v>
      </c>
      <c r="P18" s="68">
        <f>SUM('[1]2016'!P18,'[1]2017'!P18,'[1]2018  '!P18,'[1]2019'!P18,'[1]2020 '!P18)</f>
        <v>5606.15</v>
      </c>
      <c r="Q18" s="29" t="s">
        <v>43</v>
      </c>
    </row>
    <row r="19" s="1" customFormat="1" ht="23" customHeight="1" spans="1:17">
      <c r="A19" s="53" t="s">
        <v>47</v>
      </c>
      <c r="B19" s="68">
        <f>SUM('[1]2016'!B19,'[1]2017'!B19,'[1]2018  '!B19,'[1]2019'!B19,'[1]2020 '!B19)</f>
        <v>30</v>
      </c>
      <c r="C19" s="29" t="s">
        <v>24</v>
      </c>
      <c r="D19" s="29" t="s">
        <v>41</v>
      </c>
      <c r="E19" s="30">
        <f>SUM('[1]2016'!E19,'[1]2017'!E19,'[1]2018  '!E19,'[1]2019'!E19,'[1]2020 '!E19)</f>
        <v>67.9257</v>
      </c>
      <c r="F19" s="100" t="s">
        <v>48</v>
      </c>
      <c r="G19" s="29" t="s">
        <v>24</v>
      </c>
      <c r="H19" s="29" t="s">
        <v>24</v>
      </c>
      <c r="I19" s="68">
        <f>SUM('[1]2016'!I19,'[1]2017'!I19,'[1]2018  '!I19,'[1]2019'!I19,'[1]2020 '!I19)</f>
        <v>53634.27</v>
      </c>
      <c r="J19" s="68">
        <f>SUM('[1]2016'!J19,'[1]2017'!J19,'[1]2018  '!J19,'[1]2019'!J19,'[1]2020 '!J19)</f>
        <v>6577.16</v>
      </c>
      <c r="K19" s="68">
        <f>SUM('[1]2016'!K19,'[1]2017'!K19,'[1]2018  '!K19,'[1]2019'!K19,'[1]2020 '!K19)</f>
        <v>3113.16</v>
      </c>
      <c r="L19" s="68">
        <f>SUM('[1]2016'!L19,'[1]2017'!L19,'[1]2018  '!L19,'[1]2019'!L19,'[1]2020 '!L19)</f>
        <v>2654</v>
      </c>
      <c r="M19" s="68">
        <f>SUM('[1]2016'!M19,'[1]2017'!M19,'[1]2018  '!M19,'[1]2019'!M19,'[1]2020 '!M19)</f>
        <v>810</v>
      </c>
      <c r="N19" s="68">
        <f>SUM('[1]2016'!N19,'[1]2017'!N19,'[1]2018  '!N19,'[1]2019'!N19,'[1]2020 '!N19)</f>
        <v>29900</v>
      </c>
      <c r="O19" s="68">
        <f>SUM('[1]2016'!O19,'[1]2017'!O19,'[1]2018  '!O19,'[1]2019'!O19,'[1]2020 '!O19)</f>
        <v>13600</v>
      </c>
      <c r="P19" s="68">
        <f>SUM('[1]2016'!P19,'[1]2017'!P19,'[1]2018  '!P19,'[1]2019'!P19,'[1]2020 '!P19)</f>
        <v>3557.11</v>
      </c>
      <c r="Q19" s="29" t="s">
        <v>43</v>
      </c>
    </row>
    <row r="20" s="1" customFormat="1" ht="22" customHeight="1" spans="1:17">
      <c r="A20" s="53" t="s">
        <v>49</v>
      </c>
      <c r="B20" s="68">
        <f>SUM('[1]2016'!B20,'[1]2017'!B20,'[1]2018  '!B20,'[1]2019'!B20,'[1]2020 '!B20)</f>
        <v>26</v>
      </c>
      <c r="C20" s="29" t="s">
        <v>24</v>
      </c>
      <c r="D20" s="29" t="s">
        <v>50</v>
      </c>
      <c r="E20" s="30">
        <f>SUM('[1]2016'!E20,'[1]2017'!E20,'[1]2018  '!E20,'[1]2019'!E20,'[1]2020 '!E20)</f>
        <v>142.6832</v>
      </c>
      <c r="F20" s="100" t="s">
        <v>51</v>
      </c>
      <c r="G20" s="29" t="s">
        <v>24</v>
      </c>
      <c r="H20" s="29" t="s">
        <v>24</v>
      </c>
      <c r="I20" s="68">
        <f>SUM('[1]2016'!I20,'[1]2017'!I20,'[1]2018  '!I20,'[1]2019'!I20,'[1]2020 '!I20)</f>
        <v>4695.155</v>
      </c>
      <c r="J20" s="68">
        <f>SUM('[1]2016'!J20,'[1]2017'!J20,'[1]2018  '!J20,'[1]2019'!J20,'[1]2020 '!J20)</f>
        <v>2146.832</v>
      </c>
      <c r="K20" s="68">
        <f>SUM('[1]2016'!K20,'[1]2017'!K20,'[1]2018  '!K20,'[1]2019'!K20,'[1]2020 '!K20)</f>
        <v>1594.832</v>
      </c>
      <c r="L20" s="68">
        <f>SUM('[1]2016'!L20,'[1]2017'!L20,'[1]2018  '!L20,'[1]2019'!L20,'[1]2020 '!L20)</f>
        <v>402</v>
      </c>
      <c r="M20" s="68">
        <f>SUM('[1]2016'!M20,'[1]2017'!M20,'[1]2018  '!M20,'[1]2019'!M20,'[1]2020 '!M20)</f>
        <v>150</v>
      </c>
      <c r="N20" s="68">
        <f>SUM('[1]2016'!N20,'[1]2017'!N20,'[1]2018  '!N20,'[1]2019'!N20,'[1]2020 '!N20)</f>
        <v>0</v>
      </c>
      <c r="O20" s="68">
        <f>SUM('[1]2016'!O20,'[1]2017'!O20,'[1]2018  '!O20,'[1]2019'!O20,'[1]2020 '!O20)</f>
        <v>900</v>
      </c>
      <c r="P20" s="68">
        <f>SUM('[1]2016'!P20,'[1]2017'!P20,'[1]2018  '!P20,'[1]2019'!P20,'[1]2020 '!P20)</f>
        <v>1648.323</v>
      </c>
      <c r="Q20" s="29" t="s">
        <v>43</v>
      </c>
    </row>
    <row r="21" s="6" customFormat="1" ht="18" customHeight="1" spans="1:17">
      <c r="A21" s="53" t="s">
        <v>52</v>
      </c>
      <c r="B21" s="68">
        <f>SUM('[1]2016'!B21,'[1]2017'!B21,'[1]2018  '!B21,'[1]2019'!B21,'[1]2020 '!B21)</f>
        <v>3</v>
      </c>
      <c r="C21" s="29" t="s">
        <v>24</v>
      </c>
      <c r="D21" s="29" t="s">
        <v>41</v>
      </c>
      <c r="E21" s="30">
        <f>SUM('[1]2016'!E21,'[1]2017'!E21,'[1]2018  '!E21,'[1]2019'!E21,'[1]2020 '!E21)</f>
        <v>0.07</v>
      </c>
      <c r="F21" s="100" t="s">
        <v>53</v>
      </c>
      <c r="G21" s="29" t="s">
        <v>24</v>
      </c>
      <c r="H21" s="161"/>
      <c r="I21" s="68">
        <f>SUM('[1]2016'!I21,'[1]2017'!I21,'[1]2018  '!I21,'[1]2019'!I21,'[1]2020 '!I21)</f>
        <v>280</v>
      </c>
      <c r="J21" s="68">
        <f>SUM('[1]2016'!J21,'[1]2017'!J21,'[1]2018  '!J21,'[1]2019'!J21,'[1]2020 '!J21)</f>
        <v>210</v>
      </c>
      <c r="K21" s="68">
        <f>SUM('[1]2016'!K21,'[1]2017'!K21,'[1]2018  '!K21,'[1]2019'!K21,'[1]2020 '!K21)</f>
        <v>210</v>
      </c>
      <c r="L21" s="68">
        <f>SUM('[1]2016'!L21,'[1]2017'!L21,'[1]2018  '!L21,'[1]2019'!L21,'[1]2020 '!L21)</f>
        <v>0</v>
      </c>
      <c r="M21" s="68">
        <f>SUM('[1]2016'!M21,'[1]2017'!M21,'[1]2018  '!M21,'[1]2019'!M21,'[1]2020 '!M21)</f>
        <v>0</v>
      </c>
      <c r="N21" s="68">
        <f>SUM('[1]2016'!N21,'[1]2017'!N21,'[1]2018  '!N21,'[1]2019'!N21,'[1]2020 '!N21)</f>
        <v>0</v>
      </c>
      <c r="O21" s="68">
        <f>SUM('[1]2016'!O21,'[1]2017'!O21,'[1]2018  '!O21,'[1]2019'!O21,'[1]2020 '!O21)</f>
        <v>0</v>
      </c>
      <c r="P21" s="68">
        <f>SUM('[1]2016'!P21,'[1]2017'!P21,'[1]2018  '!P21,'[1]2019'!P21,'[1]2020 '!P21)</f>
        <v>70</v>
      </c>
      <c r="Q21" s="29" t="s">
        <v>54</v>
      </c>
    </row>
    <row r="22" s="6" customFormat="1" ht="18" customHeight="1" spans="1:17">
      <c r="A22" s="53" t="s">
        <v>55</v>
      </c>
      <c r="B22" s="68">
        <f>SUM('[1]2016'!B22,'[1]2017'!B22,'[1]2018  '!B22,'[1]2019'!B22,'[1]2020 '!B22)</f>
        <v>2</v>
      </c>
      <c r="C22" s="29" t="s">
        <v>24</v>
      </c>
      <c r="D22" s="29" t="s">
        <v>56</v>
      </c>
      <c r="E22" s="30">
        <f>SUM('[1]2016'!E22,'[1]2017'!E22,'[1]2018  '!E22,'[1]2019'!E22,'[1]2020 '!E22)</f>
        <v>0.3</v>
      </c>
      <c r="F22" s="100" t="s">
        <v>57</v>
      </c>
      <c r="G22" s="29" t="s">
        <v>24</v>
      </c>
      <c r="H22" s="161"/>
      <c r="I22" s="68">
        <f>SUM('[1]2016'!I22,'[1]2017'!I22,'[1]2018  '!I22,'[1]2019'!I22,'[1]2020 '!I22)</f>
        <v>323</v>
      </c>
      <c r="J22" s="68">
        <f>SUM('[1]2016'!J22,'[1]2017'!J22,'[1]2018  '!J22,'[1]2019'!J22,'[1]2020 '!J22)</f>
        <v>215</v>
      </c>
      <c r="K22" s="68">
        <f>SUM('[1]2016'!K22,'[1]2017'!K22,'[1]2018  '!K22,'[1]2019'!K22,'[1]2020 '!K22)</f>
        <v>15</v>
      </c>
      <c r="L22" s="68">
        <f>SUM('[1]2016'!L22,'[1]2017'!L22,'[1]2018  '!L22,'[1]2019'!L22,'[1]2020 '!L22)</f>
        <v>200</v>
      </c>
      <c r="M22" s="68">
        <f>SUM('[1]2016'!M22,'[1]2017'!M22,'[1]2018  '!M22,'[1]2019'!M22,'[1]2020 '!M22)</f>
        <v>0</v>
      </c>
      <c r="N22" s="68">
        <f>SUM('[1]2016'!N22,'[1]2017'!N22,'[1]2018  '!N22,'[1]2019'!N22,'[1]2020 '!N22)</f>
        <v>0</v>
      </c>
      <c r="O22" s="68">
        <f>SUM('[1]2016'!O22,'[1]2017'!O22,'[1]2018  '!O22,'[1]2019'!O22,'[1]2020 '!O22)</f>
        <v>0</v>
      </c>
      <c r="P22" s="68">
        <f>SUM('[1]2016'!P22,'[1]2017'!P22,'[1]2018  '!P22,'[1]2019'!P22,'[1]2020 '!P22)</f>
        <v>108</v>
      </c>
      <c r="Q22" s="29" t="s">
        <v>58</v>
      </c>
    </row>
    <row r="23" s="1" customFormat="1" ht="24" customHeight="1" spans="1:17">
      <c r="A23" s="332" t="s">
        <v>59</v>
      </c>
      <c r="B23" s="68">
        <f>SUM('[1]2016'!B23,'[1]2017'!B23,'[1]2018  '!B23,'[1]2019'!B23,'[1]2020 '!B23)</f>
        <v>12</v>
      </c>
      <c r="C23" s="29" t="s">
        <v>24</v>
      </c>
      <c r="D23" s="29" t="s">
        <v>30</v>
      </c>
      <c r="E23" s="30">
        <f>SUM('[1]2016'!E23,'[1]2017'!E23,'[1]2018  '!E23,'[1]2019'!E23,'[1]2020 '!E23)</f>
        <v>1.415</v>
      </c>
      <c r="F23" s="100" t="s">
        <v>60</v>
      </c>
      <c r="G23" s="29" t="s">
        <v>24</v>
      </c>
      <c r="H23" s="29" t="s">
        <v>24</v>
      </c>
      <c r="I23" s="68">
        <f>SUM('[1]2016'!I23,'[1]2017'!I23,'[1]2018  '!I23,'[1]2019'!I23,'[1]2020 '!I23)</f>
        <v>17735</v>
      </c>
      <c r="J23" s="68">
        <f>SUM('[1]2016'!J23,'[1]2017'!J23,'[1]2018  '!J23,'[1]2019'!J23,'[1]2020 '!J23)</f>
        <v>3350</v>
      </c>
      <c r="K23" s="68">
        <f>SUM('[1]2016'!K23,'[1]2017'!K23,'[1]2018  '!K23,'[1]2019'!K23,'[1]2020 '!K23)</f>
        <v>1370</v>
      </c>
      <c r="L23" s="68">
        <f>SUM('[1]2016'!L23,'[1]2017'!L23,'[1]2018  '!L23,'[1]2019'!L23,'[1]2020 '!L23)</f>
        <v>1680</v>
      </c>
      <c r="M23" s="68">
        <f>SUM('[1]2016'!M23,'[1]2017'!M23,'[1]2018  '!M23,'[1]2019'!M23,'[1]2020 '!M23)</f>
        <v>300</v>
      </c>
      <c r="N23" s="68">
        <f>SUM('[1]2016'!N23,'[1]2017'!N23,'[1]2018  '!N23,'[1]2019'!N23,'[1]2020 '!N23)</f>
        <v>6000</v>
      </c>
      <c r="O23" s="68">
        <f>SUM('[1]2016'!O23,'[1]2017'!O23,'[1]2018  '!O23,'[1]2019'!O23,'[1]2020 '!O23)</f>
        <v>6000</v>
      </c>
      <c r="P23" s="68">
        <f>SUM('[1]2016'!P23,'[1]2017'!P23,'[1]2018  '!P23,'[1]2019'!P23,'[1]2020 '!P23)</f>
        <v>2385</v>
      </c>
      <c r="Q23" s="29" t="s">
        <v>43</v>
      </c>
    </row>
    <row r="24" s="1" customFormat="1" ht="19" customHeight="1" spans="1:17">
      <c r="A24" s="53" t="s">
        <v>61</v>
      </c>
      <c r="B24" s="68">
        <f>SUM('[1]2016'!B24,'[1]2017'!B24,'[1]2018  '!B24,'[1]2019'!B24,'[1]2020 '!B24)</f>
        <v>0</v>
      </c>
      <c r="C24" s="29" t="s">
        <v>24</v>
      </c>
      <c r="D24" s="29" t="s">
        <v>30</v>
      </c>
      <c r="E24" s="30">
        <f>SUM('[1]2016'!E24,'[1]2017'!E24,'[1]2018  '!E24,'[1]2019'!E24,'[1]2020 '!E24)</f>
        <v>0</v>
      </c>
      <c r="F24" s="100"/>
      <c r="G24" s="29" t="s">
        <v>24</v>
      </c>
      <c r="H24" s="29" t="s">
        <v>24</v>
      </c>
      <c r="I24" s="68">
        <f>SUM('[1]2016'!I24,'[1]2017'!I24,'[1]2018  '!I24,'[1]2019'!I24,'[1]2020 '!I24)</f>
        <v>0</v>
      </c>
      <c r="J24" s="68">
        <f>SUM('[1]2016'!J24,'[1]2017'!J24,'[1]2018  '!J24,'[1]2019'!J24,'[1]2020 '!J24)</f>
        <v>0</v>
      </c>
      <c r="K24" s="68">
        <f>SUM('[1]2016'!K24,'[1]2017'!K24,'[1]2018  '!K24,'[1]2019'!K24,'[1]2020 '!K24)</f>
        <v>0</v>
      </c>
      <c r="L24" s="68">
        <f>SUM('[1]2016'!L24,'[1]2017'!L24,'[1]2018  '!L24,'[1]2019'!L24,'[1]2020 '!L24)</f>
        <v>0</v>
      </c>
      <c r="M24" s="68">
        <f>SUM('[1]2016'!M24,'[1]2017'!M24,'[1]2018  '!M24,'[1]2019'!M24,'[1]2020 '!M24)</f>
        <v>0</v>
      </c>
      <c r="N24" s="68">
        <f>SUM('[1]2016'!N24,'[1]2017'!N24,'[1]2018  '!N24,'[1]2019'!N24,'[1]2020 '!N24)</f>
        <v>0</v>
      </c>
      <c r="O24" s="68">
        <f>SUM('[1]2016'!O24,'[1]2017'!O24,'[1]2018  '!O24,'[1]2019'!O24,'[1]2020 '!O24)</f>
        <v>0</v>
      </c>
      <c r="P24" s="68">
        <f>SUM('[1]2016'!P24,'[1]2017'!P24,'[1]2018  '!P24,'[1]2019'!P24,'[1]2020 '!P24)</f>
        <v>0</v>
      </c>
      <c r="Q24" s="29"/>
    </row>
    <row r="25" s="1" customFormat="1" ht="22" customHeight="1" spans="1:17">
      <c r="A25" s="53" t="s">
        <v>62</v>
      </c>
      <c r="B25" s="68">
        <f>SUM('[1]2016'!B25,'[1]2017'!B25,'[1]2018  '!B25,'[1]2019'!B25,'[1]2020 '!B25)</f>
        <v>34</v>
      </c>
      <c r="C25" s="29" t="s">
        <v>24</v>
      </c>
      <c r="D25" s="29"/>
      <c r="E25" s="30">
        <f>SUM('[1]2016'!E25,'[1]2017'!E25,'[1]2018  '!E25,'[1]2019'!E25,'[1]2020 '!E25)</f>
        <v>4.5</v>
      </c>
      <c r="F25" s="100"/>
      <c r="G25" s="29" t="s">
        <v>24</v>
      </c>
      <c r="H25" s="29" t="s">
        <v>24</v>
      </c>
      <c r="I25" s="68">
        <f>SUM('[1]2016'!I25,'[1]2017'!I25,'[1]2018  '!I25,'[1]2019'!I25,'[1]2020 '!I25)</f>
        <v>7369</v>
      </c>
      <c r="J25" s="68">
        <f>SUM('[1]2016'!J25,'[1]2017'!J25,'[1]2018  '!J25,'[1]2019'!J25,'[1]2020 '!J25)</f>
        <v>1567</v>
      </c>
      <c r="K25" s="68">
        <f>SUM('[1]2016'!K25,'[1]2017'!K25,'[1]2018  '!K25,'[1]2019'!K25,'[1]2020 '!K25)</f>
        <v>189</v>
      </c>
      <c r="L25" s="68">
        <f>SUM('[1]2016'!L25,'[1]2017'!L25,'[1]2018  '!L25,'[1]2019'!L25,'[1]2020 '!L25)</f>
        <v>1110</v>
      </c>
      <c r="M25" s="68">
        <f>SUM('[1]2016'!M25,'[1]2017'!M25,'[1]2018  '!M25,'[1]2019'!M25,'[1]2020 '!M25)</f>
        <v>268</v>
      </c>
      <c r="N25" s="68">
        <f>SUM('[1]2016'!N25,'[1]2017'!N25,'[1]2018  '!N25,'[1]2019'!N25,'[1]2020 '!N25)</f>
        <v>0</v>
      </c>
      <c r="O25" s="68">
        <f>SUM('[1]2016'!O25,'[1]2017'!O25,'[1]2018  '!O25,'[1]2019'!O25,'[1]2020 '!O25)</f>
        <v>250</v>
      </c>
      <c r="P25" s="68">
        <f>SUM('[1]2016'!P25,'[1]2017'!P25,'[1]2018  '!P25,'[1]2019'!P25,'[1]2020 '!P25)</f>
        <v>5552</v>
      </c>
      <c r="Q25" s="29" t="s">
        <v>63</v>
      </c>
    </row>
    <row r="26" s="1" customFormat="1" ht="22" customHeight="1" spans="1:17">
      <c r="A26" s="53" t="s">
        <v>64</v>
      </c>
      <c r="B26" s="68">
        <f>SUM('[1]2016'!B26,'[1]2017'!B26,'[1]2018  '!B26,'[1]2019'!B26,'[1]2020 '!B26)</f>
        <v>8</v>
      </c>
      <c r="C26" s="29" t="s">
        <v>24</v>
      </c>
      <c r="D26" s="29" t="s">
        <v>30</v>
      </c>
      <c r="E26" s="30">
        <f>SUM('[1]2016'!E26,'[1]2017'!E26,'[1]2018  '!E26,'[1]2019'!E26,'[1]2020 '!E26)</f>
        <v>1.61</v>
      </c>
      <c r="F26" s="100" t="s">
        <v>65</v>
      </c>
      <c r="G26" s="29" t="s">
        <v>24</v>
      </c>
      <c r="H26" s="29" t="s">
        <v>24</v>
      </c>
      <c r="I26" s="68">
        <f>SUM('[1]2016'!I26,'[1]2017'!I26,'[1]2018  '!I26,'[1]2019'!I26,'[1]2020 '!I26)</f>
        <v>3650</v>
      </c>
      <c r="J26" s="68">
        <f>SUM('[1]2016'!J26,'[1]2017'!J26,'[1]2018  '!J26,'[1]2019'!J26,'[1]2020 '!J26)</f>
        <v>575</v>
      </c>
      <c r="K26" s="68">
        <f>SUM('[1]2016'!K26,'[1]2017'!K26,'[1]2018  '!K26,'[1]2019'!K26,'[1]2020 '!K26)</f>
        <v>110</v>
      </c>
      <c r="L26" s="68">
        <f>SUM('[1]2016'!L26,'[1]2017'!L26,'[1]2018  '!L26,'[1]2019'!L26,'[1]2020 '!L26)</f>
        <v>280</v>
      </c>
      <c r="M26" s="68">
        <f>SUM('[1]2016'!M26,'[1]2017'!M26,'[1]2018  '!M26,'[1]2019'!M26,'[1]2020 '!M26)</f>
        <v>185</v>
      </c>
      <c r="N26" s="68">
        <f>SUM('[1]2016'!N26,'[1]2017'!N26,'[1]2018  '!N26,'[1]2019'!N26,'[1]2020 '!N26)</f>
        <v>0</v>
      </c>
      <c r="O26" s="68">
        <f>SUM('[1]2016'!O26,'[1]2017'!O26,'[1]2018  '!O26,'[1]2019'!O26,'[1]2020 '!O26)</f>
        <v>250</v>
      </c>
      <c r="P26" s="68">
        <f>SUM('[1]2016'!P26,'[1]2017'!P26,'[1]2018  '!P26,'[1]2019'!P26,'[1]2020 '!P26)</f>
        <v>2825</v>
      </c>
      <c r="Q26" s="29" t="s">
        <v>63</v>
      </c>
    </row>
    <row r="27" s="1" customFormat="1" ht="20" customHeight="1" spans="1:17">
      <c r="A27" s="53" t="s">
        <v>66</v>
      </c>
      <c r="B27" s="68">
        <f>SUM('[1]2016'!B27,'[1]2017'!B27,'[1]2018  '!B27,'[1]2019'!B27,'[1]2020 '!B27)</f>
        <v>14</v>
      </c>
      <c r="C27" s="29" t="s">
        <v>24</v>
      </c>
      <c r="D27" s="29" t="s">
        <v>30</v>
      </c>
      <c r="E27" s="30">
        <f>SUM('[1]2016'!E27,'[1]2017'!E27,'[1]2018  '!E27,'[1]2019'!E27,'[1]2020 '!E27)</f>
        <v>7</v>
      </c>
      <c r="F27" s="31" t="s">
        <v>67</v>
      </c>
      <c r="G27" s="29" t="s">
        <v>24</v>
      </c>
      <c r="H27" s="29" t="s">
        <v>24</v>
      </c>
      <c r="I27" s="68">
        <f>SUM('[1]2016'!I27,'[1]2017'!I27,'[1]2018  '!I27,'[1]2019'!I27,'[1]2020 '!I27)</f>
        <v>2100</v>
      </c>
      <c r="J27" s="68">
        <f>SUM('[1]2016'!J27,'[1]2017'!J27,'[1]2018  '!J27,'[1]2019'!J27,'[1]2020 '!J27)</f>
        <v>700</v>
      </c>
      <c r="K27" s="68">
        <f>SUM('[1]2016'!K27,'[1]2017'!K27,'[1]2018  '!K27,'[1]2019'!K27,'[1]2020 '!K27)</f>
        <v>0</v>
      </c>
      <c r="L27" s="68">
        <f>SUM('[1]2016'!L27,'[1]2017'!L27,'[1]2018  '!L27,'[1]2019'!L27,'[1]2020 '!L27)</f>
        <v>700</v>
      </c>
      <c r="M27" s="68">
        <f>SUM('[1]2016'!M27,'[1]2017'!M27,'[1]2018  '!M27,'[1]2019'!M27,'[1]2020 '!M27)</f>
        <v>0</v>
      </c>
      <c r="N27" s="68">
        <f>SUM('[1]2016'!N27,'[1]2017'!N27,'[1]2018  '!N27,'[1]2019'!N27,'[1]2020 '!N27)</f>
        <v>0</v>
      </c>
      <c r="O27" s="68">
        <f>SUM('[1]2016'!O27,'[1]2017'!O27,'[1]2018  '!O27,'[1]2019'!O27,'[1]2020 '!O27)</f>
        <v>0</v>
      </c>
      <c r="P27" s="68">
        <f>SUM('[1]2016'!P27,'[1]2017'!P27,'[1]2018  '!P27,'[1]2019'!P27,'[1]2020 '!P27)</f>
        <v>1400</v>
      </c>
      <c r="Q27" s="29" t="s">
        <v>63</v>
      </c>
    </row>
    <row r="28" s="1" customFormat="1" customHeight="1" spans="1:17">
      <c r="A28" s="53" t="s">
        <v>68</v>
      </c>
      <c r="B28" s="68">
        <f>SUM('[1]2016'!B28,'[1]2017'!B28,'[1]2018  '!B28,'[1]2019'!B28,'[1]2020 '!B28)</f>
        <v>10</v>
      </c>
      <c r="C28" s="29" t="s">
        <v>24</v>
      </c>
      <c r="D28" s="36" t="s">
        <v>30</v>
      </c>
      <c r="E28" s="30">
        <f>SUM('[1]2016'!E28,'[1]2017'!E28,'[1]2018  '!E28,'[1]2019'!E28,'[1]2020 '!E28)</f>
        <v>0.635</v>
      </c>
      <c r="F28" s="31" t="s">
        <v>69</v>
      </c>
      <c r="G28" s="29" t="s">
        <v>24</v>
      </c>
      <c r="H28" s="36" t="s">
        <v>24</v>
      </c>
      <c r="I28" s="68">
        <f>SUM('[1]2016'!I28,'[1]2017'!I28,'[1]2018  '!I28,'[1]2019'!I28,'[1]2020 '!I28)</f>
        <v>1525</v>
      </c>
      <c r="J28" s="68">
        <f>SUM('[1]2016'!J28,'[1]2017'!J28,'[1]2018  '!J28,'[1]2019'!J28,'[1]2020 '!J28)</f>
        <v>213</v>
      </c>
      <c r="K28" s="68">
        <f>SUM('[1]2016'!K28,'[1]2017'!K28,'[1]2018  '!K28,'[1]2019'!K28,'[1]2020 '!K28)</f>
        <v>0</v>
      </c>
      <c r="L28" s="68">
        <f>SUM('[1]2016'!L28,'[1]2017'!L28,'[1]2018  '!L28,'[1]2019'!L28,'[1]2020 '!L28)</f>
        <v>130</v>
      </c>
      <c r="M28" s="68">
        <f>SUM('[1]2016'!M28,'[1]2017'!M28,'[1]2018  '!M28,'[1]2019'!M28,'[1]2020 '!M28)</f>
        <v>83</v>
      </c>
      <c r="N28" s="68">
        <f>SUM('[1]2016'!N28,'[1]2017'!N28,'[1]2018  '!N28,'[1]2019'!N28,'[1]2020 '!N28)</f>
        <v>0</v>
      </c>
      <c r="O28" s="68">
        <f>SUM('[1]2016'!O28,'[1]2017'!O28,'[1]2018  '!O28,'[1]2019'!O28,'[1]2020 '!O28)</f>
        <v>0</v>
      </c>
      <c r="P28" s="68">
        <f>SUM('[1]2016'!P28,'[1]2017'!P28,'[1]2018  '!P28,'[1]2019'!P28,'[1]2020 '!P28)</f>
        <v>1312</v>
      </c>
      <c r="Q28" s="29" t="s">
        <v>63</v>
      </c>
    </row>
    <row r="29" s="1" customFormat="1" customHeight="1" spans="1:17">
      <c r="A29" s="53" t="s">
        <v>70</v>
      </c>
      <c r="B29" s="68">
        <f>SUM('[1]2016'!B29,'[1]2017'!B29,'[1]2018  '!B29,'[1]2019'!B29,'[1]2020 '!B29)</f>
        <v>0</v>
      </c>
      <c r="C29" s="29" t="s">
        <v>24</v>
      </c>
      <c r="D29" s="29" t="s">
        <v>71</v>
      </c>
      <c r="E29" s="30">
        <f>SUM('[1]2016'!E29,'[1]2017'!E29,'[1]2018  '!E29,'[1]2019'!E29,'[1]2020 '!E29)</f>
        <v>0</v>
      </c>
      <c r="F29" s="100"/>
      <c r="G29" s="29" t="s">
        <v>24</v>
      </c>
      <c r="H29" s="29" t="s">
        <v>24</v>
      </c>
      <c r="I29" s="68">
        <f>SUM('[1]2016'!I29,'[1]2017'!I29,'[1]2018  '!I29,'[1]2019'!I29,'[1]2020 '!I29)</f>
        <v>0</v>
      </c>
      <c r="J29" s="68">
        <f>SUM('[1]2016'!J29,'[1]2017'!J29,'[1]2018  '!J29,'[1]2019'!J29,'[1]2020 '!J29)</f>
        <v>0</v>
      </c>
      <c r="K29" s="68">
        <f>SUM('[1]2016'!K29,'[1]2017'!K29,'[1]2018  '!K29,'[1]2019'!K29,'[1]2020 '!K29)</f>
        <v>0</v>
      </c>
      <c r="L29" s="68">
        <f>SUM('[1]2016'!L29,'[1]2017'!L29,'[1]2018  '!L29,'[1]2019'!L29,'[1]2020 '!L29)</f>
        <v>0</v>
      </c>
      <c r="M29" s="68">
        <f>SUM('[1]2016'!M29,'[1]2017'!M29,'[1]2018  '!M29,'[1]2019'!M29,'[1]2020 '!M29)</f>
        <v>0</v>
      </c>
      <c r="N29" s="68">
        <f>SUM('[1]2016'!N29,'[1]2017'!N29,'[1]2018  '!N29,'[1]2019'!N29,'[1]2020 '!N29)</f>
        <v>0</v>
      </c>
      <c r="O29" s="68">
        <f>SUM('[1]2016'!O29,'[1]2017'!O29,'[1]2018  '!O29,'[1]2019'!O29,'[1]2020 '!O29)</f>
        <v>0</v>
      </c>
      <c r="P29" s="68">
        <f>SUM('[1]2016'!P29,'[1]2017'!P29,'[1]2018  '!P29,'[1]2019'!P29,'[1]2020 '!P29)</f>
        <v>0</v>
      </c>
      <c r="Q29" s="29" t="s">
        <v>63</v>
      </c>
    </row>
    <row r="30" s="1" customFormat="1" customHeight="1" spans="1:17">
      <c r="A30" s="53" t="s">
        <v>72</v>
      </c>
      <c r="B30" s="68">
        <f>SUM('[1]2016'!B30,'[1]2017'!B30,'[1]2018  '!B30,'[1]2019'!B30,'[1]2020 '!B30)</f>
        <v>1</v>
      </c>
      <c r="C30" s="29" t="s">
        <v>24</v>
      </c>
      <c r="D30" s="29" t="s">
        <v>30</v>
      </c>
      <c r="E30" s="30">
        <f>SUM('[1]2016'!E30,'[1]2017'!E30,'[1]2018  '!E30,'[1]2019'!E30,'[1]2020 '!E30)</f>
        <v>0.3</v>
      </c>
      <c r="F30" s="100" t="s">
        <v>73</v>
      </c>
      <c r="G30" s="29" t="s">
        <v>24</v>
      </c>
      <c r="H30" s="29" t="s">
        <v>24</v>
      </c>
      <c r="I30" s="68">
        <f>SUM('[1]2016'!I30,'[1]2017'!I30,'[1]2018  '!I30,'[1]2019'!I30,'[1]2020 '!I30)</f>
        <v>45</v>
      </c>
      <c r="J30" s="68">
        <f>SUM('[1]2016'!J30,'[1]2017'!J30,'[1]2018  '!J30,'[1]2019'!J30,'[1]2020 '!J30)</f>
        <v>30</v>
      </c>
      <c r="K30" s="68">
        <f>SUM('[1]2016'!K30,'[1]2017'!K30,'[1]2018  '!K30,'[1]2019'!K30,'[1]2020 '!K30)</f>
        <v>30</v>
      </c>
      <c r="L30" s="68">
        <f>SUM('[1]2016'!L30,'[1]2017'!L30,'[1]2018  '!L30,'[1]2019'!L30,'[1]2020 '!L30)</f>
        <v>0</v>
      </c>
      <c r="M30" s="68">
        <f>SUM('[1]2016'!M30,'[1]2017'!M30,'[1]2018  '!M30,'[1]2019'!M30,'[1]2020 '!M30)</f>
        <v>0</v>
      </c>
      <c r="N30" s="68">
        <f>SUM('[1]2016'!N30,'[1]2017'!N30,'[1]2018  '!N30,'[1]2019'!N30,'[1]2020 '!N30)</f>
        <v>0</v>
      </c>
      <c r="O30" s="68">
        <f>SUM('[1]2016'!O30,'[1]2017'!O30,'[1]2018  '!O30,'[1]2019'!O30,'[1]2020 '!O30)</f>
        <v>0</v>
      </c>
      <c r="P30" s="68">
        <f>SUM('[1]2016'!P30,'[1]2017'!P30,'[1]2018  '!P30,'[1]2019'!P30,'[1]2020 '!P30)</f>
        <v>15</v>
      </c>
      <c r="Q30" s="29" t="s">
        <v>58</v>
      </c>
    </row>
    <row r="31" s="1" customFormat="1" customHeight="1" spans="1:17">
      <c r="A31" s="53" t="s">
        <v>74</v>
      </c>
      <c r="B31" s="68">
        <f>SUM('[1]2016'!B31,'[1]2017'!B31,'[1]2018  '!B31,'[1]2019'!B31,'[1]2020 '!B31)</f>
        <v>1</v>
      </c>
      <c r="C31" s="29" t="s">
        <v>24</v>
      </c>
      <c r="D31" s="29" t="s">
        <v>30</v>
      </c>
      <c r="E31" s="30">
        <f>SUM('[1]2016'!E31,'[1]2017'!E31,'[1]2018  '!E31,'[1]2019'!E31,'[1]2020 '!E31)</f>
        <v>0.049</v>
      </c>
      <c r="F31" s="100" t="s">
        <v>75</v>
      </c>
      <c r="G31" s="29" t="s">
        <v>24</v>
      </c>
      <c r="H31" s="29" t="s">
        <v>24</v>
      </c>
      <c r="I31" s="68">
        <f>SUM('[1]2016'!I31,'[1]2017'!I31,'[1]2018  '!I31,'[1]2019'!I31,'[1]2020 '!I31)</f>
        <v>49</v>
      </c>
      <c r="J31" s="68">
        <f>SUM('[1]2016'!J31,'[1]2017'!J31,'[1]2018  '!J31,'[1]2019'!J31,'[1]2020 '!J31)</f>
        <v>49</v>
      </c>
      <c r="K31" s="68">
        <f>SUM('[1]2016'!K31,'[1]2017'!K31,'[1]2018  '!K31,'[1]2019'!K31,'[1]2020 '!K31)</f>
        <v>49</v>
      </c>
      <c r="L31" s="68">
        <f>SUM('[1]2016'!L31,'[1]2017'!L31,'[1]2018  '!L31,'[1]2019'!L31,'[1]2020 '!L31)</f>
        <v>0</v>
      </c>
      <c r="M31" s="68">
        <f>SUM('[1]2016'!M31,'[1]2017'!M31,'[1]2018  '!M31,'[1]2019'!M31,'[1]2020 '!M31)</f>
        <v>0</v>
      </c>
      <c r="N31" s="68">
        <f>SUM('[1]2016'!N31,'[1]2017'!N31,'[1]2018  '!N31,'[1]2019'!N31,'[1]2020 '!N31)</f>
        <v>0</v>
      </c>
      <c r="O31" s="68">
        <f>SUM('[1]2016'!O31,'[1]2017'!O31,'[1]2018  '!O31,'[1]2019'!O31,'[1]2020 '!O31)</f>
        <v>0</v>
      </c>
      <c r="P31" s="68">
        <f>SUM('[1]2016'!P31,'[1]2017'!P31,'[1]2018  '!P31,'[1]2019'!P31,'[1]2020 '!P31)</f>
        <v>0</v>
      </c>
      <c r="Q31" s="29" t="s">
        <v>63</v>
      </c>
    </row>
    <row r="32" s="1" customFormat="1" customHeight="1" spans="1:17">
      <c r="A32" s="53" t="s">
        <v>76</v>
      </c>
      <c r="B32" s="68">
        <f>SUM('[1]2016'!B32,'[1]2017'!B32,'[1]2018  '!B32,'[1]2019'!B32,'[1]2020 '!B32)</f>
        <v>0</v>
      </c>
      <c r="C32" s="29" t="s">
        <v>24</v>
      </c>
      <c r="D32" s="29" t="s">
        <v>77</v>
      </c>
      <c r="E32" s="68">
        <f>SUM('[1]2016'!E32,'[1]2017'!E32,'[1]2018  '!E32,'[1]2019'!E32,'[1]2020 '!E32)</f>
        <v>0</v>
      </c>
      <c r="F32" s="100"/>
      <c r="G32" s="29" t="s">
        <v>24</v>
      </c>
      <c r="H32" s="29" t="s">
        <v>24</v>
      </c>
      <c r="I32" s="68">
        <f>SUM('[1]2016'!I32,'[1]2017'!I32,'[1]2018  '!I32,'[1]2019'!I32,'[1]2020 '!I32)</f>
        <v>0</v>
      </c>
      <c r="J32" s="68">
        <f>SUM('[1]2016'!J32,'[1]2017'!J32,'[1]2018  '!J32,'[1]2019'!J32,'[1]2020 '!J32)</f>
        <v>0</v>
      </c>
      <c r="K32" s="68">
        <f>SUM('[1]2016'!K32,'[1]2017'!K32,'[1]2018  '!K32,'[1]2019'!K32,'[1]2020 '!K32)</f>
        <v>0</v>
      </c>
      <c r="L32" s="68">
        <f>SUM('[1]2016'!L32,'[1]2017'!L32,'[1]2018  '!L32,'[1]2019'!L32,'[1]2020 '!L32)</f>
        <v>0</v>
      </c>
      <c r="M32" s="68">
        <f>SUM('[1]2016'!M32,'[1]2017'!M32,'[1]2018  '!M32,'[1]2019'!M32,'[1]2020 '!M32)</f>
        <v>0</v>
      </c>
      <c r="N32" s="68">
        <f>SUM('[1]2016'!N32,'[1]2017'!N32,'[1]2018  '!N32,'[1]2019'!N32,'[1]2020 '!N32)</f>
        <v>0</v>
      </c>
      <c r="O32" s="68">
        <f>SUM('[1]2016'!O32,'[1]2017'!O32,'[1]2018  '!O32,'[1]2019'!O32,'[1]2020 '!O32)</f>
        <v>0</v>
      </c>
      <c r="P32" s="68">
        <f>SUM('[1]2016'!P32,'[1]2017'!P32,'[1]2018  '!P32,'[1]2019'!P32,'[1]2020 '!P32)</f>
        <v>0</v>
      </c>
      <c r="Q32" s="29"/>
    </row>
    <row r="33" s="1" customFormat="1" ht="19" customHeight="1" spans="1:17">
      <c r="A33" s="53" t="s">
        <v>78</v>
      </c>
      <c r="B33" s="68">
        <f>SUM('[1]2016'!B33,'[1]2017'!B33,'[1]2018  '!B33,'[1]2019'!B33,'[1]2020 '!B33)</f>
        <v>23</v>
      </c>
      <c r="C33" s="29" t="s">
        <v>24</v>
      </c>
      <c r="D33" s="29" t="s">
        <v>77</v>
      </c>
      <c r="E33" s="68">
        <f>SUM('[1]2016'!E33,'[1]2017'!E33,'[1]2018  '!E33,'[1]2019'!E33,'[1]2020 '!E33)</f>
        <v>20</v>
      </c>
      <c r="F33" s="100"/>
      <c r="G33" s="29" t="s">
        <v>24</v>
      </c>
      <c r="H33" s="29" t="s">
        <v>24</v>
      </c>
      <c r="I33" s="68">
        <f>SUM('[1]2016'!I33,'[1]2017'!I33,'[1]2018  '!I33,'[1]2019'!I33,'[1]2020 '!I33)</f>
        <v>50522</v>
      </c>
      <c r="J33" s="68">
        <f>SUM('[1]2016'!J33,'[1]2017'!J33,'[1]2018  '!J33,'[1]2019'!J33,'[1]2020 '!J33)</f>
        <v>7244</v>
      </c>
      <c r="K33" s="68">
        <f>SUM('[1]2016'!K33,'[1]2017'!K33,'[1]2018  '!K33,'[1]2019'!K33,'[1]2020 '!K33)</f>
        <v>3200</v>
      </c>
      <c r="L33" s="68">
        <f>SUM('[1]2016'!L33,'[1]2017'!L33,'[1]2018  '!L33,'[1]2019'!L33,'[1]2020 '!L33)</f>
        <v>3344</v>
      </c>
      <c r="M33" s="68">
        <f>SUM('[1]2016'!M33,'[1]2017'!M33,'[1]2018  '!M33,'[1]2019'!M33,'[1]2020 '!M33)</f>
        <v>700</v>
      </c>
      <c r="N33" s="68">
        <f>SUM('[1]2016'!N33,'[1]2017'!N33,'[1]2018  '!N33,'[1]2019'!N33,'[1]2020 '!N33)</f>
        <v>22678</v>
      </c>
      <c r="O33" s="68">
        <f>SUM('[1]2016'!O33,'[1]2017'!O33,'[1]2018  '!O33,'[1]2019'!O33,'[1]2020 '!O33)</f>
        <v>20600</v>
      </c>
      <c r="P33" s="68">
        <f>SUM('[1]2016'!P33,'[1]2017'!P33,'[1]2018  '!P33,'[1]2019'!P33,'[1]2020 '!P33)</f>
        <v>0</v>
      </c>
      <c r="Q33" s="29" t="s">
        <v>54</v>
      </c>
    </row>
    <row r="34" s="1" customFormat="1" ht="15" customHeight="1" spans="1:17">
      <c r="A34" s="53" t="s">
        <v>79</v>
      </c>
      <c r="B34" s="68">
        <f>SUM('[1]2016'!B34,'[1]2017'!B34,'[1]2018  '!B34,'[1]2019'!B34,'[1]2020 '!B34)</f>
        <v>23</v>
      </c>
      <c r="C34" s="29" t="s">
        <v>24</v>
      </c>
      <c r="D34" s="29" t="s">
        <v>77</v>
      </c>
      <c r="E34" s="68">
        <f>SUM('[1]2016'!E34,'[1]2017'!E34,'[1]2018  '!E34,'[1]2019'!E34,'[1]2020 '!E34)</f>
        <v>23</v>
      </c>
      <c r="F34" s="31" t="s">
        <v>80</v>
      </c>
      <c r="G34" s="29" t="s">
        <v>24</v>
      </c>
      <c r="H34" s="29" t="s">
        <v>24</v>
      </c>
      <c r="I34" s="68">
        <f>SUM('[1]2016'!I34,'[1]2017'!I34,'[1]2018  '!I34,'[1]2019'!I34,'[1]2020 '!I34)</f>
        <v>50522</v>
      </c>
      <c r="J34" s="68">
        <f>SUM('[1]2016'!J34,'[1]2017'!J34,'[1]2018  '!J34,'[1]2019'!J34,'[1]2020 '!J34)</f>
        <v>7244</v>
      </c>
      <c r="K34" s="68">
        <f>SUM('[1]2016'!K34,'[1]2017'!K34,'[1]2018  '!K34,'[1]2019'!K34,'[1]2020 '!K34)</f>
        <v>3200</v>
      </c>
      <c r="L34" s="68">
        <f>SUM('[1]2016'!L34,'[1]2017'!L34,'[1]2018  '!L34,'[1]2019'!L34,'[1]2020 '!L34)</f>
        <v>3344</v>
      </c>
      <c r="M34" s="68">
        <f>SUM('[1]2016'!M34,'[1]2017'!M34,'[1]2018  '!M34,'[1]2019'!M34,'[1]2020 '!M34)</f>
        <v>700</v>
      </c>
      <c r="N34" s="68">
        <f>SUM('[1]2016'!N34,'[1]2017'!N34,'[1]2018  '!N34,'[1]2019'!N34,'[1]2020 '!N34)</f>
        <v>22678</v>
      </c>
      <c r="O34" s="68">
        <f>SUM('[1]2016'!O34,'[1]2017'!O34,'[1]2018  '!O34,'[1]2019'!O34,'[1]2020 '!O34)</f>
        <v>20600</v>
      </c>
      <c r="P34" s="68">
        <f>SUM('[1]2016'!P34,'[1]2017'!P34,'[1]2018  '!P34,'[1]2019'!P34,'[1]2020 '!P34)</f>
        <v>0</v>
      </c>
      <c r="Q34" s="29" t="s">
        <v>54</v>
      </c>
    </row>
    <row r="35" s="1" customFormat="1" ht="15" customHeight="1" spans="1:17">
      <c r="A35" s="53" t="s">
        <v>81</v>
      </c>
      <c r="B35" s="68">
        <f>SUM('[1]2016'!B35,'[1]2017'!B35,'[1]2018  '!B35,'[1]2019'!B35,'[1]2020 '!B35)</f>
        <v>0</v>
      </c>
      <c r="C35" s="29" t="s">
        <v>24</v>
      </c>
      <c r="D35" s="29" t="s">
        <v>77</v>
      </c>
      <c r="E35" s="68">
        <f>SUM('[1]2016'!E35,'[1]2017'!E35,'[1]2018  '!E35,'[1]2019'!E35,'[1]2020 '!E35)</f>
        <v>0</v>
      </c>
      <c r="F35" s="100"/>
      <c r="G35" s="29" t="s">
        <v>24</v>
      </c>
      <c r="H35" s="29" t="s">
        <v>24</v>
      </c>
      <c r="I35" s="68">
        <f>SUM('[1]2016'!I35,'[1]2017'!I35,'[1]2018  '!I35,'[1]2019'!I35,'[1]2020 '!I35)</f>
        <v>0</v>
      </c>
      <c r="J35" s="68">
        <f>SUM('[1]2016'!J35,'[1]2017'!J35,'[1]2018  '!J35,'[1]2019'!J35,'[1]2020 '!J35)</f>
        <v>0</v>
      </c>
      <c r="K35" s="68">
        <f>SUM('[1]2016'!K35,'[1]2017'!K35,'[1]2018  '!K35,'[1]2019'!K35,'[1]2020 '!K35)</f>
        <v>0</v>
      </c>
      <c r="L35" s="68">
        <f>SUM('[1]2016'!L35,'[1]2017'!L35,'[1]2018  '!L35,'[1]2019'!L35,'[1]2020 '!L35)</f>
        <v>0</v>
      </c>
      <c r="M35" s="68">
        <f>SUM('[1]2016'!M35,'[1]2017'!M35,'[1]2018  '!M35,'[1]2019'!M35,'[1]2020 '!M35)</f>
        <v>0</v>
      </c>
      <c r="N35" s="68">
        <f>SUM('[1]2016'!N35,'[1]2017'!N35,'[1]2018  '!N35,'[1]2019'!N35,'[1]2020 '!N35)</f>
        <v>0</v>
      </c>
      <c r="O35" s="68">
        <f>SUM('[1]2016'!O35,'[1]2017'!O35,'[1]2018  '!O35,'[1]2019'!O35,'[1]2020 '!O35)</f>
        <v>0</v>
      </c>
      <c r="P35" s="68">
        <f>SUM('[1]2016'!P35,'[1]2017'!P35,'[1]2018  '!P35,'[1]2019'!P35,'[1]2020 '!P35)</f>
        <v>0</v>
      </c>
      <c r="Q35" s="29"/>
    </row>
    <row r="36" s="1" customFormat="1" ht="15" customHeight="1" spans="1:17">
      <c r="A36" s="53" t="s">
        <v>82</v>
      </c>
      <c r="B36" s="68">
        <f>SUM('[1]2016'!B36,'[1]2017'!B36,'[1]2018  '!B36,'[1]2019'!B36,'[1]2020 '!B36)</f>
        <v>0</v>
      </c>
      <c r="C36" s="29" t="s">
        <v>24</v>
      </c>
      <c r="D36" s="29" t="s">
        <v>77</v>
      </c>
      <c r="E36" s="68">
        <f>SUM('[1]2016'!E36,'[1]2017'!E36,'[1]2018  '!E36,'[1]2019'!E36,'[1]2020 '!E36)</f>
        <v>0</v>
      </c>
      <c r="F36" s="100"/>
      <c r="G36" s="29" t="s">
        <v>24</v>
      </c>
      <c r="H36" s="29" t="s">
        <v>24</v>
      </c>
      <c r="I36" s="68">
        <f>SUM('[1]2016'!I36,'[1]2017'!I36,'[1]2018  '!I36,'[1]2019'!I36,'[1]2020 '!I36)</f>
        <v>0</v>
      </c>
      <c r="J36" s="68">
        <f>SUM('[1]2016'!J36,'[1]2017'!J36,'[1]2018  '!J36,'[1]2019'!J36,'[1]2020 '!J36)</f>
        <v>0</v>
      </c>
      <c r="K36" s="68">
        <f>SUM('[1]2016'!K36,'[1]2017'!K36,'[1]2018  '!K36,'[1]2019'!K36,'[1]2020 '!K36)</f>
        <v>0</v>
      </c>
      <c r="L36" s="68">
        <f>SUM('[1]2016'!L36,'[1]2017'!L36,'[1]2018  '!L36,'[1]2019'!L36,'[1]2020 '!L36)</f>
        <v>0</v>
      </c>
      <c r="M36" s="68">
        <f>SUM('[1]2016'!M36,'[1]2017'!M36,'[1]2018  '!M36,'[1]2019'!M36,'[1]2020 '!M36)</f>
        <v>0</v>
      </c>
      <c r="N36" s="68">
        <f>SUM('[1]2016'!N36,'[1]2017'!N36,'[1]2018  '!N36,'[1]2019'!N36,'[1]2020 '!N36)</f>
        <v>0</v>
      </c>
      <c r="O36" s="68">
        <f>SUM('[1]2016'!O36,'[1]2017'!O36,'[1]2018  '!O36,'[1]2019'!O36,'[1]2020 '!O36)</f>
        <v>0</v>
      </c>
      <c r="P36" s="68">
        <f>SUM('[1]2016'!P36,'[1]2017'!P36,'[1]2018  '!P36,'[1]2019'!P36,'[1]2020 '!P36)</f>
        <v>0</v>
      </c>
      <c r="Q36" s="29"/>
    </row>
    <row r="37" s="1" customFormat="1" ht="35" customHeight="1" spans="1:17">
      <c r="A37" s="53" t="s">
        <v>83</v>
      </c>
      <c r="B37" s="68">
        <f>SUM('[1]2016'!B37,'[1]2017'!B37,'[1]2018  '!B37,'[1]2019'!B37,'[1]2020 '!B37)</f>
        <v>206</v>
      </c>
      <c r="C37" s="29" t="s">
        <v>24</v>
      </c>
      <c r="D37" s="29" t="s">
        <v>77</v>
      </c>
      <c r="E37" s="29" t="s">
        <v>24</v>
      </c>
      <c r="F37" s="100" t="s">
        <v>84</v>
      </c>
      <c r="G37" s="29" t="s">
        <v>24</v>
      </c>
      <c r="H37" s="29" t="s">
        <v>24</v>
      </c>
      <c r="I37" s="68">
        <f>SUM('[1]2016'!I37,'[1]2017'!I37,'[1]2018  '!I37,'[1]2019'!I37,'[1]2020 '!I37)</f>
        <v>171800</v>
      </c>
      <c r="J37" s="68">
        <f>SUM('[1]2016'!J37,'[1]2017'!J37,'[1]2018  '!J37,'[1]2019'!J37,'[1]2020 '!J37)</f>
        <v>19300</v>
      </c>
      <c r="K37" s="68">
        <f>SUM('[1]2016'!K37,'[1]2017'!K37,'[1]2018  '!K37,'[1]2019'!K37,'[1]2020 '!K37)</f>
        <v>10690</v>
      </c>
      <c r="L37" s="68">
        <f>SUM('[1]2016'!L37,'[1]2017'!L37,'[1]2018  '!L37,'[1]2019'!L37,'[1]2020 '!L37)</f>
        <v>4530</v>
      </c>
      <c r="M37" s="68">
        <f>SUM('[1]2016'!M37,'[1]2017'!M37,'[1]2018  '!M37,'[1]2019'!M37,'[1]2020 '!M37)</f>
        <v>4080</v>
      </c>
      <c r="N37" s="68">
        <f>SUM('[1]2016'!N37,'[1]2017'!N37,'[1]2018  '!N37,'[1]2019'!N37,'[1]2020 '!N37)</f>
        <v>30000</v>
      </c>
      <c r="O37" s="68">
        <f>SUM('[1]2016'!O37,'[1]2017'!O37,'[1]2018  '!O37,'[1]2019'!O37,'[1]2020 '!O37)</f>
        <v>120000</v>
      </c>
      <c r="P37" s="68">
        <f>SUM('[1]2016'!P37,'[1]2017'!P37,'[1]2018  '!P37,'[1]2019'!P37,'[1]2020 '!P37)</f>
        <v>2500</v>
      </c>
      <c r="Q37" s="29" t="s">
        <v>85</v>
      </c>
    </row>
    <row r="38" s="1" customFormat="1" ht="24" customHeight="1" spans="1:17">
      <c r="A38" s="53" t="s">
        <v>86</v>
      </c>
      <c r="B38" s="68">
        <f>SUM('[1]2016'!B38,'[1]2017'!B38,'[1]2018  '!B38,'[1]2019'!B38,'[1]2020 '!B38)</f>
        <v>5</v>
      </c>
      <c r="C38" s="29" t="s">
        <v>24</v>
      </c>
      <c r="D38" s="29" t="s">
        <v>87</v>
      </c>
      <c r="E38" s="30">
        <f>SUM('[1]2016'!E38,'[1]2017'!E38,'[1]2018  '!E38,'[1]2019'!E38,'[1]2020 '!E38)</f>
        <v>0.122</v>
      </c>
      <c r="F38" s="100" t="s">
        <v>88</v>
      </c>
      <c r="G38" s="29" t="s">
        <v>24</v>
      </c>
      <c r="H38" s="29" t="s">
        <v>24</v>
      </c>
      <c r="I38" s="68">
        <f>SUM('[1]2016'!I38,'[1]2017'!I38,'[1]2018  '!I38,'[1]2019'!I38,'[1]2020 '!I38)</f>
        <v>1580</v>
      </c>
      <c r="J38" s="68">
        <f>SUM('[1]2016'!J38,'[1]2017'!J38,'[1]2018  '!J38,'[1]2019'!J38,'[1]2020 '!J38)</f>
        <v>380</v>
      </c>
      <c r="K38" s="68">
        <f>SUM('[1]2016'!K38,'[1]2017'!K38,'[1]2018  '!K38,'[1]2019'!K38,'[1]2020 '!K38)</f>
        <v>300</v>
      </c>
      <c r="L38" s="68">
        <f>SUM('[1]2016'!L38,'[1]2017'!L38,'[1]2018  '!L38,'[1]2019'!L38,'[1]2020 '!L38)</f>
        <v>60</v>
      </c>
      <c r="M38" s="68">
        <f>SUM('[1]2016'!M38,'[1]2017'!M38,'[1]2018  '!M38,'[1]2019'!M38,'[1]2020 '!M38)</f>
        <v>20</v>
      </c>
      <c r="N38" s="68">
        <f>SUM('[1]2016'!N38,'[1]2017'!N38,'[1]2018  '!N38,'[1]2019'!N38,'[1]2020 '!N38)</f>
        <v>0</v>
      </c>
      <c r="O38" s="68">
        <f>SUM('[1]2016'!O38,'[1]2017'!O38,'[1]2018  '!O38,'[1]2019'!O38,'[1]2020 '!O38)</f>
        <v>0</v>
      </c>
      <c r="P38" s="68">
        <f>SUM('[1]2016'!P38,'[1]2017'!P38,'[1]2018  '!P38,'[1]2019'!P38,'[1]2020 '!P38)</f>
        <v>1200</v>
      </c>
      <c r="Q38" s="29" t="s">
        <v>54</v>
      </c>
    </row>
    <row r="39" s="1" customFormat="1" ht="19" customHeight="1" spans="1:17">
      <c r="A39" s="53" t="s">
        <v>89</v>
      </c>
      <c r="B39" s="68">
        <f>SUM('[1]2016'!B39,'[1]2017'!B39,'[1]2018  '!B39,'[1]2019'!B39,'[1]2020 '!B39)</f>
        <v>5</v>
      </c>
      <c r="C39" s="29" t="s">
        <v>24</v>
      </c>
      <c r="D39" s="29" t="s">
        <v>87</v>
      </c>
      <c r="E39" s="30">
        <f>SUM('[1]2016'!E39,'[1]2017'!E39,'[1]2018  '!E39,'[1]2019'!E39,'[1]2020 '!E39)</f>
        <v>0.1</v>
      </c>
      <c r="F39" s="31" t="s">
        <v>90</v>
      </c>
      <c r="G39" s="29" t="s">
        <v>24</v>
      </c>
      <c r="H39" s="29" t="s">
        <v>24</v>
      </c>
      <c r="I39" s="68">
        <f>SUM('[1]2016'!I39,'[1]2017'!I39,'[1]2018  '!I39,'[1]2019'!I39,'[1]2020 '!I39)</f>
        <v>3105</v>
      </c>
      <c r="J39" s="68">
        <f>SUM('[1]2016'!J39,'[1]2017'!J39,'[1]2018  '!J39,'[1]2019'!J39,'[1]2020 '!J39)</f>
        <v>2205</v>
      </c>
      <c r="K39" s="68">
        <f>SUM('[1]2016'!K39,'[1]2017'!K39,'[1]2018  '!K39,'[1]2019'!K39,'[1]2020 '!K39)</f>
        <v>1935</v>
      </c>
      <c r="L39" s="68">
        <f>SUM('[1]2016'!L39,'[1]2017'!L39,'[1]2018  '!L39,'[1]2019'!L39,'[1]2020 '!L39)</f>
        <v>270</v>
      </c>
      <c r="M39" s="68">
        <f>SUM('[1]2016'!M39,'[1]2017'!M39,'[1]2018  '!M39,'[1]2019'!M39,'[1]2020 '!M39)</f>
        <v>0</v>
      </c>
      <c r="N39" s="68">
        <f>SUM('[1]2016'!N39,'[1]2017'!N39,'[1]2018  '!N39,'[1]2019'!N39,'[1]2020 '!N39)</f>
        <v>0</v>
      </c>
      <c r="O39" s="68">
        <f>SUM('[1]2016'!O39,'[1]2017'!O39,'[1]2018  '!O39,'[1]2019'!O39,'[1]2020 '!O39)</f>
        <v>0</v>
      </c>
      <c r="P39" s="68">
        <f>SUM('[1]2016'!P39,'[1]2017'!P39,'[1]2018  '!P39,'[1]2019'!P39,'[1]2020 '!P39)</f>
        <v>900</v>
      </c>
      <c r="Q39" s="29" t="s">
        <v>54</v>
      </c>
    </row>
    <row r="40" s="1" customFormat="1" ht="19" customHeight="1" spans="1:17">
      <c r="A40" s="53" t="s">
        <v>91</v>
      </c>
      <c r="B40" s="68">
        <f>SUM('[1]2016'!B40,'[1]2017'!B40,'[1]2018  '!B40,'[1]2019'!B40,'[1]2020 '!B40)</f>
        <v>63</v>
      </c>
      <c r="C40" s="29" t="s">
        <v>24</v>
      </c>
      <c r="D40" s="29" t="s">
        <v>92</v>
      </c>
      <c r="E40" s="68">
        <f>SUM('[1]2016'!E40,'[1]2017'!E40,'[1]2018  '!E40,'[1]2019'!E40,'[1]2020 '!E40)</f>
        <v>107</v>
      </c>
      <c r="F40" s="31"/>
      <c r="G40" s="29" t="s">
        <v>24</v>
      </c>
      <c r="H40" s="29" t="s">
        <v>24</v>
      </c>
      <c r="I40" s="68">
        <f>SUM('[1]2016'!I40,'[1]2017'!I40,'[1]2018  '!I40,'[1]2019'!I40,'[1]2020 '!I40)</f>
        <v>48195.3</v>
      </c>
      <c r="J40" s="68">
        <f>SUM('[1]2016'!J40,'[1]2017'!J40,'[1]2018  '!J40,'[1]2019'!J40,'[1]2020 '!J40)</f>
        <v>4875.3</v>
      </c>
      <c r="K40" s="68">
        <f>SUM('[1]2016'!K40,'[1]2017'!K40,'[1]2018  '!K40,'[1]2019'!K40,'[1]2020 '!K40)</f>
        <v>1150</v>
      </c>
      <c r="L40" s="68">
        <f>SUM('[1]2016'!L40,'[1]2017'!L40,'[1]2018  '!L40,'[1]2019'!L40,'[1]2020 '!L40)</f>
        <v>1150</v>
      </c>
      <c r="M40" s="68">
        <f>SUM('[1]2016'!M40,'[1]2017'!M40,'[1]2018  '!M40,'[1]2019'!M40,'[1]2020 '!M40)</f>
        <v>2575.3</v>
      </c>
      <c r="N40" s="68">
        <f>SUM('[1]2016'!N40,'[1]2017'!N40,'[1]2018  '!N40,'[1]2019'!N40,'[1]2020 '!N40)</f>
        <v>19000</v>
      </c>
      <c r="O40" s="68">
        <f>SUM('[1]2016'!O40,'[1]2017'!O40,'[1]2018  '!O40,'[1]2019'!O40,'[1]2020 '!O40)</f>
        <v>24320</v>
      </c>
      <c r="P40" s="68">
        <f>SUM('[1]2016'!P40,'[1]2017'!P40,'[1]2018  '!P40,'[1]2019'!P40,'[1]2020 '!P40)</f>
        <v>0</v>
      </c>
      <c r="Q40" s="29"/>
    </row>
    <row r="41" s="1" customFormat="1" ht="19" customHeight="1" spans="1:17">
      <c r="A41" s="53" t="s">
        <v>93</v>
      </c>
      <c r="B41" s="68">
        <f>SUM('[1]2016'!B41,'[1]2017'!B41,'[1]2018  '!B41,'[1]2019'!B41,'[1]2020 '!B41)</f>
        <v>26</v>
      </c>
      <c r="C41" s="29" t="s">
        <v>24</v>
      </c>
      <c r="D41" s="29" t="s">
        <v>77</v>
      </c>
      <c r="E41" s="68">
        <f>SUM('[1]2016'!E41,'[1]2017'!E41,'[1]2018  '!E41,'[1]2019'!E41,'[1]2020 '!E41)</f>
        <v>53</v>
      </c>
      <c r="F41" s="100" t="s">
        <v>94</v>
      </c>
      <c r="G41" s="29" t="s">
        <v>24</v>
      </c>
      <c r="H41" s="29" t="s">
        <v>24</v>
      </c>
      <c r="I41" s="68">
        <f>SUM('[1]2016'!I41,'[1]2017'!I41,'[1]2018  '!I41,'[1]2019'!I41,'[1]2020 '!I41)</f>
        <v>12397.3</v>
      </c>
      <c r="J41" s="68">
        <f>SUM('[1]2016'!J41,'[1]2017'!J41,'[1]2018  '!J41,'[1]2019'!J41,'[1]2020 '!J41)</f>
        <v>2277.3</v>
      </c>
      <c r="K41" s="68">
        <f>SUM('[1]2016'!K41,'[1]2017'!K41,'[1]2018  '!K41,'[1]2019'!K41,'[1]2020 '!K41)</f>
        <v>200</v>
      </c>
      <c r="L41" s="68">
        <f>SUM('[1]2016'!L41,'[1]2017'!L41,'[1]2018  '!L41,'[1]2019'!L41,'[1]2020 '!L41)</f>
        <v>0</v>
      </c>
      <c r="M41" s="68">
        <f>SUM('[1]2016'!M41,'[1]2017'!M41,'[1]2018  '!M41,'[1]2019'!M41,'[1]2020 '!M41)</f>
        <v>2077.3</v>
      </c>
      <c r="N41" s="68">
        <f>SUM('[1]2016'!N41,'[1]2017'!N41,'[1]2018  '!N41,'[1]2019'!N41,'[1]2020 '!N41)</f>
        <v>0</v>
      </c>
      <c r="O41" s="68">
        <f>SUM('[1]2016'!O41,'[1]2017'!O41,'[1]2018  '!O41,'[1]2019'!O41,'[1]2020 '!O41)</f>
        <v>10120</v>
      </c>
      <c r="P41" s="68">
        <f>SUM('[1]2016'!P41,'[1]2017'!P41,'[1]2018  '!P41,'[1]2019'!P41,'[1]2020 '!P41)</f>
        <v>0</v>
      </c>
      <c r="Q41" s="29"/>
    </row>
    <row r="42" s="1" customFormat="1" ht="19" customHeight="1" spans="1:17">
      <c r="A42" s="53" t="s">
        <v>95</v>
      </c>
      <c r="B42" s="68">
        <f>SUM('[1]2016'!B42,'[1]2017'!B42,'[1]2018  '!B42,'[1]2019'!B42,'[1]2020 '!B42)</f>
        <v>15</v>
      </c>
      <c r="C42" s="29" t="s">
        <v>24</v>
      </c>
      <c r="D42" s="29"/>
      <c r="E42" s="68">
        <f>SUM('[1]2016'!E42,'[1]2017'!E42,'[1]2018  '!E42,'[1]2019'!E42,'[1]2020 '!E42)</f>
        <v>75</v>
      </c>
      <c r="F42" s="100"/>
      <c r="G42" s="29" t="s">
        <v>24</v>
      </c>
      <c r="H42" s="29" t="s">
        <v>24</v>
      </c>
      <c r="I42" s="68">
        <f>SUM('[1]2016'!I42,'[1]2017'!I42,'[1]2018  '!I42,'[1]2019'!I42,'[1]2020 '!I42)</f>
        <v>3580</v>
      </c>
      <c r="J42" s="68">
        <f>SUM('[1]2016'!J42,'[1]2017'!J42,'[1]2018  '!J42,'[1]2019'!J42,'[1]2020 '!J42)</f>
        <v>480</v>
      </c>
      <c r="K42" s="68">
        <f>SUM('[1]2016'!K42,'[1]2017'!K42,'[1]2018  '!K42,'[1]2019'!K42,'[1]2020 '!K42)</f>
        <v>150</v>
      </c>
      <c r="L42" s="68">
        <f>SUM('[1]2016'!L42,'[1]2017'!L42,'[1]2018  '!L42,'[1]2019'!L42,'[1]2020 '!L42)</f>
        <v>50</v>
      </c>
      <c r="M42" s="68">
        <f>SUM('[1]2016'!M42,'[1]2017'!M42,'[1]2018  '!M42,'[1]2019'!M42,'[1]2020 '!M42)</f>
        <v>280</v>
      </c>
      <c r="N42" s="68">
        <f>SUM('[1]2016'!N42,'[1]2017'!N42,'[1]2018  '!N42,'[1]2019'!N42,'[1]2020 '!N42)</f>
        <v>1300</v>
      </c>
      <c r="O42" s="68">
        <f>SUM('[1]2016'!O42,'[1]2017'!O42,'[1]2018  '!O42,'[1]2019'!O42,'[1]2020 '!O42)</f>
        <v>1800</v>
      </c>
      <c r="P42" s="68">
        <f>SUM('[1]2016'!P42,'[1]2017'!P42,'[1]2018  '!P42,'[1]2019'!P42,'[1]2020 '!P42)</f>
        <v>0</v>
      </c>
      <c r="Q42" s="29" t="s">
        <v>96</v>
      </c>
    </row>
    <row r="43" s="1" customFormat="1" ht="19" customHeight="1" spans="1:17">
      <c r="A43" s="53" t="s">
        <v>97</v>
      </c>
      <c r="B43" s="68">
        <f>SUM('[1]2016'!B43,'[1]2017'!B43,'[1]2018  '!B43,'[1]2019'!B43,'[1]2020 '!B43)</f>
        <v>3</v>
      </c>
      <c r="C43" s="29" t="s">
        <v>24</v>
      </c>
      <c r="D43" s="29" t="s">
        <v>98</v>
      </c>
      <c r="E43" s="68">
        <f>SUM('[1]2016'!E43,'[1]2017'!E43,'[1]2018  '!E43,'[1]2019'!E43,'[1]2020 '!E43)</f>
        <v>60</v>
      </c>
      <c r="F43" s="100" t="s">
        <v>99</v>
      </c>
      <c r="G43" s="29" t="s">
        <v>24</v>
      </c>
      <c r="H43" s="29" t="s">
        <v>24</v>
      </c>
      <c r="I43" s="68">
        <f>SUM('[1]2016'!I43,'[1]2017'!I43,'[1]2018  '!I43,'[1]2019'!I43,'[1]2020 '!I43)</f>
        <v>80</v>
      </c>
      <c r="J43" s="68">
        <f>SUM('[1]2016'!J43,'[1]2017'!J43,'[1]2018  '!J43,'[1]2019'!J43,'[1]2020 '!J43)</f>
        <v>80</v>
      </c>
      <c r="K43" s="68">
        <f>SUM('[1]2016'!K43,'[1]2017'!K43,'[1]2018  '!K43,'[1]2019'!K43,'[1]2020 '!K43)</f>
        <v>0</v>
      </c>
      <c r="L43" s="68">
        <f>SUM('[1]2016'!L43,'[1]2017'!L43,'[1]2018  '!L43,'[1]2019'!L43,'[1]2020 '!L43)</f>
        <v>0</v>
      </c>
      <c r="M43" s="68">
        <f>SUM('[1]2016'!M43,'[1]2017'!M43,'[1]2018  '!M43,'[1]2019'!M43,'[1]2020 '!M43)</f>
        <v>80</v>
      </c>
      <c r="N43" s="68">
        <f>SUM('[1]2016'!N43,'[1]2017'!N43,'[1]2018  '!N43,'[1]2019'!N43,'[1]2020 '!N43)</f>
        <v>0</v>
      </c>
      <c r="O43" s="68">
        <f>SUM('[1]2016'!O43,'[1]2017'!O43,'[1]2018  '!O43,'[1]2019'!O43,'[1]2020 '!O43)</f>
        <v>0</v>
      </c>
      <c r="P43" s="68">
        <f>SUM('[1]2016'!P43,'[1]2017'!P43,'[1]2018  '!P43,'[1]2019'!P43,'[1]2020 '!P43)</f>
        <v>0</v>
      </c>
      <c r="Q43" s="29" t="s">
        <v>96</v>
      </c>
    </row>
    <row r="44" s="1" customFormat="1" ht="19" customHeight="1" spans="1:17">
      <c r="A44" s="53" t="s">
        <v>100</v>
      </c>
      <c r="B44" s="68">
        <f>SUM('[1]2016'!B44,'[1]2017'!B44,'[1]2018  '!B44,'[1]2019'!B44,'[1]2020 '!B44)</f>
        <v>2</v>
      </c>
      <c r="C44" s="29" t="s">
        <v>24</v>
      </c>
      <c r="D44" s="29" t="s">
        <v>77</v>
      </c>
      <c r="E44" s="68">
        <f>SUM('[1]2016'!E44,'[1]2017'!E44,'[1]2018  '!E44,'[1]2019'!E44,'[1]2020 '!E44)</f>
        <v>10</v>
      </c>
      <c r="F44" s="31" t="s">
        <v>101</v>
      </c>
      <c r="G44" s="29" t="s">
        <v>24</v>
      </c>
      <c r="H44" s="29" t="s">
        <v>24</v>
      </c>
      <c r="I44" s="68">
        <f>SUM('[1]2016'!I44,'[1]2017'!I44,'[1]2018  '!I44,'[1]2019'!I44,'[1]2020 '!I44)</f>
        <v>150</v>
      </c>
      <c r="J44" s="68">
        <f>SUM('[1]2016'!J44,'[1]2017'!J44,'[1]2018  '!J44,'[1]2019'!J44,'[1]2020 '!J44)</f>
        <v>150</v>
      </c>
      <c r="K44" s="68">
        <f>SUM('[1]2016'!K44,'[1]2017'!K44,'[1]2018  '!K44,'[1]2019'!K44,'[1]2020 '!K44)</f>
        <v>0</v>
      </c>
      <c r="L44" s="68">
        <f>SUM('[1]2016'!L44,'[1]2017'!L44,'[1]2018  '!L44,'[1]2019'!L44,'[1]2020 '!L44)</f>
        <v>0</v>
      </c>
      <c r="M44" s="68">
        <f>SUM('[1]2016'!M44,'[1]2017'!M44,'[1]2018  '!M44,'[1]2019'!M44,'[1]2020 '!M44)</f>
        <v>150</v>
      </c>
      <c r="N44" s="68">
        <f>SUM('[1]2016'!N44,'[1]2017'!N44,'[1]2018  '!N44,'[1]2019'!N44,'[1]2020 '!N44)</f>
        <v>0</v>
      </c>
      <c r="O44" s="68">
        <f>SUM('[1]2016'!O44,'[1]2017'!O44,'[1]2018  '!O44,'[1]2019'!O44,'[1]2020 '!O44)</f>
        <v>0</v>
      </c>
      <c r="P44" s="68">
        <f>SUM('[1]2016'!P44,'[1]2017'!P44,'[1]2018  '!P44,'[1]2019'!P44,'[1]2020 '!P44)</f>
        <v>0</v>
      </c>
      <c r="Q44" s="29" t="s">
        <v>96</v>
      </c>
    </row>
    <row r="45" s="1" customFormat="1" ht="45" customHeight="1" spans="1:17">
      <c r="A45" s="53" t="s">
        <v>102</v>
      </c>
      <c r="B45" s="68">
        <f>SUM('[1]2016'!B45,'[1]2017'!B45,'[1]2018  '!B45,'[1]2019'!B45,'[1]2020 '!B45)</f>
        <v>14</v>
      </c>
      <c r="C45" s="29" t="s">
        <v>24</v>
      </c>
      <c r="D45" s="29" t="s">
        <v>77</v>
      </c>
      <c r="E45" s="68">
        <f>SUM('[1]2016'!E45,'[1]2017'!E45,'[1]2018  '!E45,'[1]2019'!E45,'[1]2020 '!E45)</f>
        <v>10</v>
      </c>
      <c r="F45" s="31" t="s">
        <v>103</v>
      </c>
      <c r="G45" s="29" t="s">
        <v>24</v>
      </c>
      <c r="H45" s="29" t="s">
        <v>24</v>
      </c>
      <c r="I45" s="68">
        <f>SUM('[1]2016'!I45,'[1]2017'!I45,'[1]2018  '!I45,'[1]2019'!I45,'[1]2020 '!I45)</f>
        <v>5700</v>
      </c>
      <c r="J45" s="68">
        <f>SUM('[1]2016'!J45,'[1]2017'!J45,'[1]2018  '!J45,'[1]2019'!J45,'[1]2020 '!J45)</f>
        <v>300</v>
      </c>
      <c r="K45" s="68">
        <f>SUM('[1]2016'!K45,'[1]2017'!K45,'[1]2018  '!K45,'[1]2019'!K45,'[1]2020 '!K45)</f>
        <v>150</v>
      </c>
      <c r="L45" s="68">
        <f>SUM('[1]2016'!L45,'[1]2017'!L45,'[1]2018  '!L45,'[1]2019'!L45,'[1]2020 '!L45)</f>
        <v>50</v>
      </c>
      <c r="M45" s="68">
        <f>SUM('[1]2016'!M45,'[1]2017'!M45,'[1]2018  '!M45,'[1]2019'!M45,'[1]2020 '!M45)</f>
        <v>100</v>
      </c>
      <c r="N45" s="68">
        <f>SUM('[1]2016'!N45,'[1]2017'!N45,'[1]2018  '!N45,'[1]2019'!N45,'[1]2020 '!N45)</f>
        <v>1300</v>
      </c>
      <c r="O45" s="68">
        <f>SUM('[1]2016'!O45,'[1]2017'!O45,'[1]2018  '!O45,'[1]2019'!O45,'[1]2020 '!O45)</f>
        <v>4100</v>
      </c>
      <c r="P45" s="68">
        <f>SUM('[1]2016'!P45,'[1]2017'!P45,'[1]2018  '!P45,'[1]2019'!P45,'[1]2020 '!P45)</f>
        <v>0</v>
      </c>
      <c r="Q45" s="29" t="s">
        <v>96</v>
      </c>
    </row>
    <row r="46" s="1" customFormat="1" ht="42" customHeight="1" spans="1:17">
      <c r="A46" s="53" t="s">
        <v>104</v>
      </c>
      <c r="B46" s="68">
        <f>SUM('[1]2016'!B46,'[1]2017'!B46,'[1]2018  '!B46,'[1]2019'!B46,'[1]2020 '!B46)</f>
        <v>11</v>
      </c>
      <c r="C46" s="29" t="s">
        <v>24</v>
      </c>
      <c r="D46" s="29" t="s">
        <v>77</v>
      </c>
      <c r="E46" s="68">
        <f>SUM('[1]2016'!E46,'[1]2017'!E46,'[1]2018  '!E46,'[1]2019'!E46,'[1]2020 '!E46)</f>
        <v>11</v>
      </c>
      <c r="F46" s="100" t="s">
        <v>105</v>
      </c>
      <c r="G46" s="29" t="s">
        <v>24</v>
      </c>
      <c r="H46" s="29" t="s">
        <v>24</v>
      </c>
      <c r="I46" s="68">
        <f>SUM('[1]2016'!I46,'[1]2017'!I46,'[1]2018  '!I46,'[1]2019'!I46,'[1]2020 '!I46)</f>
        <v>22600</v>
      </c>
      <c r="J46" s="68">
        <f>SUM('[1]2016'!J46,'[1]2017'!J46,'[1]2018  '!J46,'[1]2019'!J46,'[1]2020 '!J46)</f>
        <v>1300</v>
      </c>
      <c r="K46" s="68">
        <f>SUM('[1]2016'!K46,'[1]2017'!K46,'[1]2018  '!K46,'[1]2019'!K46,'[1]2020 '!K46)</f>
        <v>500</v>
      </c>
      <c r="L46" s="68">
        <f>SUM('[1]2016'!L46,'[1]2017'!L46,'[1]2018  '!L46,'[1]2019'!L46,'[1]2020 '!L46)</f>
        <v>700</v>
      </c>
      <c r="M46" s="68">
        <f>SUM('[1]2016'!M46,'[1]2017'!M46,'[1]2018  '!M46,'[1]2019'!M46,'[1]2020 '!M46)</f>
        <v>100</v>
      </c>
      <c r="N46" s="68">
        <f>SUM('[1]2016'!N46,'[1]2017'!N46,'[1]2018  '!N46,'[1]2019'!N46,'[1]2020 '!N46)</f>
        <v>14500</v>
      </c>
      <c r="O46" s="68">
        <f>SUM('[1]2016'!O46,'[1]2017'!O46,'[1]2018  '!O46,'[1]2019'!O46,'[1]2020 '!O46)</f>
        <v>6800</v>
      </c>
      <c r="P46" s="68">
        <f>SUM('[1]2016'!P46,'[1]2017'!P46,'[1]2018  '!P46,'[1]2019'!P46,'[1]2020 '!P46)</f>
        <v>0</v>
      </c>
      <c r="Q46" s="29" t="s">
        <v>96</v>
      </c>
    </row>
    <row r="47" s="1" customFormat="1" ht="29" customHeight="1" spans="1:17">
      <c r="A47" s="53" t="s">
        <v>106</v>
      </c>
      <c r="B47" s="68">
        <f>SUM('[1]2016'!B47,'[1]2017'!B47,'[1]2018  '!B47,'[1]2019'!B47,'[1]2020 '!B47)</f>
        <v>5</v>
      </c>
      <c r="C47" s="29" t="s">
        <v>24</v>
      </c>
      <c r="D47" s="29" t="s">
        <v>77</v>
      </c>
      <c r="E47" s="68">
        <f>SUM('[1]2016'!E47,'[1]2017'!E47,'[1]2018  '!E47,'[1]2019'!E47,'[1]2020 '!E47)</f>
        <v>3</v>
      </c>
      <c r="F47" s="31" t="s">
        <v>107</v>
      </c>
      <c r="G47" s="29" t="s">
        <v>24</v>
      </c>
      <c r="H47" s="29" t="s">
        <v>24</v>
      </c>
      <c r="I47" s="68">
        <f>SUM('[1]2016'!I47,'[1]2017'!I47,'[1]2018  '!I47,'[1]2019'!I47,'[1]2020 '!I47)</f>
        <v>1600</v>
      </c>
      <c r="J47" s="68">
        <f>SUM('[1]2016'!J47,'[1]2017'!J47,'[1]2018  '!J47,'[1]2019'!J47,'[1]2020 '!J47)</f>
        <v>0</v>
      </c>
      <c r="K47" s="68">
        <f>SUM('[1]2016'!K47,'[1]2017'!K47,'[1]2018  '!K47,'[1]2019'!K47,'[1]2020 '!K47)</f>
        <v>0</v>
      </c>
      <c r="L47" s="68">
        <f>SUM('[1]2016'!L47,'[1]2017'!L47,'[1]2018  '!L47,'[1]2019'!L47,'[1]2020 '!L47)</f>
        <v>0</v>
      </c>
      <c r="M47" s="68">
        <f>SUM('[1]2016'!M47,'[1]2017'!M47,'[1]2018  '!M47,'[1]2019'!M47,'[1]2020 '!M47)</f>
        <v>0</v>
      </c>
      <c r="N47" s="68">
        <f>SUM('[1]2016'!N47,'[1]2017'!N47,'[1]2018  '!N47,'[1]2019'!N47,'[1]2020 '!N47)</f>
        <v>0</v>
      </c>
      <c r="O47" s="68">
        <f>SUM('[1]2016'!O47,'[1]2017'!O47,'[1]2018  '!O47,'[1]2019'!O47,'[1]2020 '!O47)</f>
        <v>1600</v>
      </c>
      <c r="P47" s="68">
        <f>SUM('[1]2016'!P47,'[1]2017'!P47,'[1]2018  '!P47,'[1]2019'!P47,'[1]2020 '!P47)</f>
        <v>0</v>
      </c>
      <c r="Q47" s="29" t="s">
        <v>96</v>
      </c>
    </row>
    <row r="48" s="1" customFormat="1" ht="26" customHeight="1" spans="1:17">
      <c r="A48" s="53" t="s">
        <v>108</v>
      </c>
      <c r="B48" s="68">
        <f>SUM('[1]2016'!B48,'[1]2017'!B48,'[1]2018  '!B48,'[1]2019'!B48,'[1]2020 '!B48)</f>
        <v>5</v>
      </c>
      <c r="C48" s="29" t="s">
        <v>24</v>
      </c>
      <c r="D48" s="29" t="s">
        <v>77</v>
      </c>
      <c r="E48" s="68">
        <f>SUM('[1]2016'!E48,'[1]2017'!E48,'[1]2018  '!E48,'[1]2019'!E48,'[1]2020 '!E48)</f>
        <v>8</v>
      </c>
      <c r="F48" s="100" t="s">
        <v>109</v>
      </c>
      <c r="G48" s="29" t="s">
        <v>24</v>
      </c>
      <c r="H48" s="29" t="s">
        <v>24</v>
      </c>
      <c r="I48" s="68">
        <f>SUM('[1]2016'!I48,'[1]2017'!I48,'[1]2018  '!I48,'[1]2019'!I48,'[1]2020 '!I48)</f>
        <v>8014</v>
      </c>
      <c r="J48" s="68">
        <f>SUM('[1]2016'!J48,'[1]2017'!J48,'[1]2018  '!J48,'[1]2019'!J48,'[1]2020 '!J48)</f>
        <v>814</v>
      </c>
      <c r="K48" s="68">
        <f>SUM('[1]2016'!K48,'[1]2017'!K48,'[1]2018  '!K48,'[1]2019'!K48,'[1]2020 '!K48)</f>
        <v>300</v>
      </c>
      <c r="L48" s="68">
        <f>SUM('[1]2016'!L48,'[1]2017'!L48,'[1]2018  '!L48,'[1]2019'!L48,'[1]2020 '!L48)</f>
        <v>400</v>
      </c>
      <c r="M48" s="68">
        <f>SUM('[1]2016'!M48,'[1]2017'!M48,'[1]2018  '!M48,'[1]2019'!M48,'[1]2020 '!M48)</f>
        <v>114</v>
      </c>
      <c r="N48" s="68">
        <f>SUM('[1]2016'!N48,'[1]2017'!N48,'[1]2018  '!N48,'[1]2019'!N48,'[1]2020 '!N48)</f>
        <v>3200</v>
      </c>
      <c r="O48" s="68">
        <f>SUM('[1]2016'!O48,'[1]2017'!O48,'[1]2018  '!O48,'[1]2019'!O48,'[1]2020 '!O48)</f>
        <v>4000</v>
      </c>
      <c r="P48" s="68">
        <f>SUM('[1]2016'!P48,'[1]2017'!P48,'[1]2018  '!P48,'[1]2019'!P48,'[1]2020 '!P48)</f>
        <v>0</v>
      </c>
      <c r="Q48" s="29" t="s">
        <v>96</v>
      </c>
    </row>
    <row r="49" s="1" customFormat="1" ht="16" customHeight="1" spans="1:17">
      <c r="A49" s="53" t="s">
        <v>110</v>
      </c>
      <c r="B49" s="68">
        <f>SUM('[1]2016'!B49,'[1]2017'!B49,'[1]2018  '!B49,'[1]2019'!B49,'[1]2020 '!B49)</f>
        <v>1</v>
      </c>
      <c r="C49" s="29" t="s">
        <v>24</v>
      </c>
      <c r="D49" s="29" t="s">
        <v>77</v>
      </c>
      <c r="E49" s="68">
        <f>SUM('[1]2016'!E49,'[1]2017'!E49,'[1]2018  '!E49,'[1]2019'!E49,'[1]2020 '!E49)</f>
        <v>1</v>
      </c>
      <c r="F49" s="100" t="s">
        <v>111</v>
      </c>
      <c r="G49" s="29" t="s">
        <v>24</v>
      </c>
      <c r="H49" s="29" t="s">
        <v>24</v>
      </c>
      <c r="I49" s="68">
        <f>SUM('[1]2016'!I49,'[1]2017'!I49,'[1]2018  '!I49,'[1]2019'!I49,'[1]2020 '!I49)</f>
        <v>4</v>
      </c>
      <c r="J49" s="68">
        <f>SUM('[1]2016'!J49,'[1]2017'!J49,'[1]2018  '!J49,'[1]2019'!J49,'[1]2020 '!J49)</f>
        <v>4</v>
      </c>
      <c r="K49" s="68">
        <f>SUM('[1]2016'!K49,'[1]2017'!K49,'[1]2018  '!K49,'[1]2019'!K49,'[1]2020 '!K49)</f>
        <v>0</v>
      </c>
      <c r="L49" s="68">
        <f>SUM('[1]2016'!L49,'[1]2017'!L49,'[1]2018  '!L49,'[1]2019'!L49,'[1]2020 '!L49)</f>
        <v>0</v>
      </c>
      <c r="M49" s="68">
        <f>SUM('[1]2016'!M49,'[1]2017'!M49,'[1]2018  '!M49,'[1]2019'!M49,'[1]2020 '!M49)</f>
        <v>4</v>
      </c>
      <c r="N49" s="68">
        <f>SUM('[1]2016'!N49,'[1]2017'!N49,'[1]2018  '!N49,'[1]2019'!N49,'[1]2020 '!N49)</f>
        <v>0</v>
      </c>
      <c r="O49" s="68">
        <f>SUM('[1]2016'!O49,'[1]2017'!O49,'[1]2018  '!O49,'[1]2019'!O49,'[1]2020 '!O49)</f>
        <v>0</v>
      </c>
      <c r="P49" s="68">
        <f>SUM('[1]2016'!P49,'[1]2017'!P49,'[1]2018  '!P49,'[1]2019'!P49,'[1]2020 '!P49)</f>
        <v>0</v>
      </c>
      <c r="Q49" s="29"/>
    </row>
    <row r="50" s="1" customFormat="1" ht="20" customHeight="1" spans="1:17">
      <c r="A50" s="53" t="s">
        <v>112</v>
      </c>
      <c r="B50" s="68">
        <f>SUM('[1]2016'!B50,'[1]2017'!B50,'[1]2018  '!B50,'[1]2019'!B50,'[1]2020 '!B50)</f>
        <v>19</v>
      </c>
      <c r="C50" s="29" t="s">
        <v>24</v>
      </c>
      <c r="D50" s="29"/>
      <c r="E50" s="68">
        <f>SUM('[1]2016'!E50,'[1]2017'!E50,'[1]2018  '!E50,'[1]2019'!E50,'[1]2020 '!E50)</f>
        <v>506</v>
      </c>
      <c r="F50" s="100"/>
      <c r="G50" s="29" t="s">
        <v>24</v>
      </c>
      <c r="H50" s="29" t="s">
        <v>24</v>
      </c>
      <c r="I50" s="68">
        <f>SUM('[1]2016'!I50,'[1]2017'!I50,'[1]2018  '!I50,'[1]2019'!I50,'[1]2020 '!I50)</f>
        <v>2579</v>
      </c>
      <c r="J50" s="68">
        <f>SUM('[1]2016'!J50,'[1]2017'!J50,'[1]2018  '!J50,'[1]2019'!J50,'[1]2020 '!J50)</f>
        <v>2479</v>
      </c>
      <c r="K50" s="68">
        <f>SUM('[1]2016'!K50,'[1]2017'!K50,'[1]2018  '!K50,'[1]2019'!K50,'[1]2020 '!K50)</f>
        <v>2153</v>
      </c>
      <c r="L50" s="68">
        <f>SUM('[1]2016'!L50,'[1]2017'!L50,'[1]2018  '!L50,'[1]2019'!L50,'[1]2020 '!L50)</f>
        <v>0</v>
      </c>
      <c r="M50" s="68">
        <f>SUM('[1]2016'!M50,'[1]2017'!M50,'[1]2018  '!M50,'[1]2019'!M50,'[1]2020 '!M50)</f>
        <v>326</v>
      </c>
      <c r="N50" s="68">
        <f>SUM('[1]2016'!N50,'[1]2017'!N50,'[1]2018  '!N50,'[1]2019'!N50,'[1]2020 '!N50)</f>
        <v>100</v>
      </c>
      <c r="O50" s="68">
        <f>SUM('[1]2016'!O50,'[1]2017'!O50,'[1]2018  '!O50,'[1]2019'!O50,'[1]2020 '!O50)</f>
        <v>0</v>
      </c>
      <c r="P50" s="68">
        <f>SUM('[1]2016'!P50,'[1]2017'!P50,'[1]2018  '!P50,'[1]2019'!P50,'[1]2020 '!P50)</f>
        <v>0</v>
      </c>
      <c r="Q50" s="29"/>
    </row>
    <row r="51" s="1" customFormat="1" ht="43" customHeight="1" spans="1:17">
      <c r="A51" s="53" t="s">
        <v>113</v>
      </c>
      <c r="B51" s="68">
        <f>SUM('[1]2016'!B51,'[1]2017'!B51,'[1]2018  '!B51,'[1]2019'!B51,'[1]2020 '!B51)</f>
        <v>14</v>
      </c>
      <c r="C51" s="29" t="s">
        <v>24</v>
      </c>
      <c r="D51" s="29" t="s">
        <v>77</v>
      </c>
      <c r="E51" s="68">
        <f>SUM('[1]2016'!E51,'[1]2017'!E51,'[1]2018  '!E51,'[1]2019'!E51,'[1]2020 '!E51)</f>
        <v>23</v>
      </c>
      <c r="F51" s="31" t="s">
        <v>114</v>
      </c>
      <c r="G51" s="29" t="s">
        <v>24</v>
      </c>
      <c r="H51" s="29" t="s">
        <v>115</v>
      </c>
      <c r="I51" s="68">
        <f>SUM('[1]2016'!I51,'[1]2017'!I51,'[1]2018  '!I51,'[1]2019'!I51,'[1]2020 '!I51)</f>
        <v>2510</v>
      </c>
      <c r="J51" s="68">
        <f>SUM('[1]2016'!J51,'[1]2017'!J51,'[1]2018  '!J51,'[1]2019'!J51,'[1]2020 '!J51)</f>
        <v>2410</v>
      </c>
      <c r="K51" s="68">
        <f>SUM('[1]2016'!K51,'[1]2017'!K51,'[1]2018  '!K51,'[1]2019'!K51,'[1]2020 '!K51)</f>
        <v>2110</v>
      </c>
      <c r="L51" s="68">
        <f>SUM('[1]2016'!L51,'[1]2017'!L51,'[1]2018  '!L51,'[1]2019'!L51,'[1]2020 '!L51)</f>
        <v>0</v>
      </c>
      <c r="M51" s="68">
        <f>SUM('[1]2016'!M51,'[1]2017'!M51,'[1]2018  '!M51,'[1]2019'!M51,'[1]2020 '!M51)</f>
        <v>300</v>
      </c>
      <c r="N51" s="68">
        <f>SUM('[1]2016'!N51,'[1]2017'!N51,'[1]2018  '!N51,'[1]2019'!N51,'[1]2020 '!N51)</f>
        <v>100</v>
      </c>
      <c r="O51" s="68">
        <f>SUM('[1]2016'!O51,'[1]2017'!O51,'[1]2018  '!O51,'[1]2019'!O51,'[1]2020 '!O51)</f>
        <v>0</v>
      </c>
      <c r="P51" s="68">
        <f>SUM('[1]2016'!P51,'[1]2017'!P51,'[1]2018  '!P51,'[1]2019'!P51,'[1]2020 '!P51)</f>
        <v>0</v>
      </c>
      <c r="Q51" s="29" t="s">
        <v>116</v>
      </c>
    </row>
    <row r="52" s="1" customFormat="1" ht="12" customHeight="1" spans="1:17">
      <c r="A52" s="53" t="s">
        <v>117</v>
      </c>
      <c r="B52" s="68">
        <f>SUM('[1]2016'!B52,'[1]2017'!B52,'[1]2018  '!B52,'[1]2019'!B52,'[1]2020 '!B52)</f>
        <v>5</v>
      </c>
      <c r="C52" s="29" t="s">
        <v>24</v>
      </c>
      <c r="D52" s="29" t="s">
        <v>118</v>
      </c>
      <c r="E52" s="68">
        <f>SUM('[1]2016'!E52,'[1]2017'!E52,'[1]2018  '!E52,'[1]2019'!E52,'[1]2020 '!E52)</f>
        <v>1450</v>
      </c>
      <c r="F52" s="31" t="s">
        <v>119</v>
      </c>
      <c r="G52" s="29" t="s">
        <v>24</v>
      </c>
      <c r="H52" s="29" t="s">
        <v>24</v>
      </c>
      <c r="I52" s="68">
        <f>SUM('[1]2016'!I52,'[1]2017'!I52,'[1]2018  '!I52,'[1]2019'!I52,'[1]2020 '!I52)</f>
        <v>69</v>
      </c>
      <c r="J52" s="68">
        <f>SUM('[1]2016'!J52,'[1]2017'!J52,'[1]2018  '!J52,'[1]2019'!J52,'[1]2020 '!J52)</f>
        <v>69</v>
      </c>
      <c r="K52" s="68">
        <f>SUM('[1]2016'!K52,'[1]2017'!K52,'[1]2018  '!K52,'[1]2019'!K52,'[1]2020 '!K52)</f>
        <v>43</v>
      </c>
      <c r="L52" s="68">
        <f>SUM('[1]2016'!L52,'[1]2017'!L52,'[1]2018  '!L52,'[1]2019'!L52,'[1]2020 '!L52)</f>
        <v>0</v>
      </c>
      <c r="M52" s="68">
        <f>SUM('[1]2016'!M52,'[1]2017'!M52,'[1]2018  '!M52,'[1]2019'!M52,'[1]2020 '!M52)</f>
        <v>26</v>
      </c>
      <c r="N52" s="68">
        <f>SUM('[1]2016'!N52,'[1]2017'!N52,'[1]2018  '!N52,'[1]2019'!N52,'[1]2020 '!N52)</f>
        <v>0</v>
      </c>
      <c r="O52" s="68">
        <f>SUM('[1]2016'!O52,'[1]2017'!O52,'[1]2018  '!O52,'[1]2019'!O52,'[1]2020 '!O52)</f>
        <v>0</v>
      </c>
      <c r="P52" s="68">
        <f>SUM('[1]2016'!P52,'[1]2017'!P52,'[1]2018  '!P52,'[1]2019'!P52,'[1]2020 '!P52)</f>
        <v>0</v>
      </c>
      <c r="Q52" s="29" t="s">
        <v>116</v>
      </c>
    </row>
    <row r="53" s="1" customFormat="1" ht="22" customHeight="1" spans="1:17">
      <c r="A53" s="53" t="s">
        <v>120</v>
      </c>
      <c r="B53" s="68">
        <f>SUM('[1]2016'!B53,'[1]2017'!B53,'[1]2018  '!B53,'[1]2019'!B53,'[1]2020 '!B53)</f>
        <v>0</v>
      </c>
      <c r="C53" s="29" t="s">
        <v>24</v>
      </c>
      <c r="D53" s="29"/>
      <c r="E53" s="68">
        <f>SUM('[1]2016'!E53,'[1]2017'!E53,'[1]2018  '!E53,'[1]2019'!E53,'[1]2020 '!E53)</f>
        <v>0</v>
      </c>
      <c r="F53" s="100"/>
      <c r="G53" s="29" t="s">
        <v>24</v>
      </c>
      <c r="H53" s="29" t="s">
        <v>24</v>
      </c>
      <c r="I53" s="68">
        <f>SUM('[1]2016'!I53,'[1]2017'!I53,'[1]2018  '!I53,'[1]2019'!I53,'[1]2020 '!I53)</f>
        <v>0</v>
      </c>
      <c r="J53" s="68">
        <f>SUM('[1]2016'!J53,'[1]2017'!J53,'[1]2018  '!J53,'[1]2019'!J53,'[1]2020 '!J53)</f>
        <v>0</v>
      </c>
      <c r="K53" s="68">
        <f>SUM('[1]2016'!K53,'[1]2017'!K53,'[1]2018  '!K53,'[1]2019'!K53,'[1]2020 '!K53)</f>
        <v>0</v>
      </c>
      <c r="L53" s="68">
        <f>SUM('[1]2016'!L53,'[1]2017'!L53,'[1]2018  '!L53,'[1]2019'!L53,'[1]2020 '!L53)</f>
        <v>0</v>
      </c>
      <c r="M53" s="68">
        <f>SUM('[1]2016'!M53,'[1]2017'!M53,'[1]2018  '!M53,'[1]2019'!M53,'[1]2020 '!M53)</f>
        <v>0</v>
      </c>
      <c r="N53" s="68">
        <f>SUM('[1]2016'!N53,'[1]2017'!N53,'[1]2018  '!N53,'[1]2019'!N53,'[1]2020 '!N53)</f>
        <v>0</v>
      </c>
      <c r="O53" s="68">
        <f>SUM('[1]2016'!O53,'[1]2017'!O53,'[1]2018  '!O53,'[1]2019'!O53,'[1]2020 '!O53)</f>
        <v>0</v>
      </c>
      <c r="P53" s="68">
        <f>SUM('[1]2016'!P53,'[1]2017'!P53,'[1]2018  '!P53,'[1]2019'!P53,'[1]2020 '!P53)</f>
        <v>0</v>
      </c>
      <c r="Q53" s="29"/>
    </row>
    <row r="54" s="1" customFormat="1" ht="13" customHeight="1" spans="1:17">
      <c r="A54" s="53" t="s">
        <v>121</v>
      </c>
      <c r="B54" s="68">
        <f>SUM('[1]2016'!B54,'[1]2017'!B54,'[1]2018  '!B54,'[1]2019'!B54,'[1]2020 '!B54)</f>
        <v>0</v>
      </c>
      <c r="C54" s="29" t="s">
        <v>24</v>
      </c>
      <c r="D54" s="29" t="s">
        <v>77</v>
      </c>
      <c r="E54" s="68">
        <f>SUM('[1]2016'!E54,'[1]2017'!E54,'[1]2018  '!E54,'[1]2019'!E54,'[1]2020 '!E54)</f>
        <v>0</v>
      </c>
      <c r="F54" s="100"/>
      <c r="G54" s="29" t="s">
        <v>24</v>
      </c>
      <c r="H54" s="29" t="s">
        <v>24</v>
      </c>
      <c r="I54" s="68">
        <f>SUM('[1]2016'!I54,'[1]2017'!I54,'[1]2018  '!I54,'[1]2019'!I54,'[1]2020 '!I54)</f>
        <v>0</v>
      </c>
      <c r="J54" s="68">
        <f>SUM('[1]2016'!J54,'[1]2017'!J54,'[1]2018  '!J54,'[1]2019'!J54,'[1]2020 '!J54)</f>
        <v>0</v>
      </c>
      <c r="K54" s="68">
        <f>SUM('[1]2016'!K54,'[1]2017'!K54,'[1]2018  '!K54,'[1]2019'!K54,'[1]2020 '!K54)</f>
        <v>0</v>
      </c>
      <c r="L54" s="68">
        <f>SUM('[1]2016'!L54,'[1]2017'!L54,'[1]2018  '!L54,'[1]2019'!L54,'[1]2020 '!L54)</f>
        <v>0</v>
      </c>
      <c r="M54" s="68">
        <f>SUM('[1]2016'!M54,'[1]2017'!M54,'[1]2018  '!M54,'[1]2019'!M54,'[1]2020 '!M54)</f>
        <v>0</v>
      </c>
      <c r="N54" s="68">
        <f>SUM('[1]2016'!N54,'[1]2017'!N54,'[1]2018  '!N54,'[1]2019'!N54,'[1]2020 '!N54)</f>
        <v>0</v>
      </c>
      <c r="O54" s="68">
        <f>SUM('[1]2016'!O54,'[1]2017'!O54,'[1]2018  '!O54,'[1]2019'!O54,'[1]2020 '!O54)</f>
        <v>0</v>
      </c>
      <c r="P54" s="68">
        <f>SUM('[1]2016'!P54,'[1]2017'!P54,'[1]2018  '!P54,'[1]2019'!P54,'[1]2020 '!P54)</f>
        <v>0</v>
      </c>
      <c r="Q54" s="29"/>
    </row>
    <row r="55" s="1" customFormat="1" ht="13" customHeight="1" spans="1:17">
      <c r="A55" s="53" t="s">
        <v>122</v>
      </c>
      <c r="B55" s="68">
        <f>SUM('[1]2016'!B55,'[1]2017'!B55,'[1]2018  '!B55,'[1]2019'!B55,'[1]2020 '!B55)</f>
        <v>0</v>
      </c>
      <c r="C55" s="29" t="s">
        <v>24</v>
      </c>
      <c r="D55" s="29" t="s">
        <v>77</v>
      </c>
      <c r="E55" s="68">
        <f>SUM('[1]2016'!E55,'[1]2017'!E55,'[1]2018  '!E55,'[1]2019'!E55,'[1]2020 '!E55)</f>
        <v>0</v>
      </c>
      <c r="F55" s="100"/>
      <c r="G55" s="29" t="s">
        <v>24</v>
      </c>
      <c r="H55" s="29" t="s">
        <v>24</v>
      </c>
      <c r="I55" s="68">
        <f>SUM('[1]2016'!I55,'[1]2017'!I55,'[1]2018  '!I55,'[1]2019'!I55,'[1]2020 '!I55)</f>
        <v>0</v>
      </c>
      <c r="J55" s="68">
        <f>SUM('[1]2016'!J55,'[1]2017'!J55,'[1]2018  '!J55,'[1]2019'!J55,'[1]2020 '!J55)</f>
        <v>0</v>
      </c>
      <c r="K55" s="68">
        <f>SUM('[1]2016'!K55,'[1]2017'!K55,'[1]2018  '!K55,'[1]2019'!K55,'[1]2020 '!K55)</f>
        <v>0</v>
      </c>
      <c r="L55" s="68">
        <f>SUM('[1]2016'!L55,'[1]2017'!L55,'[1]2018  '!L55,'[1]2019'!L55,'[1]2020 '!L55)</f>
        <v>0</v>
      </c>
      <c r="M55" s="68">
        <f>SUM('[1]2016'!M55,'[1]2017'!M55,'[1]2018  '!M55,'[1]2019'!M55,'[1]2020 '!M55)</f>
        <v>0</v>
      </c>
      <c r="N55" s="68">
        <f>SUM('[1]2016'!N55,'[1]2017'!N55,'[1]2018  '!N55,'[1]2019'!N55,'[1]2020 '!N55)</f>
        <v>0</v>
      </c>
      <c r="O55" s="68">
        <f>SUM('[1]2016'!O55,'[1]2017'!O55,'[1]2018  '!O55,'[1]2019'!O55,'[1]2020 '!O55)</f>
        <v>0</v>
      </c>
      <c r="P55" s="68">
        <f>SUM('[1]2016'!P55,'[1]2017'!P55,'[1]2018  '!P55,'[1]2019'!P55,'[1]2020 '!P55)</f>
        <v>0</v>
      </c>
      <c r="Q55" s="29"/>
    </row>
    <row r="56" s="1" customFormat="1" ht="13" customHeight="1" spans="1:17">
      <c r="A56" s="53" t="s">
        <v>123</v>
      </c>
      <c r="B56" s="68">
        <f>SUM('[1]2016'!B56,'[1]2017'!B56,'[1]2018  '!B56,'[1]2019'!B56,'[1]2020 '!B56)</f>
        <v>0</v>
      </c>
      <c r="C56" s="29" t="s">
        <v>24</v>
      </c>
      <c r="D56" s="29" t="s">
        <v>77</v>
      </c>
      <c r="E56" s="68">
        <f>SUM('[1]2016'!E56,'[1]2017'!E56,'[1]2018  '!E56,'[1]2019'!E56,'[1]2020 '!E56)</f>
        <v>0</v>
      </c>
      <c r="F56" s="100"/>
      <c r="G56" s="29" t="s">
        <v>24</v>
      </c>
      <c r="H56" s="29" t="s">
        <v>24</v>
      </c>
      <c r="I56" s="68">
        <f>SUM('[1]2016'!I56,'[1]2017'!I56,'[1]2018  '!I56,'[1]2019'!I56,'[1]2020 '!I56)</f>
        <v>0</v>
      </c>
      <c r="J56" s="68">
        <f>SUM('[1]2016'!J56,'[1]2017'!J56,'[1]2018  '!J56,'[1]2019'!J56,'[1]2020 '!J56)</f>
        <v>0</v>
      </c>
      <c r="K56" s="68">
        <f>SUM('[1]2016'!K56,'[1]2017'!K56,'[1]2018  '!K56,'[1]2019'!K56,'[1]2020 '!K56)</f>
        <v>0</v>
      </c>
      <c r="L56" s="68">
        <f>SUM('[1]2016'!L56,'[1]2017'!L56,'[1]2018  '!L56,'[1]2019'!L56,'[1]2020 '!L56)</f>
        <v>0</v>
      </c>
      <c r="M56" s="68">
        <f>SUM('[1]2016'!M56,'[1]2017'!M56,'[1]2018  '!M56,'[1]2019'!M56,'[1]2020 '!M56)</f>
        <v>0</v>
      </c>
      <c r="N56" s="68">
        <f>SUM('[1]2016'!N56,'[1]2017'!N56,'[1]2018  '!N56,'[1]2019'!N56,'[1]2020 '!N56)</f>
        <v>0</v>
      </c>
      <c r="O56" s="68">
        <f>SUM('[1]2016'!O56,'[1]2017'!O56,'[1]2018  '!O56,'[1]2019'!O56,'[1]2020 '!O56)</f>
        <v>0</v>
      </c>
      <c r="P56" s="68">
        <f>SUM('[1]2016'!P56,'[1]2017'!P56,'[1]2018  '!P56,'[1]2019'!P56,'[1]2020 '!P56)</f>
        <v>0</v>
      </c>
      <c r="Q56" s="29"/>
    </row>
    <row r="57" s="1" customFormat="1" ht="13" customHeight="1" spans="1:17">
      <c r="A57" s="53" t="s">
        <v>124</v>
      </c>
      <c r="B57" s="68">
        <f>SUM('[1]2016'!B57,'[1]2017'!B57,'[1]2018  '!B57,'[1]2019'!B57,'[1]2020 '!B57)</f>
        <v>0</v>
      </c>
      <c r="C57" s="29" t="s">
        <v>24</v>
      </c>
      <c r="D57" s="29" t="s">
        <v>77</v>
      </c>
      <c r="E57" s="68">
        <f>SUM('[1]2016'!E57,'[1]2017'!E57,'[1]2018  '!E57,'[1]2019'!E57,'[1]2020 '!E57)</f>
        <v>0</v>
      </c>
      <c r="F57" s="100"/>
      <c r="G57" s="29" t="s">
        <v>24</v>
      </c>
      <c r="H57" s="29" t="s">
        <v>24</v>
      </c>
      <c r="I57" s="68">
        <f>SUM('[1]2016'!I57,'[1]2017'!I57,'[1]2018  '!I57,'[1]2019'!I57,'[1]2020 '!I57)</f>
        <v>0</v>
      </c>
      <c r="J57" s="68">
        <f>SUM('[1]2016'!J57,'[1]2017'!J57,'[1]2018  '!J57,'[1]2019'!J57,'[1]2020 '!J57)</f>
        <v>0</v>
      </c>
      <c r="K57" s="68">
        <f>SUM('[1]2016'!K57,'[1]2017'!K57,'[1]2018  '!K57,'[1]2019'!K57,'[1]2020 '!K57)</f>
        <v>0</v>
      </c>
      <c r="L57" s="68">
        <f>SUM('[1]2016'!L57,'[1]2017'!L57,'[1]2018  '!L57,'[1]2019'!L57,'[1]2020 '!L57)</f>
        <v>0</v>
      </c>
      <c r="M57" s="68">
        <f>SUM('[1]2016'!M57,'[1]2017'!M57,'[1]2018  '!M57,'[1]2019'!M57,'[1]2020 '!M57)</f>
        <v>0</v>
      </c>
      <c r="N57" s="68">
        <f>SUM('[1]2016'!N57,'[1]2017'!N57,'[1]2018  '!N57,'[1]2019'!N57,'[1]2020 '!N57)</f>
        <v>0</v>
      </c>
      <c r="O57" s="68">
        <f>SUM('[1]2016'!O57,'[1]2017'!O57,'[1]2018  '!O57,'[1]2019'!O57,'[1]2020 '!O57)</f>
        <v>0</v>
      </c>
      <c r="P57" s="68">
        <f>SUM('[1]2016'!P57,'[1]2017'!P57,'[1]2018  '!P57,'[1]2019'!P57,'[1]2020 '!P57)</f>
        <v>0</v>
      </c>
      <c r="Q57" s="29"/>
    </row>
    <row r="58" s="1" customFormat="1" ht="13" customHeight="1" spans="1:17">
      <c r="A58" s="53" t="s">
        <v>125</v>
      </c>
      <c r="B58" s="68">
        <f>SUM('[1]2016'!B58,'[1]2017'!B58,'[1]2018  '!B58,'[1]2019'!B58,'[1]2020 '!B58)</f>
        <v>0</v>
      </c>
      <c r="C58" s="29" t="s">
        <v>24</v>
      </c>
      <c r="D58" s="29" t="s">
        <v>77</v>
      </c>
      <c r="E58" s="68">
        <f>SUM('[1]2016'!E58,'[1]2017'!E58,'[1]2018  '!E58,'[1]2019'!E58,'[1]2020 '!E58)</f>
        <v>0</v>
      </c>
      <c r="F58" s="100"/>
      <c r="G58" s="29" t="s">
        <v>24</v>
      </c>
      <c r="H58" s="29" t="s">
        <v>24</v>
      </c>
      <c r="I58" s="68">
        <f>SUM('[1]2016'!I58,'[1]2017'!I58,'[1]2018  '!I58,'[1]2019'!I58,'[1]2020 '!I58)</f>
        <v>0</v>
      </c>
      <c r="J58" s="68">
        <f>SUM('[1]2016'!J58,'[1]2017'!J58,'[1]2018  '!J58,'[1]2019'!J58,'[1]2020 '!J58)</f>
        <v>0</v>
      </c>
      <c r="K58" s="68">
        <f>SUM('[1]2016'!K58,'[1]2017'!K58,'[1]2018  '!K58,'[1]2019'!K58,'[1]2020 '!K58)</f>
        <v>0</v>
      </c>
      <c r="L58" s="68">
        <f>SUM('[1]2016'!L58,'[1]2017'!L58,'[1]2018  '!L58,'[1]2019'!L58,'[1]2020 '!L58)</f>
        <v>0</v>
      </c>
      <c r="M58" s="68">
        <f>SUM('[1]2016'!M58,'[1]2017'!M58,'[1]2018  '!M58,'[1]2019'!M58,'[1]2020 '!M58)</f>
        <v>0</v>
      </c>
      <c r="N58" s="68">
        <f>SUM('[1]2016'!N58,'[1]2017'!N58,'[1]2018  '!N58,'[1]2019'!N58,'[1]2020 '!N58)</f>
        <v>0</v>
      </c>
      <c r="O58" s="68">
        <f>SUM('[1]2016'!O58,'[1]2017'!O58,'[1]2018  '!O58,'[1]2019'!O58,'[1]2020 '!O58)</f>
        <v>0</v>
      </c>
      <c r="P58" s="68">
        <f>SUM('[1]2016'!P58,'[1]2017'!P58,'[1]2018  '!P58,'[1]2019'!P58,'[1]2020 '!P58)</f>
        <v>0</v>
      </c>
      <c r="Q58" s="29"/>
    </row>
    <row r="59" s="1" customFormat="1" ht="16" customHeight="1" spans="1:17">
      <c r="A59" s="53" t="s">
        <v>126</v>
      </c>
      <c r="B59" s="68">
        <f>SUM('[1]2016'!B59,'[1]2017'!B59,'[1]2018  '!B59,'[1]2019'!B59,'[1]2020 '!B59)</f>
        <v>16</v>
      </c>
      <c r="C59" s="29" t="s">
        <v>24</v>
      </c>
      <c r="D59" s="29" t="s">
        <v>77</v>
      </c>
      <c r="E59" s="68">
        <f>SUM('[1]2016'!E59,'[1]2017'!E59,'[1]2018  '!E59,'[1]2019'!E59,'[1]2020 '!E59)</f>
        <v>16</v>
      </c>
      <c r="F59" s="31" t="s">
        <v>127</v>
      </c>
      <c r="G59" s="29" t="s">
        <v>24</v>
      </c>
      <c r="H59" s="29" t="s">
        <v>115</v>
      </c>
      <c r="I59" s="68">
        <f>SUM('[1]2016'!I59,'[1]2017'!I59,'[1]2018  '!I59,'[1]2019'!I59,'[1]2020 '!I59)</f>
        <v>11500</v>
      </c>
      <c r="J59" s="68">
        <f>SUM('[1]2016'!J59,'[1]2017'!J59,'[1]2018  '!J59,'[1]2019'!J59,'[1]2020 '!J59)</f>
        <v>1600</v>
      </c>
      <c r="K59" s="68">
        <f>SUM('[1]2016'!K59,'[1]2017'!K59,'[1]2018  '!K59,'[1]2019'!K59,'[1]2020 '!K59)</f>
        <v>600</v>
      </c>
      <c r="L59" s="68">
        <f>SUM('[1]2016'!L59,'[1]2017'!L59,'[1]2018  '!L59,'[1]2019'!L59,'[1]2020 '!L59)</f>
        <v>700</v>
      </c>
      <c r="M59" s="68">
        <f>SUM('[1]2016'!M59,'[1]2017'!M59,'[1]2018  '!M59,'[1]2019'!M59,'[1]2020 '!M59)</f>
        <v>300</v>
      </c>
      <c r="N59" s="68">
        <f>SUM('[1]2016'!N59,'[1]2017'!N59,'[1]2018  '!N59,'[1]2019'!N59,'[1]2020 '!N59)</f>
        <v>5200</v>
      </c>
      <c r="O59" s="68">
        <f>SUM('[1]2016'!O59,'[1]2017'!O59,'[1]2018  '!O59,'[1]2019'!O59,'[1]2020 '!O59)</f>
        <v>4700</v>
      </c>
      <c r="P59" s="68">
        <f>SUM('[1]2016'!P59,'[1]2017'!P59,'[1]2018  '!P59,'[1]2019'!P59,'[1]2020 '!P59)</f>
        <v>0</v>
      </c>
      <c r="Q59" s="29" t="s">
        <v>54</v>
      </c>
    </row>
    <row r="60" s="1" customFormat="1" ht="16" customHeight="1" spans="1:17">
      <c r="A60" s="53" t="s">
        <v>128</v>
      </c>
      <c r="B60" s="68">
        <f>SUM('[1]2016'!B60,'[1]2017'!B60,'[1]2018  '!B60,'[1]2019'!B60,'[1]2020 '!B60)</f>
        <v>1</v>
      </c>
      <c r="C60" s="29" t="s">
        <v>24</v>
      </c>
      <c r="D60" s="29" t="s">
        <v>77</v>
      </c>
      <c r="E60" s="68">
        <f>SUM('[1]2016'!E60,'[1]2017'!E60,'[1]2018  '!E60,'[1]2019'!E60,'[1]2020 '!E60)</f>
        <v>3</v>
      </c>
      <c r="F60" s="100"/>
      <c r="G60" s="29" t="s">
        <v>24</v>
      </c>
      <c r="H60" s="29" t="s">
        <v>24</v>
      </c>
      <c r="I60" s="68">
        <f>SUM('[1]2016'!I60,'[1]2017'!I60,'[1]2018  '!I60,'[1]2019'!I60,'[1]2020 '!I60)</f>
        <v>0</v>
      </c>
      <c r="J60" s="68">
        <f>SUM('[1]2016'!J60,'[1]2017'!J60,'[1]2018  '!J60,'[1]2019'!J60,'[1]2020 '!J60)</f>
        <v>0</v>
      </c>
      <c r="K60" s="68">
        <f>SUM('[1]2016'!K60,'[1]2017'!K60,'[1]2018  '!K60,'[1]2019'!K60,'[1]2020 '!K60)</f>
        <v>0</v>
      </c>
      <c r="L60" s="68">
        <f>SUM('[1]2016'!L60,'[1]2017'!L60,'[1]2018  '!L60,'[1]2019'!L60,'[1]2020 '!L60)</f>
        <v>0</v>
      </c>
      <c r="M60" s="68">
        <f>SUM('[1]2016'!M60,'[1]2017'!M60,'[1]2018  '!M60,'[1]2019'!M60,'[1]2020 '!M60)</f>
        <v>0</v>
      </c>
      <c r="N60" s="68">
        <f>SUM('[1]2016'!N60,'[1]2017'!N60,'[1]2018  '!N60,'[1]2019'!N60,'[1]2020 '!N60)</f>
        <v>0</v>
      </c>
      <c r="O60" s="68">
        <f>SUM('[1]2016'!O60,'[1]2017'!O60,'[1]2018  '!O60,'[1]2019'!O60,'[1]2020 '!O60)</f>
        <v>0</v>
      </c>
      <c r="P60" s="68">
        <f>SUM('[1]2016'!P60,'[1]2017'!P60,'[1]2018  '!P60,'[1]2019'!P60,'[1]2020 '!P60)</f>
        <v>0</v>
      </c>
      <c r="Q60" s="29"/>
    </row>
    <row r="61" s="1" customFormat="1" ht="19" customHeight="1" spans="1:17">
      <c r="A61" s="330" t="s">
        <v>129</v>
      </c>
      <c r="B61" s="24">
        <f>SUM('[1]2016'!B61,'[1]2017'!B61,'[1]2018  '!B61,'[1]2019'!B61,'[1]2020 '!B61)</f>
        <v>39</v>
      </c>
      <c r="C61" s="23" t="s">
        <v>24</v>
      </c>
      <c r="D61" s="23" t="s">
        <v>118</v>
      </c>
      <c r="E61" s="24">
        <f>SUM('[1]2016'!E61,'[1]2017'!E61,'[1]2018  '!E61,'[1]2019'!E61,'[1]2020 '!E61)</f>
        <v>34000</v>
      </c>
      <c r="F61" s="105"/>
      <c r="G61" s="23" t="s">
        <v>24</v>
      </c>
      <c r="H61" s="23" t="s">
        <v>24</v>
      </c>
      <c r="I61" s="24">
        <f>SUM('[1]2016'!I61,'[1]2017'!I61,'[1]2018  '!I61,'[1]2019'!I61,'[1]2020 '!I61)</f>
        <v>3400</v>
      </c>
      <c r="J61" s="24">
        <f>SUM('[1]2016'!J61,'[1]2017'!J61,'[1]2018  '!J61,'[1]2019'!J61,'[1]2020 '!J61)</f>
        <v>3400</v>
      </c>
      <c r="K61" s="24">
        <f>SUM('[1]2016'!K61,'[1]2017'!K61,'[1]2018  '!K61,'[1]2019'!K61,'[1]2020 '!K61)</f>
        <v>3400</v>
      </c>
      <c r="L61" s="24">
        <f>SUM('[1]2016'!L61,'[1]2017'!L61,'[1]2018  '!L61,'[1]2019'!L61,'[1]2020 '!L61)</f>
        <v>0</v>
      </c>
      <c r="M61" s="24">
        <f>SUM('[1]2016'!M61,'[1]2017'!M61,'[1]2018  '!M61,'[1]2019'!M61,'[1]2020 '!M61)</f>
        <v>0</v>
      </c>
      <c r="N61" s="24">
        <f>SUM('[1]2016'!N61,'[1]2017'!N61,'[1]2018  '!N61,'[1]2019'!N61,'[1]2020 '!N61)</f>
        <v>0</v>
      </c>
      <c r="O61" s="24">
        <f>SUM('[1]2016'!O61,'[1]2017'!O61,'[1]2018  '!O61,'[1]2019'!O61,'[1]2020 '!O61)</f>
        <v>0</v>
      </c>
      <c r="P61" s="24">
        <f>SUM('[1]2016'!P61,'[1]2017'!P61,'[1]2018  '!P61,'[1]2019'!P61,'[1]2020 '!P61)</f>
        <v>0</v>
      </c>
      <c r="Q61" s="23"/>
    </row>
    <row r="62" s="1" customFormat="1" ht="18" customHeight="1" spans="1:17">
      <c r="A62" s="53" t="s">
        <v>130</v>
      </c>
      <c r="B62" s="68">
        <f>SUM('[1]2016'!B62,'[1]2017'!B62,'[1]2018  '!B62,'[1]2019'!B62,'[1]2020 '!B62)</f>
        <v>86</v>
      </c>
      <c r="C62" s="29" t="s">
        <v>24</v>
      </c>
      <c r="D62" s="29" t="s">
        <v>118</v>
      </c>
      <c r="E62" s="68">
        <f>SUM('[1]2016'!E62,'[1]2017'!E62,'[1]2018  '!E62,'[1]2019'!E62,'[1]2020 '!E62)</f>
        <v>25665</v>
      </c>
      <c r="F62" s="100"/>
      <c r="G62" s="29" t="s">
        <v>24</v>
      </c>
      <c r="H62" s="29" t="s">
        <v>24</v>
      </c>
      <c r="I62" s="68">
        <f>SUM('[1]2016'!I62,'[1]2017'!I62,'[1]2018  '!I62,'[1]2019'!I62,'[1]2020 '!I62)</f>
        <v>2566.5</v>
      </c>
      <c r="J62" s="68">
        <f>SUM('[1]2016'!J62,'[1]2017'!J62,'[1]2018  '!J62,'[1]2019'!J62,'[1]2020 '!J62)</f>
        <v>2566.5</v>
      </c>
      <c r="K62" s="68">
        <f>SUM('[1]2016'!K62,'[1]2017'!K62,'[1]2018  '!K62,'[1]2019'!K62,'[1]2020 '!K62)</f>
        <v>2566.5</v>
      </c>
      <c r="L62" s="68">
        <f>SUM('[1]2016'!L62,'[1]2017'!L62,'[1]2018  '!L62,'[1]2019'!L62,'[1]2020 '!L62)</f>
        <v>0</v>
      </c>
      <c r="M62" s="68">
        <f>SUM('[1]2016'!M62,'[1]2017'!M62,'[1]2018  '!M62,'[1]2019'!M62,'[1]2020 '!M62)</f>
        <v>0</v>
      </c>
      <c r="N62" s="68">
        <f>SUM('[1]2016'!N62,'[1]2017'!N62,'[1]2018  '!N62,'[1]2019'!N62,'[1]2020 '!N62)</f>
        <v>0</v>
      </c>
      <c r="O62" s="68">
        <f>SUM('[1]2016'!O62,'[1]2017'!O62,'[1]2018  '!O62,'[1]2019'!O62,'[1]2020 '!O62)</f>
        <v>0</v>
      </c>
      <c r="P62" s="68">
        <f>SUM('[1]2016'!P62,'[1]2017'!P62,'[1]2018  '!P62,'[1]2019'!P62,'[1]2020 '!P62)</f>
        <v>0</v>
      </c>
      <c r="Q62" s="29"/>
    </row>
    <row r="63" s="1" customFormat="1" ht="33" customHeight="1" spans="1:17">
      <c r="A63" s="53" t="s">
        <v>131</v>
      </c>
      <c r="B63" s="68">
        <f>SUM('[1]2016'!B63,'[1]2017'!B63,'[1]2018  '!B63,'[1]2019'!B63,'[1]2020 '!B63)</f>
        <v>86</v>
      </c>
      <c r="C63" s="29" t="s">
        <v>24</v>
      </c>
      <c r="D63" s="29" t="s">
        <v>118</v>
      </c>
      <c r="E63" s="68">
        <f>SUM('[1]2016'!E63,'[1]2017'!E63,'[1]2018  '!E63,'[1]2019'!E63,'[1]2020 '!E63)</f>
        <v>25665</v>
      </c>
      <c r="F63" s="100" t="s">
        <v>132</v>
      </c>
      <c r="G63" s="29" t="s">
        <v>24</v>
      </c>
      <c r="H63" s="29" t="s">
        <v>24</v>
      </c>
      <c r="I63" s="68">
        <f>SUM('[1]2016'!I63,'[1]2017'!I63,'[1]2018  '!I63,'[1]2019'!I63,'[1]2020 '!I63)</f>
        <v>2566.5</v>
      </c>
      <c r="J63" s="68">
        <f>SUM('[1]2016'!J63,'[1]2017'!J63,'[1]2018  '!J63,'[1]2019'!J63,'[1]2020 '!J63)</f>
        <v>2566.5</v>
      </c>
      <c r="K63" s="68">
        <f>SUM('[1]2016'!K63,'[1]2017'!K63,'[1]2018  '!K63,'[1]2019'!K63,'[1]2020 '!K63)</f>
        <v>2566.5</v>
      </c>
      <c r="L63" s="68">
        <f>SUM('[1]2016'!L63,'[1]2017'!L63,'[1]2018  '!L63,'[1]2019'!L63,'[1]2020 '!L63)</f>
        <v>0</v>
      </c>
      <c r="M63" s="68">
        <f>SUM('[1]2016'!M63,'[1]2017'!M63,'[1]2018  '!M63,'[1]2019'!M63,'[1]2020 '!M63)</f>
        <v>0</v>
      </c>
      <c r="N63" s="68">
        <f>SUM('[1]2016'!N63,'[1]2017'!N63,'[1]2018  '!N63,'[1]2019'!N63,'[1]2020 '!N63)</f>
        <v>0</v>
      </c>
      <c r="O63" s="68">
        <f>SUM('[1]2016'!O63,'[1]2017'!O63,'[1]2018  '!O63,'[1]2019'!O63,'[1]2020 '!O63)</f>
        <v>0</v>
      </c>
      <c r="P63" s="68">
        <f>SUM('[1]2016'!P63,'[1]2017'!P63,'[1]2018  '!P63,'[1]2019'!P63,'[1]2020 '!P63)</f>
        <v>0</v>
      </c>
      <c r="Q63" s="29" t="s">
        <v>133</v>
      </c>
    </row>
    <row r="64" s="1" customFormat="1" ht="16" customHeight="1" spans="1:17">
      <c r="A64" s="53" t="s">
        <v>134</v>
      </c>
      <c r="B64" s="68">
        <f>SUM('[1]2016'!B64,'[1]2017'!B64,'[1]2018  '!B64,'[1]2019'!B64,'[1]2020 '!B64)</f>
        <v>0</v>
      </c>
      <c r="C64" s="29" t="s">
        <v>24</v>
      </c>
      <c r="D64" s="29" t="s">
        <v>118</v>
      </c>
      <c r="E64" s="68">
        <f>SUM('[1]2016'!E64,'[1]2017'!E64,'[1]2018  '!E64,'[1]2019'!E64,'[1]2020 '!E64)</f>
        <v>0</v>
      </c>
      <c r="F64" s="100"/>
      <c r="G64" s="29" t="s">
        <v>24</v>
      </c>
      <c r="H64" s="29" t="s">
        <v>24</v>
      </c>
      <c r="I64" s="68">
        <f>SUM('[1]2016'!I64,'[1]2017'!I64,'[1]2018  '!I64,'[1]2019'!I64,'[1]2020 '!I64)</f>
        <v>0</v>
      </c>
      <c r="J64" s="68">
        <f>SUM('[1]2016'!J64,'[1]2017'!J64,'[1]2018  '!J64,'[1]2019'!J64,'[1]2020 '!J64)</f>
        <v>0</v>
      </c>
      <c r="K64" s="68">
        <f>SUM('[1]2016'!K64,'[1]2017'!K64,'[1]2018  '!K64,'[1]2019'!K64,'[1]2020 '!K64)</f>
        <v>0</v>
      </c>
      <c r="L64" s="68">
        <f>SUM('[1]2016'!L64,'[1]2017'!L64,'[1]2018  '!L64,'[1]2019'!L64,'[1]2020 '!L64)</f>
        <v>0</v>
      </c>
      <c r="M64" s="68">
        <f>SUM('[1]2016'!M64,'[1]2017'!M64,'[1]2018  '!M64,'[1]2019'!M64,'[1]2020 '!M64)</f>
        <v>0</v>
      </c>
      <c r="N64" s="68">
        <f>SUM('[1]2016'!N64,'[1]2017'!N64,'[1]2018  '!N64,'[1]2019'!N64,'[1]2020 '!N64)</f>
        <v>0</v>
      </c>
      <c r="O64" s="68">
        <f>SUM('[1]2016'!O64,'[1]2017'!O64,'[1]2018  '!O64,'[1]2019'!O64,'[1]2020 '!O64)</f>
        <v>0</v>
      </c>
      <c r="P64" s="68">
        <f>SUM('[1]2016'!P64,'[1]2017'!P64,'[1]2018  '!P64,'[1]2019'!P64,'[1]2020 '!P64)</f>
        <v>0</v>
      </c>
      <c r="Q64" s="29"/>
    </row>
    <row r="65" s="1" customFormat="1" ht="16" customHeight="1" spans="1:17">
      <c r="A65" s="53" t="s">
        <v>135</v>
      </c>
      <c r="B65" s="68">
        <f>SUM('[1]2016'!B65,'[1]2017'!B65,'[1]2018  '!B65,'[1]2019'!B65,'[1]2020 '!B65)</f>
        <v>0</v>
      </c>
      <c r="C65" s="29" t="s">
        <v>24</v>
      </c>
      <c r="D65" s="29" t="s">
        <v>118</v>
      </c>
      <c r="E65" s="68">
        <f>SUM('[1]2016'!E65,'[1]2017'!E65,'[1]2018  '!E65,'[1]2019'!E65,'[1]2020 '!E65)</f>
        <v>0</v>
      </c>
      <c r="F65" s="100"/>
      <c r="G65" s="29" t="s">
        <v>24</v>
      </c>
      <c r="H65" s="29" t="s">
        <v>24</v>
      </c>
      <c r="I65" s="68">
        <f>SUM('[1]2016'!I65,'[1]2017'!I65,'[1]2018  '!I65,'[1]2019'!I65,'[1]2020 '!I65)</f>
        <v>0</v>
      </c>
      <c r="J65" s="68">
        <f>SUM('[1]2016'!J65,'[1]2017'!J65,'[1]2018  '!J65,'[1]2019'!J65,'[1]2020 '!J65)</f>
        <v>0</v>
      </c>
      <c r="K65" s="68">
        <f>SUM('[1]2016'!K65,'[1]2017'!K65,'[1]2018  '!K65,'[1]2019'!K65,'[1]2020 '!K65)</f>
        <v>0</v>
      </c>
      <c r="L65" s="68">
        <f>SUM('[1]2016'!L65,'[1]2017'!L65,'[1]2018  '!L65,'[1]2019'!L65,'[1]2020 '!L65)</f>
        <v>0</v>
      </c>
      <c r="M65" s="68">
        <f>SUM('[1]2016'!M65,'[1]2017'!M65,'[1]2018  '!M65,'[1]2019'!M65,'[1]2020 '!M65)</f>
        <v>0</v>
      </c>
      <c r="N65" s="68">
        <f>SUM('[1]2016'!N65,'[1]2017'!N65,'[1]2018  '!N65,'[1]2019'!N65,'[1]2020 '!N65)</f>
        <v>0</v>
      </c>
      <c r="O65" s="68">
        <f>SUM('[1]2016'!O65,'[1]2017'!O65,'[1]2018  '!O65,'[1]2019'!O65,'[1]2020 '!O65)</f>
        <v>0</v>
      </c>
      <c r="P65" s="68">
        <f>SUM('[1]2016'!P65,'[1]2017'!P65,'[1]2018  '!P65,'[1]2019'!P65,'[1]2020 '!P65)</f>
        <v>0</v>
      </c>
      <c r="Q65" s="29" t="s">
        <v>136</v>
      </c>
    </row>
    <row r="66" s="1" customFormat="1" ht="23" customHeight="1" spans="1:17">
      <c r="A66" s="53" t="s">
        <v>137</v>
      </c>
      <c r="B66" s="68">
        <f>SUM('[1]2016'!B66,'[1]2017'!B66,'[1]2018  '!B66,'[1]2019'!B66,'[1]2020 '!B66)</f>
        <v>41</v>
      </c>
      <c r="C66" s="29" t="s">
        <v>24</v>
      </c>
      <c r="D66" s="29"/>
      <c r="E66" s="68">
        <f>SUM('[1]2016'!E66,'[1]2017'!E66,'[1]2018  '!E66,'[1]2019'!E66,'[1]2020 '!E66)</f>
        <v>8335</v>
      </c>
      <c r="F66" s="100"/>
      <c r="G66" s="29" t="s">
        <v>24</v>
      </c>
      <c r="H66" s="29" t="s">
        <v>24</v>
      </c>
      <c r="I66" s="68">
        <f>SUM('[1]2016'!I66,'[1]2017'!I66,'[1]2018  '!I66,'[1]2019'!I66,'[1]2020 '!I66)</f>
        <v>833.5</v>
      </c>
      <c r="J66" s="68">
        <f>SUM('[1]2016'!J66,'[1]2017'!J66,'[1]2018  '!J66,'[1]2019'!J66,'[1]2020 '!J66)</f>
        <v>833.5</v>
      </c>
      <c r="K66" s="68">
        <f>SUM('[1]2016'!K66,'[1]2017'!K66,'[1]2018  '!K66,'[1]2019'!K66,'[1]2020 '!K66)</f>
        <v>833.5</v>
      </c>
      <c r="L66" s="68">
        <f>SUM('[1]2016'!L66,'[1]2017'!L66,'[1]2018  '!L66,'[1]2019'!L66,'[1]2020 '!L66)</f>
        <v>0</v>
      </c>
      <c r="M66" s="68">
        <f>SUM('[1]2016'!M66,'[1]2017'!M66,'[1]2018  '!M66,'[1]2019'!M66,'[1]2020 '!M66)</f>
        <v>0</v>
      </c>
      <c r="N66" s="68">
        <f>SUM('[1]2016'!N66,'[1]2017'!N66,'[1]2018  '!N66,'[1]2019'!N66,'[1]2020 '!N66)</f>
        <v>0</v>
      </c>
      <c r="O66" s="68">
        <f>SUM('[1]2016'!O66,'[1]2017'!O66,'[1]2018  '!O66,'[1]2019'!O66,'[1]2020 '!O66)</f>
        <v>0</v>
      </c>
      <c r="P66" s="68">
        <f>SUM('[1]2016'!P66,'[1]2017'!P66,'[1]2018  '!P66,'[1]2019'!P66,'[1]2020 '!P66)</f>
        <v>0</v>
      </c>
      <c r="Q66" s="29"/>
    </row>
    <row r="67" s="1" customFormat="1" ht="15" customHeight="1" spans="1:17">
      <c r="A67" s="53" t="s">
        <v>138</v>
      </c>
      <c r="B67" s="68">
        <f>SUM('[1]2016'!B67,'[1]2017'!B67,'[1]2018  '!B67,'[1]2019'!B67,'[1]2020 '!B67)</f>
        <v>33</v>
      </c>
      <c r="C67" s="29" t="s">
        <v>24</v>
      </c>
      <c r="D67" s="29" t="s">
        <v>118</v>
      </c>
      <c r="E67" s="68">
        <f>SUM('[1]2016'!E67,'[1]2017'!E67,'[1]2018  '!E67,'[1]2019'!E67,'[1]2020 '!E67)</f>
        <v>7490</v>
      </c>
      <c r="F67" s="100" t="s">
        <v>132</v>
      </c>
      <c r="G67" s="29" t="s">
        <v>24</v>
      </c>
      <c r="H67" s="29" t="s">
        <v>139</v>
      </c>
      <c r="I67" s="68">
        <f>SUM('[1]2016'!I67,'[1]2017'!I67,'[1]2018  '!I67,'[1]2019'!I67,'[1]2020 '!I67)</f>
        <v>749</v>
      </c>
      <c r="J67" s="68">
        <f>SUM('[1]2016'!J67,'[1]2017'!J67,'[1]2018  '!J67,'[1]2019'!J67,'[1]2020 '!J67)</f>
        <v>749</v>
      </c>
      <c r="K67" s="68">
        <f>SUM('[1]2016'!K67,'[1]2017'!K67,'[1]2018  '!K67,'[1]2019'!K67,'[1]2020 '!K67)</f>
        <v>749</v>
      </c>
      <c r="L67" s="68">
        <f>SUM('[1]2016'!L67,'[1]2017'!L67,'[1]2018  '!L67,'[1]2019'!L67,'[1]2020 '!L67)</f>
        <v>0</v>
      </c>
      <c r="M67" s="68">
        <f>SUM('[1]2016'!M67,'[1]2017'!M67,'[1]2018  '!M67,'[1]2019'!M67,'[1]2020 '!M67)</f>
        <v>0</v>
      </c>
      <c r="N67" s="68">
        <f>SUM('[1]2016'!N67,'[1]2017'!N67,'[1]2018  '!N67,'[1]2019'!N67,'[1]2020 '!N67)</f>
        <v>0</v>
      </c>
      <c r="O67" s="68">
        <f>SUM('[1]2016'!O67,'[1]2017'!O67,'[1]2018  '!O67,'[1]2019'!O67,'[1]2020 '!O67)</f>
        <v>0</v>
      </c>
      <c r="P67" s="68">
        <f>SUM('[1]2016'!P67,'[1]2017'!P67,'[1]2018  '!P67,'[1]2019'!P67,'[1]2020 '!P67)</f>
        <v>0</v>
      </c>
      <c r="Q67" s="29" t="s">
        <v>133</v>
      </c>
    </row>
    <row r="68" s="1" customFormat="1" ht="15" customHeight="1" spans="1:17">
      <c r="A68" s="53" t="s">
        <v>140</v>
      </c>
      <c r="B68" s="68">
        <f>SUM('[1]2016'!B68,'[1]2017'!B68,'[1]2018  '!B68,'[1]2019'!B68,'[1]2020 '!B68)</f>
        <v>5</v>
      </c>
      <c r="C68" s="29" t="s">
        <v>24</v>
      </c>
      <c r="D68" s="29" t="s">
        <v>118</v>
      </c>
      <c r="E68" s="68">
        <f>SUM('[1]2016'!E68,'[1]2017'!E68,'[1]2018  '!E68,'[1]2019'!E68,'[1]2020 '!E68)</f>
        <v>410</v>
      </c>
      <c r="F68" s="100" t="s">
        <v>132</v>
      </c>
      <c r="G68" s="29" t="s">
        <v>24</v>
      </c>
      <c r="H68" s="29" t="s">
        <v>139</v>
      </c>
      <c r="I68" s="68">
        <f>SUM('[1]2016'!I68,'[1]2017'!I68,'[1]2018  '!I68,'[1]2019'!I68,'[1]2020 '!I68)</f>
        <v>41</v>
      </c>
      <c r="J68" s="68">
        <f>SUM('[1]2016'!J68,'[1]2017'!J68,'[1]2018  '!J68,'[1]2019'!J68,'[1]2020 '!J68)</f>
        <v>41</v>
      </c>
      <c r="K68" s="68">
        <f>SUM('[1]2016'!K68,'[1]2017'!K68,'[1]2018  '!K68,'[1]2019'!K68,'[1]2020 '!K68)</f>
        <v>41</v>
      </c>
      <c r="L68" s="68">
        <f>SUM('[1]2016'!L68,'[1]2017'!L68,'[1]2018  '!L68,'[1]2019'!L68,'[1]2020 '!L68)</f>
        <v>0</v>
      </c>
      <c r="M68" s="68">
        <f>SUM('[1]2016'!M68,'[1]2017'!M68,'[1]2018  '!M68,'[1]2019'!M68,'[1]2020 '!M68)</f>
        <v>0</v>
      </c>
      <c r="N68" s="68">
        <f>SUM('[1]2016'!N68,'[1]2017'!N68,'[1]2018  '!N68,'[1]2019'!N68,'[1]2020 '!N68)</f>
        <v>0</v>
      </c>
      <c r="O68" s="68">
        <f>SUM('[1]2016'!O68,'[1]2017'!O68,'[1]2018  '!O68,'[1]2019'!O68,'[1]2020 '!O68)</f>
        <v>0</v>
      </c>
      <c r="P68" s="68">
        <f>SUM('[1]2016'!P68,'[1]2017'!P68,'[1]2018  '!P68,'[1]2019'!P68,'[1]2020 '!P68)</f>
        <v>0</v>
      </c>
      <c r="Q68" s="29" t="s">
        <v>133</v>
      </c>
    </row>
    <row r="69" s="1" customFormat="1" ht="15" customHeight="1" spans="1:17">
      <c r="A69" s="53" t="s">
        <v>141</v>
      </c>
      <c r="B69" s="68">
        <f>SUM('[1]2016'!B69,'[1]2017'!B69,'[1]2018  '!B69,'[1]2019'!B69,'[1]2020 '!B69)</f>
        <v>3</v>
      </c>
      <c r="C69" s="29" t="s">
        <v>24</v>
      </c>
      <c r="D69" s="29" t="s">
        <v>118</v>
      </c>
      <c r="E69" s="68">
        <f>SUM('[1]2016'!E69,'[1]2017'!E69,'[1]2018  '!E69,'[1]2019'!E69,'[1]2020 '!E69)</f>
        <v>435</v>
      </c>
      <c r="F69" s="100" t="s">
        <v>132</v>
      </c>
      <c r="G69" s="29" t="s">
        <v>24</v>
      </c>
      <c r="H69" s="29" t="s">
        <v>139</v>
      </c>
      <c r="I69" s="68">
        <f>SUM('[1]2016'!I69,'[1]2017'!I69,'[1]2018  '!I69,'[1]2019'!I69,'[1]2020 '!I69)</f>
        <v>43.5</v>
      </c>
      <c r="J69" s="68">
        <f>SUM('[1]2016'!J69,'[1]2017'!J69,'[1]2018  '!J69,'[1]2019'!J69,'[1]2020 '!J69)</f>
        <v>43.5</v>
      </c>
      <c r="K69" s="68">
        <f>SUM('[1]2016'!K69,'[1]2017'!K69,'[1]2018  '!K69,'[1]2019'!K69,'[1]2020 '!K69)</f>
        <v>43.5</v>
      </c>
      <c r="L69" s="68">
        <f>SUM('[1]2016'!L69,'[1]2017'!L69,'[1]2018  '!L69,'[1]2019'!L69,'[1]2020 '!L69)</f>
        <v>0</v>
      </c>
      <c r="M69" s="68">
        <f>SUM('[1]2016'!M69,'[1]2017'!M69,'[1]2018  '!M69,'[1]2019'!M69,'[1]2020 '!M69)</f>
        <v>0</v>
      </c>
      <c r="N69" s="68">
        <f>SUM('[1]2016'!N69,'[1]2017'!N69,'[1]2018  '!N69,'[1]2019'!N69,'[1]2020 '!N69)</f>
        <v>0</v>
      </c>
      <c r="O69" s="68">
        <f>SUM('[1]2016'!O69,'[1]2017'!O69,'[1]2018  '!O69,'[1]2019'!O69,'[1]2020 '!O69)</f>
        <v>0</v>
      </c>
      <c r="P69" s="68">
        <f>SUM('[1]2016'!P69,'[1]2017'!P69,'[1]2018  '!P69,'[1]2019'!P69,'[1]2020 '!P69)</f>
        <v>0</v>
      </c>
      <c r="Q69" s="29" t="s">
        <v>133</v>
      </c>
    </row>
    <row r="70" s="1" customFormat="1" ht="16" customHeight="1" spans="1:17">
      <c r="A70" s="330" t="s">
        <v>142</v>
      </c>
      <c r="B70" s="24">
        <f>SUM('[1]2016'!B70,'[1]2017'!B70,'[1]2018  '!B70,'[1]2019'!B70,'[1]2020 '!B70)</f>
        <v>20</v>
      </c>
      <c r="C70" s="23" t="s">
        <v>24</v>
      </c>
      <c r="D70" s="23" t="s">
        <v>118</v>
      </c>
      <c r="E70" s="24">
        <f>SUM('[1]2016'!E70,'[1]2017'!E70,'[1]2018  '!E70,'[1]2019'!E70,'[1]2020 '!E70)</f>
        <v>1598</v>
      </c>
      <c r="F70" s="105"/>
      <c r="G70" s="23" t="s">
        <v>24</v>
      </c>
      <c r="H70" s="23" t="s">
        <v>24</v>
      </c>
      <c r="I70" s="24">
        <f>SUM('[1]2016'!I70,'[1]2017'!I70,'[1]2018  '!I70,'[1]2019'!I70,'[1]2020 '!I70)</f>
        <v>11235.05</v>
      </c>
      <c r="J70" s="24">
        <f>SUM('[1]2016'!J70,'[1]2017'!J70,'[1]2018  '!J70,'[1]2019'!J70,'[1]2020 '!J70)</f>
        <v>2433.6</v>
      </c>
      <c r="K70" s="24">
        <f>SUM('[1]2016'!K70,'[1]2017'!K70,'[1]2018  '!K70,'[1]2019'!K70,'[1]2020 '!K70)</f>
        <v>1278.4</v>
      </c>
      <c r="L70" s="24">
        <f>SUM('[1]2016'!L70,'[1]2017'!L70,'[1]2018  '!L70,'[1]2019'!L70,'[1]2020 '!L70)</f>
        <v>0</v>
      </c>
      <c r="M70" s="24">
        <f>SUM('[1]2016'!M70,'[1]2017'!M70,'[1]2018  '!M70,'[1]2019'!M70,'[1]2020 '!M70)</f>
        <v>1155.2</v>
      </c>
      <c r="N70" s="24">
        <f>SUM('[1]2016'!N70,'[1]2017'!N70,'[1]2018  '!N70,'[1]2019'!N70,'[1]2020 '!N70)</f>
        <v>0</v>
      </c>
      <c r="O70" s="24">
        <f>SUM('[1]2016'!O70,'[1]2017'!O70,'[1]2018  '!O70,'[1]2019'!O70,'[1]2020 '!O70)</f>
        <v>8350.45</v>
      </c>
      <c r="P70" s="24">
        <f>SUM('[1]2016'!P70,'[1]2017'!P70,'[1]2018  '!P70,'[1]2019'!P70,'[1]2020 '!P70)</f>
        <v>451</v>
      </c>
      <c r="Q70" s="23"/>
    </row>
    <row r="71" s="1" customFormat="1" ht="31" customHeight="1" spans="1:17">
      <c r="A71" s="53" t="s">
        <v>143</v>
      </c>
      <c r="B71" s="68">
        <f>SUM('[1]2016'!B71,'[1]2017'!B71,'[1]2018  '!B71,'[1]2019'!B71,'[1]2020 '!B71)</f>
        <v>20</v>
      </c>
      <c r="C71" s="29" t="s">
        <v>24</v>
      </c>
      <c r="D71" s="29" t="s">
        <v>144</v>
      </c>
      <c r="E71" s="68">
        <f>SUM('[1]2016'!E71,'[1]2017'!E71,'[1]2018  '!E71,'[1]2019'!E71,'[1]2020 '!E71)</f>
        <v>1598</v>
      </c>
      <c r="F71" s="100" t="s">
        <v>145</v>
      </c>
      <c r="G71" s="29" t="s">
        <v>24</v>
      </c>
      <c r="H71" s="29" t="s">
        <v>24</v>
      </c>
      <c r="I71" s="68">
        <f>SUM('[1]2016'!I71,'[1]2017'!I71,'[1]2018  '!I71,'[1]2019'!I71,'[1]2020 '!I71)</f>
        <v>11235.05</v>
      </c>
      <c r="J71" s="68">
        <f>SUM('[1]2016'!J71,'[1]2017'!J71,'[1]2018  '!J71,'[1]2019'!J71,'[1]2020 '!J71)</f>
        <v>2433.6</v>
      </c>
      <c r="K71" s="68">
        <f>SUM('[1]2016'!K71,'[1]2017'!K71,'[1]2018  '!K71,'[1]2019'!K71,'[1]2020 '!K71)</f>
        <v>1278.4</v>
      </c>
      <c r="L71" s="68">
        <f>SUM('[1]2016'!L71,'[1]2017'!L71,'[1]2018  '!L71,'[1]2019'!L71,'[1]2020 '!L71)</f>
        <v>0</v>
      </c>
      <c r="M71" s="68">
        <f>SUM('[1]2016'!M71,'[1]2017'!M71,'[1]2018  '!M71,'[1]2019'!M71,'[1]2020 '!M71)</f>
        <v>1155.2</v>
      </c>
      <c r="N71" s="68">
        <f>SUM('[1]2016'!N71,'[1]2017'!N71,'[1]2018  '!N71,'[1]2019'!N71,'[1]2020 '!N71)</f>
        <v>0</v>
      </c>
      <c r="O71" s="68">
        <f>SUM('[1]2016'!O71,'[1]2017'!O71,'[1]2018  '!O71,'[1]2019'!O71,'[1]2020 '!O71)</f>
        <v>8350.45</v>
      </c>
      <c r="P71" s="68">
        <f>SUM('[1]2016'!P71,'[1]2017'!P71,'[1]2018  '!P71,'[1]2019'!P71,'[1]2020 '!P71)</f>
        <v>451</v>
      </c>
      <c r="Q71" s="29"/>
    </row>
    <row r="72" s="1" customFormat="1" ht="39" customHeight="1" spans="1:17">
      <c r="A72" s="53" t="s">
        <v>146</v>
      </c>
      <c r="B72" s="68">
        <f>SUM('[1]2016'!B72,'[1]2017'!B72,'[1]2018  '!B72,'[1]2019'!B72,'[1]2020 '!B72)</f>
        <v>0</v>
      </c>
      <c r="C72" s="29" t="s">
        <v>24</v>
      </c>
      <c r="D72" s="29" t="s">
        <v>24</v>
      </c>
      <c r="E72" s="68">
        <f>SUM('[1]2016'!E72,'[1]2017'!E72,'[1]2018  '!E72,'[1]2019'!E72,'[1]2020 '!E72)</f>
        <v>0</v>
      </c>
      <c r="F72" s="100"/>
      <c r="G72" s="29" t="s">
        <v>24</v>
      </c>
      <c r="H72" s="29" t="s">
        <v>24</v>
      </c>
      <c r="I72" s="68">
        <f>SUM('[1]2016'!I72,'[1]2017'!I72,'[1]2018  '!I72,'[1]2019'!I72,'[1]2020 '!I72)</f>
        <v>11235.05</v>
      </c>
      <c r="J72" s="68">
        <f>SUM('[1]2016'!J72,'[1]2017'!J72,'[1]2018  '!J72,'[1]2019'!J72,'[1]2020 '!J72)</f>
        <v>2433.6</v>
      </c>
      <c r="K72" s="68">
        <f>SUM('[1]2016'!K72,'[1]2017'!K72,'[1]2018  '!K72,'[1]2019'!K72,'[1]2020 '!K72)</f>
        <v>1278.4</v>
      </c>
      <c r="L72" s="68">
        <f>SUM('[1]2016'!L72,'[1]2017'!L72,'[1]2018  '!L72,'[1]2019'!L72,'[1]2020 '!L72)</f>
        <v>0</v>
      </c>
      <c r="M72" s="68">
        <f>SUM('[1]2016'!M72,'[1]2017'!M72,'[1]2018  '!M72,'[1]2019'!M72,'[1]2020 '!M72)</f>
        <v>1155.2</v>
      </c>
      <c r="N72" s="68">
        <f>SUM('[1]2016'!N72,'[1]2017'!N72,'[1]2018  '!N72,'[1]2019'!N72,'[1]2020 '!N72)</f>
        <v>0</v>
      </c>
      <c r="O72" s="68">
        <f>SUM('[1]2016'!O72,'[1]2017'!O72,'[1]2018  '!O72,'[1]2019'!O72,'[1]2020 '!O72)</f>
        <v>8350.45</v>
      </c>
      <c r="P72" s="68">
        <f>SUM('[1]2016'!P72,'[1]2017'!P72,'[1]2018  '!P72,'[1]2019'!P72,'[1]2020 '!P72)</f>
        <v>451</v>
      </c>
      <c r="Q72" s="29" t="s">
        <v>147</v>
      </c>
    </row>
    <row r="73" s="1" customFormat="1" ht="15" customHeight="1" spans="1:17">
      <c r="A73" s="53" t="s">
        <v>148</v>
      </c>
      <c r="B73" s="68">
        <f>SUM('[1]2016'!B73,'[1]2017'!B73,'[1]2018  '!B73,'[1]2019'!B73,'[1]2020 '!B73)</f>
        <v>0</v>
      </c>
      <c r="C73" s="29" t="s">
        <v>24</v>
      </c>
      <c r="D73" s="29" t="s">
        <v>24</v>
      </c>
      <c r="E73" s="68">
        <f>SUM('[1]2016'!E73,'[1]2017'!E73,'[1]2018  '!E73,'[1]2019'!E73,'[1]2020 '!E73)</f>
        <v>0</v>
      </c>
      <c r="F73" s="100"/>
      <c r="G73" s="29" t="s">
        <v>24</v>
      </c>
      <c r="H73" s="29" t="s">
        <v>24</v>
      </c>
      <c r="I73" s="68">
        <f>SUM('[1]2016'!I73,'[1]2017'!I73,'[1]2018  '!I73,'[1]2019'!I73,'[1]2020 '!I73)</f>
        <v>0</v>
      </c>
      <c r="J73" s="68">
        <f>SUM('[1]2016'!J73,'[1]2017'!J73,'[1]2018  '!J73,'[1]2019'!J73,'[1]2020 '!J73)</f>
        <v>0</v>
      </c>
      <c r="K73" s="68">
        <f>SUM('[1]2016'!K73,'[1]2017'!K73,'[1]2018  '!K73,'[1]2019'!K73,'[1]2020 '!K73)</f>
        <v>0</v>
      </c>
      <c r="L73" s="68">
        <f>SUM('[1]2016'!L73,'[1]2017'!L73,'[1]2018  '!L73,'[1]2019'!L73,'[1]2020 '!L73)</f>
        <v>0</v>
      </c>
      <c r="M73" s="68">
        <f>SUM('[1]2016'!M73,'[1]2017'!M73,'[1]2018  '!M73,'[1]2019'!M73,'[1]2020 '!M73)</f>
        <v>0</v>
      </c>
      <c r="N73" s="68">
        <f>SUM('[1]2016'!N73,'[1]2017'!N73,'[1]2018  '!N73,'[1]2019'!N73,'[1]2020 '!N73)</f>
        <v>0</v>
      </c>
      <c r="O73" s="68">
        <f>SUM('[1]2016'!O73,'[1]2017'!O73,'[1]2018  '!O73,'[1]2019'!O73,'[1]2020 '!O73)</f>
        <v>0</v>
      </c>
      <c r="P73" s="68">
        <f>SUM('[1]2016'!P73,'[1]2017'!P73,'[1]2018  '!P73,'[1]2019'!P73,'[1]2020 '!P73)</f>
        <v>0</v>
      </c>
      <c r="Q73" s="29" t="s">
        <v>149</v>
      </c>
    </row>
    <row r="74" s="1" customFormat="1" ht="15" customHeight="1" spans="1:17">
      <c r="A74" s="53" t="s">
        <v>150</v>
      </c>
      <c r="B74" s="68">
        <f>SUM('[1]2016'!B74,'[1]2017'!B74,'[1]2018  '!B74,'[1]2019'!B74,'[1]2020 '!B74)</f>
        <v>0</v>
      </c>
      <c r="C74" s="29" t="s">
        <v>24</v>
      </c>
      <c r="D74" s="29" t="s">
        <v>24</v>
      </c>
      <c r="E74" s="68">
        <f>SUM('[1]2016'!E74,'[1]2017'!E74,'[1]2018  '!E74,'[1]2019'!E74,'[1]2020 '!E74)</f>
        <v>0</v>
      </c>
      <c r="F74" s="100"/>
      <c r="G74" s="29" t="s">
        <v>24</v>
      </c>
      <c r="H74" s="29" t="s">
        <v>24</v>
      </c>
      <c r="I74" s="68">
        <f>SUM('[1]2016'!I74,'[1]2017'!I74,'[1]2018  '!I74,'[1]2019'!I74,'[1]2020 '!I74)</f>
        <v>0</v>
      </c>
      <c r="J74" s="68">
        <f>SUM('[1]2016'!J74,'[1]2017'!J74,'[1]2018  '!J74,'[1]2019'!J74,'[1]2020 '!J74)</f>
        <v>0</v>
      </c>
      <c r="K74" s="68">
        <f>SUM('[1]2016'!K74,'[1]2017'!K74,'[1]2018  '!K74,'[1]2019'!K74,'[1]2020 '!K74)</f>
        <v>0</v>
      </c>
      <c r="L74" s="68">
        <f>SUM('[1]2016'!L74,'[1]2017'!L74,'[1]2018  '!L74,'[1]2019'!L74,'[1]2020 '!L74)</f>
        <v>0</v>
      </c>
      <c r="M74" s="68">
        <f>SUM('[1]2016'!M74,'[1]2017'!M74,'[1]2018  '!M74,'[1]2019'!M74,'[1]2020 '!M74)</f>
        <v>0</v>
      </c>
      <c r="N74" s="68">
        <f>SUM('[1]2016'!N74,'[1]2017'!N74,'[1]2018  '!N74,'[1]2019'!N74,'[1]2020 '!N74)</f>
        <v>0</v>
      </c>
      <c r="O74" s="68">
        <f>SUM('[1]2016'!O74,'[1]2017'!O74,'[1]2018  '!O74,'[1]2019'!O74,'[1]2020 '!O74)</f>
        <v>0</v>
      </c>
      <c r="P74" s="68">
        <f>SUM('[1]2016'!P74,'[1]2017'!P74,'[1]2018  '!P74,'[1]2019'!P74,'[1]2020 '!P74)</f>
        <v>0</v>
      </c>
      <c r="Q74" s="29" t="s">
        <v>58</v>
      </c>
    </row>
    <row r="75" s="1" customFormat="1" ht="15" customHeight="1" spans="1:17">
      <c r="A75" s="53" t="s">
        <v>151</v>
      </c>
      <c r="B75" s="68">
        <f>SUM('[1]2016'!B75,'[1]2017'!B75,'[1]2018  '!B75,'[1]2019'!B75,'[1]2020 '!B75)</f>
        <v>0</v>
      </c>
      <c r="C75" s="29" t="s">
        <v>24</v>
      </c>
      <c r="D75" s="29" t="s">
        <v>24</v>
      </c>
      <c r="E75" s="68">
        <f>SUM('[1]2016'!E75,'[1]2017'!E75,'[1]2018  '!E75,'[1]2019'!E75,'[1]2020 '!E75)</f>
        <v>0</v>
      </c>
      <c r="F75" s="100"/>
      <c r="G75" s="29" t="s">
        <v>24</v>
      </c>
      <c r="H75" s="29" t="s">
        <v>24</v>
      </c>
      <c r="I75" s="68">
        <f>SUM('[1]2016'!I75,'[1]2017'!I75,'[1]2018  '!I75,'[1]2019'!I75,'[1]2020 '!I75)</f>
        <v>0</v>
      </c>
      <c r="J75" s="68">
        <f>SUM('[1]2016'!J75,'[1]2017'!J75,'[1]2018  '!J75,'[1]2019'!J75,'[1]2020 '!J75)</f>
        <v>0</v>
      </c>
      <c r="K75" s="68">
        <f>SUM('[1]2016'!K75,'[1]2017'!K75,'[1]2018  '!K75,'[1]2019'!K75,'[1]2020 '!K75)</f>
        <v>0</v>
      </c>
      <c r="L75" s="68">
        <f>SUM('[1]2016'!L75,'[1]2017'!L75,'[1]2018  '!L75,'[1]2019'!L75,'[1]2020 '!L75)</f>
        <v>0</v>
      </c>
      <c r="M75" s="68">
        <f>SUM('[1]2016'!M75,'[1]2017'!M75,'[1]2018  '!M75,'[1]2019'!M75,'[1]2020 '!M75)</f>
        <v>0</v>
      </c>
      <c r="N75" s="68">
        <f>SUM('[1]2016'!N75,'[1]2017'!N75,'[1]2018  '!N75,'[1]2019'!N75,'[1]2020 '!N75)</f>
        <v>0</v>
      </c>
      <c r="O75" s="68">
        <f>SUM('[1]2016'!O75,'[1]2017'!O75,'[1]2018  '!O75,'[1]2019'!O75,'[1]2020 '!O75)</f>
        <v>0</v>
      </c>
      <c r="P75" s="68">
        <f>SUM('[1]2016'!P75,'[1]2017'!P75,'[1]2018  '!P75,'[1]2019'!P75,'[1]2020 '!P75)</f>
        <v>0</v>
      </c>
      <c r="Q75" s="29"/>
    </row>
    <row r="76" s="1" customFormat="1" ht="22" customHeight="1" spans="1:17">
      <c r="A76" s="330" t="s">
        <v>152</v>
      </c>
      <c r="B76" s="24">
        <f>SUM('[1]2016'!B76,'[1]2017'!B76,'[1]2018  '!B76,'[1]2019'!B76,'[1]2020 '!B76)</f>
        <v>756</v>
      </c>
      <c r="C76" s="23" t="s">
        <v>24</v>
      </c>
      <c r="D76" s="23" t="s">
        <v>24</v>
      </c>
      <c r="E76" s="23" t="s">
        <v>24</v>
      </c>
      <c r="F76" s="26"/>
      <c r="G76" s="23" t="s">
        <v>24</v>
      </c>
      <c r="H76" s="23" t="s">
        <v>24</v>
      </c>
      <c r="I76" s="24">
        <f>SUM('[1]2016'!I76,'[1]2017'!I76,'[1]2018  '!I76,'[1]2019'!I76,'[1]2020 '!I76)</f>
        <v>66970.89</v>
      </c>
      <c r="J76" s="24">
        <f>SUM('[1]2016'!J76,'[1]2017'!J76,'[1]2018  '!J76,'[1]2019'!J76,'[1]2020 '!J76)</f>
        <v>51110.89</v>
      </c>
      <c r="K76" s="24">
        <f>SUM('[1]2016'!K76,'[1]2017'!K76,'[1]2018  '!K76,'[1]2019'!K76,'[1]2020 '!K76)</f>
        <v>12546.41</v>
      </c>
      <c r="L76" s="24">
        <f>SUM('[1]2016'!L76,'[1]2017'!L76,'[1]2018  '!L76,'[1]2019'!L76,'[1]2020 '!L76)</f>
        <v>5913.61</v>
      </c>
      <c r="M76" s="24">
        <f>SUM('[1]2016'!M76,'[1]2017'!M76,'[1]2018  '!M76,'[1]2019'!M76,'[1]2020 '!M76)</f>
        <v>32650.87</v>
      </c>
      <c r="N76" s="24">
        <f>SUM('[1]2016'!N76,'[1]2017'!N76,'[1]2018  '!N76,'[1]2019'!N76,'[1]2020 '!N76)</f>
        <v>0</v>
      </c>
      <c r="O76" s="24">
        <f>SUM('[1]2016'!O76,'[1]2017'!O76,'[1]2018  '!O76,'[1]2019'!O76,'[1]2020 '!O76)</f>
        <v>15860</v>
      </c>
      <c r="P76" s="24">
        <f>SUM('[1]2016'!P76,'[1]2017'!P76,'[1]2018  '!P76,'[1]2019'!P76,'[1]2020 '!P76)</f>
        <v>0</v>
      </c>
      <c r="Q76" s="23" t="s">
        <v>153</v>
      </c>
    </row>
    <row r="77" s="1" customFormat="1" ht="28" customHeight="1" spans="1:17">
      <c r="A77" s="53" t="s">
        <v>154</v>
      </c>
      <c r="B77" s="68">
        <f>SUM('[1]2016'!B77,'[1]2017'!B77,'[1]2018  '!B77,'[1]2019'!B77,'[1]2020 '!B77)</f>
        <v>73</v>
      </c>
      <c r="C77" s="29" t="s">
        <v>24</v>
      </c>
      <c r="D77" s="29" t="s">
        <v>155</v>
      </c>
      <c r="E77" s="68">
        <f>SUM('[1]2016'!E77,'[1]2017'!E77,'[1]2018  '!E77,'[1]2019'!E77,'[1]2020 '!E77)</f>
        <v>25847</v>
      </c>
      <c r="F77" s="33" t="s">
        <v>24</v>
      </c>
      <c r="G77" s="29" t="s">
        <v>24</v>
      </c>
      <c r="H77" s="29" t="s">
        <v>24</v>
      </c>
      <c r="I77" s="68">
        <f>SUM('[1]2016'!I77,'[1]2017'!I77,'[1]2018  '!I77,'[1]2019'!I77,'[1]2020 '!I77)</f>
        <v>3702.42</v>
      </c>
      <c r="J77" s="68">
        <f>SUM('[1]2016'!J77,'[1]2017'!J77,'[1]2018  '!J77,'[1]2019'!J77,'[1]2020 '!J77)</f>
        <v>3702.42</v>
      </c>
      <c r="K77" s="68">
        <f>SUM('[1]2016'!K77,'[1]2017'!K77,'[1]2018  '!K77,'[1]2019'!K77,'[1]2020 '!K77)</f>
        <v>2427.63</v>
      </c>
      <c r="L77" s="68">
        <f>SUM('[1]2016'!L77,'[1]2017'!L77,'[1]2018  '!L77,'[1]2019'!L77,'[1]2020 '!L77)</f>
        <v>14.2</v>
      </c>
      <c r="M77" s="68">
        <f>SUM('[1]2016'!M77,'[1]2017'!M77,'[1]2018  '!M77,'[1]2019'!M77,'[1]2020 '!M77)</f>
        <v>1260.59</v>
      </c>
      <c r="N77" s="68">
        <f>SUM('[1]2016'!N77,'[1]2017'!N77,'[1]2018  '!N77,'[1]2019'!N77,'[1]2020 '!N77)</f>
        <v>0</v>
      </c>
      <c r="O77" s="68">
        <f>SUM('[1]2016'!O77,'[1]2017'!O77,'[1]2018  '!O77,'[1]2019'!O77,'[1]2020 '!O77)</f>
        <v>0</v>
      </c>
      <c r="P77" s="68">
        <f>SUM('[1]2016'!P77,'[1]2017'!P77,'[1]2018  '!P77,'[1]2019'!P77,'[1]2020 '!P77)</f>
        <v>0</v>
      </c>
      <c r="Q77" s="29" t="s">
        <v>153</v>
      </c>
    </row>
    <row r="78" s="1" customFormat="1" ht="32" customHeight="1" spans="1:17">
      <c r="A78" s="53" t="s">
        <v>156</v>
      </c>
      <c r="B78" s="68">
        <f>SUM('[1]2016'!B78,'[1]2017'!B78,'[1]2018  '!B78,'[1]2019'!B78,'[1]2020 '!B78)</f>
        <v>568</v>
      </c>
      <c r="C78" s="29" t="s">
        <v>24</v>
      </c>
      <c r="D78" s="29" t="s">
        <v>155</v>
      </c>
      <c r="E78" s="68">
        <f>SUM('[1]2016'!E78,'[1]2017'!E78,'[1]2018  '!E78,'[1]2019'!E78,'[1]2020 '!E78)</f>
        <v>119643</v>
      </c>
      <c r="F78" s="31" t="s">
        <v>157</v>
      </c>
      <c r="G78" s="29" t="s">
        <v>24</v>
      </c>
      <c r="H78" s="29" t="s">
        <v>24</v>
      </c>
      <c r="I78" s="68">
        <f>SUM('[1]2016'!I78,'[1]2017'!I78,'[1]2018  '!I78,'[1]2019'!I78,'[1]2020 '!I78)</f>
        <v>17220.71</v>
      </c>
      <c r="J78" s="68">
        <f>SUM('[1]2016'!J78,'[1]2017'!J78,'[1]2018  '!J78,'[1]2019'!J78,'[1]2020 '!J78)</f>
        <v>17220.71</v>
      </c>
      <c r="K78" s="68">
        <f>SUM('[1]2016'!K78,'[1]2017'!K78,'[1]2018  '!K78,'[1]2019'!K78,'[1]2020 '!K78)</f>
        <v>2183.73</v>
      </c>
      <c r="L78" s="68">
        <f>SUM('[1]2016'!L78,'[1]2017'!L78,'[1]2018  '!L78,'[1]2019'!L78,'[1]2020 '!L78)</f>
        <v>1484.91</v>
      </c>
      <c r="M78" s="68">
        <f>SUM('[1]2016'!M78,'[1]2017'!M78,'[1]2018  '!M78,'[1]2019'!M78,'[1]2020 '!M78)</f>
        <v>13552.07</v>
      </c>
      <c r="N78" s="68">
        <f>SUM('[1]2016'!N78,'[1]2017'!N78,'[1]2018  '!N78,'[1]2019'!N78,'[1]2020 '!N78)</f>
        <v>0</v>
      </c>
      <c r="O78" s="68">
        <f>SUM('[1]2016'!O78,'[1]2017'!O78,'[1]2018  '!O78,'[1]2019'!O78,'[1]2020 '!O78)</f>
        <v>0</v>
      </c>
      <c r="P78" s="68">
        <f>SUM('[1]2016'!P78,'[1]2017'!P78,'[1]2018  '!P78,'[1]2019'!P78,'[1]2020 '!P78)</f>
        <v>0</v>
      </c>
      <c r="Q78" s="29" t="s">
        <v>153</v>
      </c>
    </row>
    <row r="79" s="1" customFormat="1" ht="33" customHeight="1" spans="1:17">
      <c r="A79" s="53" t="s">
        <v>158</v>
      </c>
      <c r="B79" s="68">
        <f>SUM('[1]2016'!B79,'[1]2017'!B79,'[1]2018  '!B79,'[1]2019'!B79,'[1]2020 '!B79)</f>
        <v>112</v>
      </c>
      <c r="C79" s="29" t="s">
        <v>24</v>
      </c>
      <c r="D79" s="29" t="s">
        <v>155</v>
      </c>
      <c r="E79" s="68">
        <f>SUM('[1]2016'!E79,'[1]2017'!E79,'[1]2018  '!E79,'[1]2019'!E79,'[1]2020 '!E79)</f>
        <v>72525</v>
      </c>
      <c r="F79" s="31" t="s">
        <v>159</v>
      </c>
      <c r="G79" s="29" t="s">
        <v>24</v>
      </c>
      <c r="H79" s="29" t="s">
        <v>24</v>
      </c>
      <c r="I79" s="68">
        <f>SUM('[1]2016'!I79,'[1]2017'!I79,'[1]2018  '!I79,'[1]2019'!I79,'[1]2020 '!I79)</f>
        <v>11887.76</v>
      </c>
      <c r="J79" s="68">
        <f>SUM('[1]2016'!J79,'[1]2017'!J79,'[1]2018  '!J79,'[1]2019'!J79,'[1]2020 '!J79)</f>
        <v>11887.76</v>
      </c>
      <c r="K79" s="68">
        <f>SUM('[1]2016'!K79,'[1]2017'!K79,'[1]2018  '!K79,'[1]2019'!K79,'[1]2020 '!K79)</f>
        <v>3547.05</v>
      </c>
      <c r="L79" s="68">
        <f>SUM('[1]2016'!L79,'[1]2017'!L79,'[1]2018  '!L79,'[1]2019'!L79,'[1]2020 '!L79)</f>
        <v>1214.5</v>
      </c>
      <c r="M79" s="68">
        <f>SUM('[1]2016'!M79,'[1]2017'!M79,'[1]2018  '!M79,'[1]2019'!M79,'[1]2020 '!M79)</f>
        <v>7126.21</v>
      </c>
      <c r="N79" s="68">
        <f>SUM('[1]2016'!N79,'[1]2017'!N79,'[1]2018  '!N79,'[1]2019'!N79,'[1]2020 '!N79)</f>
        <v>0</v>
      </c>
      <c r="O79" s="68">
        <f>SUM('[1]2016'!O79,'[1]2017'!O79,'[1]2018  '!O79,'[1]2019'!O79,'[1]2020 '!O79)</f>
        <v>0</v>
      </c>
      <c r="P79" s="68">
        <f>SUM('[1]2016'!P79,'[1]2017'!P79,'[1]2018  '!P79,'[1]2019'!P79,'[1]2020 '!P79)</f>
        <v>0</v>
      </c>
      <c r="Q79" s="29" t="s">
        <v>153</v>
      </c>
    </row>
    <row r="80" s="1" customFormat="1" ht="31" customHeight="1" spans="1:17">
      <c r="A80" s="53" t="s">
        <v>160</v>
      </c>
      <c r="B80" s="68">
        <f>SUM('[1]2016'!B80,'[1]2017'!B80,'[1]2018  '!B80,'[1]2019'!B80,'[1]2020 '!B80)</f>
        <v>1</v>
      </c>
      <c r="C80" s="29" t="s">
        <v>24</v>
      </c>
      <c r="D80" s="29" t="s">
        <v>155</v>
      </c>
      <c r="E80" s="68">
        <f>SUM('[1]2016'!E80,'[1]2017'!E80,'[1]2018  '!E80,'[1]2019'!E80,'[1]2020 '!E80)</f>
        <v>70000</v>
      </c>
      <c r="F80" s="31" t="s">
        <v>161</v>
      </c>
      <c r="G80" s="29" t="s">
        <v>24</v>
      </c>
      <c r="H80" s="29" t="s">
        <v>24</v>
      </c>
      <c r="I80" s="68">
        <f>SUM('[1]2016'!I80,'[1]2017'!I80,'[1]2018  '!I80,'[1]2019'!I80,'[1]2020 '!I80)</f>
        <v>32288</v>
      </c>
      <c r="J80" s="68">
        <f>SUM('[1]2016'!J80,'[1]2017'!J80,'[1]2018  '!J80,'[1]2019'!J80,'[1]2020 '!J80)</f>
        <v>16428</v>
      </c>
      <c r="K80" s="68">
        <f>SUM('[1]2016'!K80,'[1]2017'!K80,'[1]2018  '!K80,'[1]2019'!K80,'[1]2020 '!K80)</f>
        <v>3688</v>
      </c>
      <c r="L80" s="68">
        <f>SUM('[1]2016'!L80,'[1]2017'!L80,'[1]2018  '!L80,'[1]2019'!L80,'[1]2020 '!L80)</f>
        <v>3000</v>
      </c>
      <c r="M80" s="68">
        <f>SUM('[1]2016'!M80,'[1]2017'!M80,'[1]2018  '!M80,'[1]2019'!M80,'[1]2020 '!M80)</f>
        <v>9740</v>
      </c>
      <c r="N80" s="68">
        <f>SUM('[1]2016'!N80,'[1]2017'!N80,'[1]2018  '!N80,'[1]2019'!N80,'[1]2020 '!N80)</f>
        <v>0</v>
      </c>
      <c r="O80" s="68">
        <f>SUM('[1]2016'!O80,'[1]2017'!O80,'[1]2018  '!O80,'[1]2019'!O80,'[1]2020 '!O80)</f>
        <v>15860</v>
      </c>
      <c r="P80" s="68">
        <f>SUM('[1]2016'!P80,'[1]2017'!P80,'[1]2018  '!P80,'[1]2019'!P80,'[1]2020 '!P80)</f>
        <v>0</v>
      </c>
      <c r="Q80" s="29" t="s">
        <v>153</v>
      </c>
    </row>
    <row r="81" s="1" customFormat="1" ht="17" customHeight="1" spans="1:17">
      <c r="A81" s="53" t="s">
        <v>162</v>
      </c>
      <c r="B81" s="68">
        <f>SUM('[1]2016'!B81,'[1]2017'!B81,'[1]2018  '!B81,'[1]2019'!B81,'[1]2020 '!B81)</f>
        <v>1</v>
      </c>
      <c r="C81" s="29" t="s">
        <v>24</v>
      </c>
      <c r="D81" s="29" t="s">
        <v>155</v>
      </c>
      <c r="E81" s="68">
        <f>SUM('[1]2016'!E81,'[1]2017'!E81,'[1]2018  '!E81,'[1]2019'!E81,'[1]2020 '!E81)</f>
        <v>6026</v>
      </c>
      <c r="F81" s="31"/>
      <c r="G81" s="29" t="s">
        <v>24</v>
      </c>
      <c r="H81" s="29" t="s">
        <v>24</v>
      </c>
      <c r="I81" s="68">
        <f>SUM('[1]2016'!I81,'[1]2017'!I81,'[1]2018  '!I81,'[1]2019'!I81,'[1]2020 '!I81)</f>
        <v>1872</v>
      </c>
      <c r="J81" s="68">
        <f>SUM('[1]2016'!J81,'[1]2017'!J81,'[1]2018  '!J81,'[1]2019'!J81,'[1]2020 '!J81)</f>
        <v>1872</v>
      </c>
      <c r="K81" s="68">
        <f>SUM('[1]2016'!K81,'[1]2017'!K81,'[1]2018  '!K81,'[1]2019'!K81,'[1]2020 '!K81)</f>
        <v>700</v>
      </c>
      <c r="L81" s="68">
        <f>SUM('[1]2016'!L81,'[1]2017'!L81,'[1]2018  '!L81,'[1]2019'!L81,'[1]2020 '!L81)</f>
        <v>200</v>
      </c>
      <c r="M81" s="68">
        <f>SUM('[1]2016'!M81,'[1]2017'!M81,'[1]2018  '!M81,'[1]2019'!M81,'[1]2020 '!M81)</f>
        <v>972</v>
      </c>
      <c r="N81" s="68">
        <f>SUM('[1]2016'!N81,'[1]2017'!N81,'[1]2018  '!N81,'[1]2019'!N81,'[1]2020 '!N81)</f>
        <v>0</v>
      </c>
      <c r="O81" s="68">
        <f>SUM('[1]2016'!O81,'[1]2017'!O81,'[1]2018  '!O81,'[1]2019'!O81,'[1]2020 '!O81)</f>
        <v>0</v>
      </c>
      <c r="P81" s="68">
        <f>SUM('[1]2016'!P81,'[1]2017'!P81,'[1]2018  '!P81,'[1]2019'!P81,'[1]2020 '!P81)</f>
        <v>0</v>
      </c>
      <c r="Q81" s="29" t="s">
        <v>153</v>
      </c>
    </row>
    <row r="82" s="1" customFormat="1" ht="17" customHeight="1" spans="1:17">
      <c r="A82" s="53" t="s">
        <v>163</v>
      </c>
      <c r="B82" s="68">
        <f>SUM('[1]2016'!B82,'[1]2017'!B82,'[1]2018  '!B82,'[1]2019'!B82,'[1]2020 '!B82)</f>
        <v>0</v>
      </c>
      <c r="C82" s="29" t="s">
        <v>24</v>
      </c>
      <c r="D82" s="29" t="s">
        <v>118</v>
      </c>
      <c r="E82" s="68">
        <f>SUM('[1]2016'!E82,'[1]2017'!E82,'[1]2018  '!E82,'[1]2019'!E82,'[1]2020 '!E82)</f>
        <v>0</v>
      </c>
      <c r="F82" s="31"/>
      <c r="G82" s="29" t="s">
        <v>24</v>
      </c>
      <c r="H82" s="29" t="s">
        <v>24</v>
      </c>
      <c r="I82" s="68">
        <f>SUM('[1]2016'!I82,'[1]2017'!I82,'[1]2018  '!I82,'[1]2019'!I82,'[1]2020 '!I82)</f>
        <v>0</v>
      </c>
      <c r="J82" s="68">
        <f>SUM('[1]2016'!J82,'[1]2017'!J82,'[1]2018  '!J82,'[1]2019'!J82,'[1]2020 '!J82)</f>
        <v>0</v>
      </c>
      <c r="K82" s="68">
        <f>SUM('[1]2016'!K82,'[1]2017'!K82,'[1]2018  '!K82,'[1]2019'!K82,'[1]2020 '!K82)</f>
        <v>0</v>
      </c>
      <c r="L82" s="68">
        <f>SUM('[1]2016'!L82,'[1]2017'!L82,'[1]2018  '!L82,'[1]2019'!L82,'[1]2020 '!L82)</f>
        <v>0</v>
      </c>
      <c r="M82" s="68">
        <f>SUM('[1]2016'!M82,'[1]2017'!M82,'[1]2018  '!M82,'[1]2019'!M82,'[1]2020 '!M82)</f>
        <v>0</v>
      </c>
      <c r="N82" s="68">
        <f>SUM('[1]2016'!N82,'[1]2017'!N82,'[1]2018  '!N82,'[1]2019'!N82,'[1]2020 '!N82)</f>
        <v>0</v>
      </c>
      <c r="O82" s="68">
        <f>SUM('[1]2016'!O82,'[1]2017'!O82,'[1]2018  '!O82,'[1]2019'!O82,'[1]2020 '!O82)</f>
        <v>0</v>
      </c>
      <c r="P82" s="68">
        <f>SUM('[1]2016'!P82,'[1]2017'!P82,'[1]2018  '!P82,'[1]2019'!P82,'[1]2020 '!P82)</f>
        <v>0</v>
      </c>
      <c r="Q82" s="29" t="s">
        <v>153</v>
      </c>
    </row>
    <row r="83" s="1" customFormat="1" ht="20" customHeight="1" spans="1:17">
      <c r="A83" s="330" t="s">
        <v>164</v>
      </c>
      <c r="B83" s="24">
        <f>SUM('[1]2016'!B83,'[1]2017'!B83,'[1]2018  '!B83,'[1]2019'!B83,'[1]2020 '!B83)</f>
        <v>89</v>
      </c>
      <c r="C83" s="23" t="s">
        <v>24</v>
      </c>
      <c r="D83" s="23" t="s">
        <v>24</v>
      </c>
      <c r="E83" s="23" t="s">
        <v>24</v>
      </c>
      <c r="F83" s="105"/>
      <c r="G83" s="23" t="s">
        <v>24</v>
      </c>
      <c r="H83" s="23" t="s">
        <v>24</v>
      </c>
      <c r="I83" s="24">
        <f>SUM('[1]2016'!I83,'[1]2017'!I83,'[1]2018  '!I83,'[1]2019'!I83,'[1]2020 '!I83)</f>
        <v>17661.05</v>
      </c>
      <c r="J83" s="24">
        <f>SUM('[1]2016'!J83,'[1]2017'!J83,'[1]2018  '!J83,'[1]2019'!J83,'[1]2020 '!J83)</f>
        <v>15146.9</v>
      </c>
      <c r="K83" s="24">
        <f>SUM('[1]2016'!K83,'[1]2017'!K83,'[1]2018  '!K83,'[1]2019'!K83,'[1]2020 '!K83)</f>
        <v>14441.1</v>
      </c>
      <c r="L83" s="24">
        <f>SUM('[1]2016'!L83,'[1]2017'!L83,'[1]2018  '!L83,'[1]2019'!L83,'[1]2020 '!L83)</f>
        <v>9.2</v>
      </c>
      <c r="M83" s="24">
        <f>SUM('[1]2016'!M83,'[1]2017'!M83,'[1]2018  '!M83,'[1]2019'!M83,'[1]2020 '!M83)</f>
        <v>696.6</v>
      </c>
      <c r="N83" s="24">
        <f>SUM('[1]2016'!N83,'[1]2017'!N83,'[1]2018  '!N83,'[1]2019'!N83,'[1]2020 '!N83)</f>
        <v>432</v>
      </c>
      <c r="O83" s="24">
        <f>SUM('[1]2016'!O83,'[1]2017'!O83,'[1]2018  '!O83,'[1]2019'!O83,'[1]2020 '!O83)</f>
        <v>2082.15</v>
      </c>
      <c r="P83" s="24">
        <f>SUM('[1]2016'!P83,'[1]2017'!P83,'[1]2018  '!P83,'[1]2019'!P83,'[1]2020 '!P83)</f>
        <v>0</v>
      </c>
      <c r="Q83" s="23" t="s">
        <v>165</v>
      </c>
    </row>
    <row r="84" s="1" customFormat="1" ht="18" customHeight="1" spans="1:17">
      <c r="A84" s="53" t="s">
        <v>166</v>
      </c>
      <c r="B84" s="68">
        <f>SUM('[1]2016'!B84,'[1]2017'!B84,'[1]2018  '!B84,'[1]2019'!B84,'[1]2020 '!B84)</f>
        <v>6</v>
      </c>
      <c r="C84" s="29" t="s">
        <v>24</v>
      </c>
      <c r="D84" s="29" t="s">
        <v>77</v>
      </c>
      <c r="E84" s="68">
        <f>SUM('[1]2016'!E84,'[1]2017'!E84,'[1]2018  '!E84,'[1]2019'!E84,'[1]2020 '!E84)</f>
        <v>6</v>
      </c>
      <c r="F84" s="100" t="s">
        <v>167</v>
      </c>
      <c r="G84" s="29" t="s">
        <v>24</v>
      </c>
      <c r="H84" s="29" t="s">
        <v>24</v>
      </c>
      <c r="I84" s="68">
        <f>SUM('[1]2016'!I84,'[1]2017'!I84,'[1]2018  '!I84,'[1]2019'!I84,'[1]2020 '!I84)</f>
        <v>11252</v>
      </c>
      <c r="J84" s="68">
        <f>SUM('[1]2016'!J84,'[1]2017'!J84,'[1]2018  '!J84,'[1]2019'!J84,'[1]2020 '!J84)</f>
        <v>10820</v>
      </c>
      <c r="K84" s="68">
        <f>SUM('[1]2016'!K84,'[1]2017'!K84,'[1]2018  '!K84,'[1]2019'!K84,'[1]2020 '!K84)</f>
        <v>10820</v>
      </c>
      <c r="L84" s="68">
        <f>SUM('[1]2016'!L84,'[1]2017'!L84,'[1]2018  '!L84,'[1]2019'!L84,'[1]2020 '!L84)</f>
        <v>0</v>
      </c>
      <c r="M84" s="68">
        <f>SUM('[1]2016'!M84,'[1]2017'!M84,'[1]2018  '!M84,'[1]2019'!M84,'[1]2020 '!M84)</f>
        <v>0</v>
      </c>
      <c r="N84" s="68">
        <f>SUM('[1]2016'!N84,'[1]2017'!N84,'[1]2018  '!N84,'[1]2019'!N84,'[1]2020 '!N84)</f>
        <v>432</v>
      </c>
      <c r="O84" s="68">
        <f>SUM('[1]2016'!O84,'[1]2017'!O84,'[1]2018  '!O84,'[1]2019'!O84,'[1]2020 '!O84)</f>
        <v>0</v>
      </c>
      <c r="P84" s="68">
        <f>SUM('[1]2016'!P84,'[1]2017'!P84,'[1]2018  '!P84,'[1]2019'!P84,'[1]2020 '!P84)</f>
        <v>0</v>
      </c>
      <c r="Q84" s="29" t="s">
        <v>165</v>
      </c>
    </row>
    <row r="85" s="1" customFormat="1" ht="22" customHeight="1" spans="1:17">
      <c r="A85" s="53" t="s">
        <v>168</v>
      </c>
      <c r="B85" s="68">
        <f>SUM('[1]2016'!B85,'[1]2017'!B85,'[1]2018  '!B85,'[1]2019'!B85,'[1]2020 '!B85)</f>
        <v>22</v>
      </c>
      <c r="C85" s="29" t="s">
        <v>24</v>
      </c>
      <c r="D85" s="29" t="s">
        <v>77</v>
      </c>
      <c r="E85" s="68">
        <f>SUM('[1]2016'!E85,'[1]2017'!E85,'[1]2018  '!E85,'[1]2019'!E85,'[1]2020 '!E85)</f>
        <v>24</v>
      </c>
      <c r="F85" s="100" t="s">
        <v>169</v>
      </c>
      <c r="G85" s="29" t="s">
        <v>24</v>
      </c>
      <c r="H85" s="29" t="s">
        <v>24</v>
      </c>
      <c r="I85" s="68">
        <f>SUM('[1]2016'!I85,'[1]2017'!I85,'[1]2018  '!I85,'[1]2019'!I85,'[1]2020 '!I85)</f>
        <v>4595</v>
      </c>
      <c r="J85" s="68">
        <f>SUM('[1]2016'!J85,'[1]2017'!J85,'[1]2018  '!J85,'[1]2019'!J85,'[1]2020 '!J85)</f>
        <v>2875</v>
      </c>
      <c r="K85" s="68">
        <f>SUM('[1]2016'!K85,'[1]2017'!K85,'[1]2018  '!K85,'[1]2019'!K85,'[1]2020 '!K85)</f>
        <v>2705</v>
      </c>
      <c r="L85" s="68">
        <f>SUM('[1]2016'!L85,'[1]2017'!L85,'[1]2018  '!L85,'[1]2019'!L85,'[1]2020 '!L85)</f>
        <v>0</v>
      </c>
      <c r="M85" s="68">
        <f>SUM('[1]2016'!M85,'[1]2017'!M85,'[1]2018  '!M85,'[1]2019'!M85,'[1]2020 '!M85)</f>
        <v>170</v>
      </c>
      <c r="N85" s="68">
        <f>SUM('[1]2016'!N85,'[1]2017'!N85,'[1]2018  '!N85,'[1]2019'!N85,'[1]2020 '!N85)</f>
        <v>0</v>
      </c>
      <c r="O85" s="68">
        <f>SUM('[1]2016'!O85,'[1]2017'!O85,'[1]2018  '!O85,'[1]2019'!O85,'[1]2020 '!O85)</f>
        <v>1720</v>
      </c>
      <c r="P85" s="68">
        <f>SUM('[1]2016'!P85,'[1]2017'!P85,'[1]2018  '!P85,'[1]2019'!P85,'[1]2020 '!P85)</f>
        <v>0</v>
      </c>
      <c r="Q85" s="29" t="s">
        <v>165</v>
      </c>
    </row>
    <row r="86" s="1" customFormat="1" ht="22" customHeight="1" spans="1:17">
      <c r="A86" s="53" t="s">
        <v>170</v>
      </c>
      <c r="B86" s="68">
        <f>SUM('[1]2016'!B86,'[1]2017'!B86,'[1]2018  '!B86,'[1]2019'!B86,'[1]2020 '!B86)</f>
        <v>53</v>
      </c>
      <c r="C86" s="29" t="s">
        <v>24</v>
      </c>
      <c r="D86" s="29" t="s">
        <v>77</v>
      </c>
      <c r="E86" s="68">
        <f>SUM('[1]2016'!E86,'[1]2017'!E86,'[1]2018  '!E86,'[1]2019'!E86,'[1]2020 '!E86)</f>
        <v>134</v>
      </c>
      <c r="F86" s="100" t="s">
        <v>171</v>
      </c>
      <c r="G86" s="29" t="s">
        <v>24</v>
      </c>
      <c r="H86" s="29" t="s">
        <v>24</v>
      </c>
      <c r="I86" s="68">
        <f>SUM('[1]2016'!I86,'[1]2017'!I86,'[1]2018  '!I86,'[1]2019'!I86,'[1]2020 '!I86)</f>
        <v>1647.75</v>
      </c>
      <c r="J86" s="68">
        <f>SUM('[1]2016'!J86,'[1]2017'!J86,'[1]2018  '!J86,'[1]2019'!J86,'[1]2020 '!J86)</f>
        <v>1285.6</v>
      </c>
      <c r="K86" s="68">
        <f>SUM('[1]2016'!K86,'[1]2017'!K86,'[1]2018  '!K86,'[1]2019'!K86,'[1]2020 '!K86)</f>
        <v>765</v>
      </c>
      <c r="L86" s="68">
        <f>SUM('[1]2016'!L86,'[1]2017'!L86,'[1]2018  '!L86,'[1]2019'!L86,'[1]2020 '!L86)</f>
        <v>0</v>
      </c>
      <c r="M86" s="68">
        <f>SUM('[1]2016'!M86,'[1]2017'!M86,'[1]2018  '!M86,'[1]2019'!M86,'[1]2020 '!M86)</f>
        <v>520.6</v>
      </c>
      <c r="N86" s="68">
        <f>SUM('[1]2016'!N86,'[1]2017'!N86,'[1]2018  '!N86,'[1]2019'!N86,'[1]2020 '!N86)</f>
        <v>0</v>
      </c>
      <c r="O86" s="68">
        <f>SUM('[1]2016'!O86,'[1]2017'!O86,'[1]2018  '!O86,'[1]2019'!O86,'[1]2020 '!O86)</f>
        <v>362.15</v>
      </c>
      <c r="P86" s="68">
        <f>SUM('[1]2016'!P86,'[1]2017'!P86,'[1]2018  '!P86,'[1]2019'!P86,'[1]2020 '!P86)</f>
        <v>0</v>
      </c>
      <c r="Q86" s="29" t="s">
        <v>165</v>
      </c>
    </row>
    <row r="87" s="1" customFormat="1" ht="141" customHeight="1" spans="1:17">
      <c r="A87" s="53" t="s">
        <v>172</v>
      </c>
      <c r="B87" s="68">
        <f>SUM('[1]2016'!B87,'[1]2017'!B87,'[1]2018  '!B87,'[1]2019'!B87,'[1]2020 '!B87)</f>
        <v>8</v>
      </c>
      <c r="C87" s="29" t="s">
        <v>24</v>
      </c>
      <c r="D87" s="29" t="s">
        <v>118</v>
      </c>
      <c r="E87" s="68">
        <f>SUM('[1]2016'!E87,'[1]2017'!E87,'[1]2018  '!E87,'[1]2019'!E87,'[1]2020 '!E87)</f>
        <v>1192</v>
      </c>
      <c r="F87" s="100" t="s">
        <v>173</v>
      </c>
      <c r="G87" s="29" t="s">
        <v>24</v>
      </c>
      <c r="H87" s="29" t="s">
        <v>24</v>
      </c>
      <c r="I87" s="68">
        <f>SUM('[1]2016'!I87,'[1]2017'!I87,'[1]2018  '!I87,'[1]2019'!I87,'[1]2020 '!I87)</f>
        <v>166.3</v>
      </c>
      <c r="J87" s="68">
        <f>SUM('[1]2016'!J87,'[1]2017'!J87,'[1]2018  '!J87,'[1]2019'!J87,'[1]2020 '!J87)</f>
        <v>166.3</v>
      </c>
      <c r="K87" s="68">
        <f>SUM('[1]2016'!K87,'[1]2017'!K87,'[1]2018  '!K87,'[1]2019'!K87,'[1]2020 '!K87)</f>
        <v>151.1</v>
      </c>
      <c r="L87" s="68">
        <f>SUM('[1]2016'!L87,'[1]2017'!L87,'[1]2018  '!L87,'[1]2019'!L87,'[1]2020 '!L87)</f>
        <v>9.2</v>
      </c>
      <c r="M87" s="68">
        <f>SUM('[1]2016'!M87,'[1]2017'!M87,'[1]2018  '!M87,'[1]2019'!M87,'[1]2020 '!M87)</f>
        <v>6</v>
      </c>
      <c r="N87" s="68">
        <f>SUM('[1]2016'!N87,'[1]2017'!N87,'[1]2018  '!N87,'[1]2019'!N87,'[1]2020 '!N87)</f>
        <v>0</v>
      </c>
      <c r="O87" s="68">
        <f>SUM('[1]2016'!O87,'[1]2017'!O87,'[1]2018  '!O87,'[1]2019'!O87,'[1]2020 '!O87)</f>
        <v>0</v>
      </c>
      <c r="P87" s="68">
        <f>SUM('[1]2016'!P87,'[1]2017'!P87,'[1]2018  '!P87,'[1]2019'!P87,'[1]2020 '!P87)</f>
        <v>0</v>
      </c>
      <c r="Q87" s="29" t="s">
        <v>165</v>
      </c>
    </row>
    <row r="88" s="1" customFormat="1" ht="19" customHeight="1" spans="1:17">
      <c r="A88" s="330" t="s">
        <v>174</v>
      </c>
      <c r="B88" s="24">
        <f>SUM('[1]2016'!B88,'[1]2017'!B88,'[1]2018  '!B88,'[1]2019'!B88,'[1]2020 '!B88)</f>
        <v>132</v>
      </c>
      <c r="C88" s="23" t="s">
        <v>24</v>
      </c>
      <c r="D88" s="23" t="s">
        <v>24</v>
      </c>
      <c r="E88" s="25" t="s">
        <v>24</v>
      </c>
      <c r="F88" s="105"/>
      <c r="G88" s="23" t="s">
        <v>24</v>
      </c>
      <c r="H88" s="23" t="s">
        <v>24</v>
      </c>
      <c r="I88" s="24">
        <f>SUM('[1]2016'!I88,'[1]2017'!I88,'[1]2018  '!I88,'[1]2019'!I88,'[1]2020 '!I88)</f>
        <v>77765.85</v>
      </c>
      <c r="J88" s="24">
        <f>SUM('[1]2016'!J88,'[1]2017'!J88,'[1]2018  '!J88,'[1]2019'!J88,'[1]2020 '!J88)</f>
        <v>75125.85</v>
      </c>
      <c r="K88" s="24">
        <f>SUM('[1]2016'!K88,'[1]2017'!K88,'[1]2018  '!K88,'[1]2019'!K88,'[1]2020 '!K88)</f>
        <v>40615</v>
      </c>
      <c r="L88" s="24">
        <f>SUM('[1]2016'!L88,'[1]2017'!L88,'[1]2018  '!L88,'[1]2019'!L88,'[1]2020 '!L88)</f>
        <v>24036.1</v>
      </c>
      <c r="M88" s="24">
        <f>SUM('[1]2016'!M88,'[1]2017'!M88,'[1]2018  '!M88,'[1]2019'!M88,'[1]2020 '!M88)</f>
        <v>10474.75</v>
      </c>
      <c r="N88" s="24">
        <f>SUM('[1]2016'!N88,'[1]2017'!N88,'[1]2018  '!N88,'[1]2019'!N88,'[1]2020 '!N88)</f>
        <v>0</v>
      </c>
      <c r="O88" s="24">
        <f>SUM('[1]2016'!O88,'[1]2017'!O88,'[1]2018  '!O88,'[1]2019'!O88,'[1]2020 '!O88)</f>
        <v>0</v>
      </c>
      <c r="P88" s="24">
        <f>SUM('[1]2016'!P88,'[1]2017'!P88,'[1]2018  '!P88,'[1]2019'!P88,'[1]2020 '!P88)</f>
        <v>2640</v>
      </c>
      <c r="Q88" s="23"/>
    </row>
    <row r="89" s="1" customFormat="1" ht="22" customHeight="1" spans="1:17">
      <c r="A89" s="53" t="s">
        <v>175</v>
      </c>
      <c r="B89" s="68">
        <f>SUM('[1]2016'!B89,'[1]2017'!B89,'[1]2018  '!B89,'[1]2019'!B89,'[1]2020 '!B89)</f>
        <v>30</v>
      </c>
      <c r="C89" s="29" t="s">
        <v>24</v>
      </c>
      <c r="D89" s="29"/>
      <c r="E89" s="68">
        <v>12.5</v>
      </c>
      <c r="F89" s="31"/>
      <c r="G89" s="29" t="s">
        <v>24</v>
      </c>
      <c r="H89" s="29" t="s">
        <v>24</v>
      </c>
      <c r="I89" s="68">
        <f>SUM('[1]2016'!I89,'[1]2017'!I89,'[1]2018  '!I89,'[1]2019'!I89,'[1]2020 '!I89)</f>
        <v>20370</v>
      </c>
      <c r="J89" s="68">
        <f>SUM('[1]2016'!J89,'[1]2017'!J89,'[1]2018  '!J89,'[1]2019'!J89,'[1]2020 '!J89)</f>
        <v>18370</v>
      </c>
      <c r="K89" s="68">
        <f>SUM('[1]2016'!K89,'[1]2017'!K89,'[1]2018  '!K89,'[1]2019'!K89,'[1]2020 '!K89)</f>
        <v>16370</v>
      </c>
      <c r="L89" s="68">
        <f>SUM('[1]2016'!L89,'[1]2017'!L89,'[1]2018  '!L89,'[1]2019'!L89,'[1]2020 '!L89)</f>
        <v>2000</v>
      </c>
      <c r="M89" s="68">
        <f>SUM('[1]2016'!M89,'[1]2017'!M89,'[1]2018  '!M89,'[1]2019'!M89,'[1]2020 '!M89)</f>
        <v>0</v>
      </c>
      <c r="N89" s="68">
        <f>SUM('[1]2016'!N89,'[1]2017'!N89,'[1]2018  '!N89,'[1]2019'!N89,'[1]2020 '!N89)</f>
        <v>0</v>
      </c>
      <c r="O89" s="68">
        <f>SUM('[1]2016'!O89,'[1]2017'!O89,'[1]2018  '!O89,'[1]2019'!O89,'[1]2020 '!O89)</f>
        <v>0</v>
      </c>
      <c r="P89" s="68">
        <f>SUM('[1]2016'!P89,'[1]2017'!P89,'[1]2018  '!P89,'[1]2019'!P89,'[1]2020 '!P89)</f>
        <v>2000</v>
      </c>
      <c r="Q89" s="29"/>
    </row>
    <row r="90" s="1" customFormat="1" customHeight="1" spans="1:17">
      <c r="A90" s="53" t="s">
        <v>176</v>
      </c>
      <c r="B90" s="68">
        <f>SUM('[1]2016'!B90,'[1]2017'!B90,'[1]2018  '!B90,'[1]2019'!B90,'[1]2020 '!B90)</f>
        <v>25</v>
      </c>
      <c r="C90" s="29" t="s">
        <v>24</v>
      </c>
      <c r="D90" s="29" t="s">
        <v>30</v>
      </c>
      <c r="E90" s="68">
        <f>SUM('[1]2016'!E90,'[1]2017'!E90,'[1]2018  '!E90,'[1]2019'!E90,'[1]2020 '!E90)</f>
        <v>10.5</v>
      </c>
      <c r="F90" s="37" t="s">
        <v>177</v>
      </c>
      <c r="G90" s="29" t="s">
        <v>24</v>
      </c>
      <c r="H90" s="29" t="s">
        <v>115</v>
      </c>
      <c r="I90" s="68">
        <f>SUM('[1]2016'!I90,'[1]2017'!I90,'[1]2018  '!I90,'[1]2019'!I90,'[1]2020 '!I90)</f>
        <v>16370</v>
      </c>
      <c r="J90" s="68">
        <f>SUM('[1]2016'!J90,'[1]2017'!J90,'[1]2018  '!J90,'[1]2019'!J90,'[1]2020 '!J90)</f>
        <v>16370</v>
      </c>
      <c r="K90" s="68">
        <f>SUM('[1]2016'!K90,'[1]2017'!K90,'[1]2018  '!K90,'[1]2019'!K90,'[1]2020 '!K90)</f>
        <v>16370</v>
      </c>
      <c r="L90" s="68">
        <f>SUM('[1]2016'!L90,'[1]2017'!L90,'[1]2018  '!L90,'[1]2019'!L90,'[1]2020 '!L90)</f>
        <v>0</v>
      </c>
      <c r="M90" s="68">
        <f>SUM('[1]2016'!M90,'[1]2017'!M90,'[1]2018  '!M90,'[1]2019'!M90,'[1]2020 '!M90)</f>
        <v>0</v>
      </c>
      <c r="N90" s="68">
        <f>SUM('[1]2016'!N90,'[1]2017'!N90,'[1]2018  '!N90,'[1]2019'!N90,'[1]2020 '!N90)</f>
        <v>0</v>
      </c>
      <c r="O90" s="68">
        <f>SUM('[1]2016'!O90,'[1]2017'!O90,'[1]2018  '!O90,'[1]2019'!O90,'[1]2020 '!O90)</f>
        <v>0</v>
      </c>
      <c r="P90" s="68">
        <f>SUM('[1]2016'!P90,'[1]2017'!P90,'[1]2018  '!P90,'[1]2019'!P90,'[1]2020 '!P90)</f>
        <v>0</v>
      </c>
      <c r="Q90" s="29" t="s">
        <v>63</v>
      </c>
    </row>
    <row r="91" s="1" customFormat="1" customHeight="1" spans="1:17">
      <c r="A91" s="53" t="s">
        <v>178</v>
      </c>
      <c r="B91" s="68">
        <f>SUM('[1]2016'!B91,'[1]2017'!B91,'[1]2018  '!B91,'[1]2019'!B91,'[1]2020 '!B91)</f>
        <v>5</v>
      </c>
      <c r="C91" s="29" t="s">
        <v>24</v>
      </c>
      <c r="D91" s="29" t="s">
        <v>30</v>
      </c>
      <c r="E91" s="161">
        <v>2</v>
      </c>
      <c r="F91" s="31" t="s">
        <v>179</v>
      </c>
      <c r="G91" s="29" t="s">
        <v>24</v>
      </c>
      <c r="H91" s="29" t="s">
        <v>24</v>
      </c>
      <c r="I91" s="68">
        <f>SUM('[1]2016'!I91,'[1]2017'!I91,'[1]2018  '!I91,'[1]2019'!I91,'[1]2020 '!I91)</f>
        <v>4000</v>
      </c>
      <c r="J91" s="68">
        <f>SUM('[1]2016'!J91,'[1]2017'!J91,'[1]2018  '!J91,'[1]2019'!J91,'[1]2020 '!J91)</f>
        <v>2000</v>
      </c>
      <c r="K91" s="68">
        <f>SUM('[1]2016'!K91,'[1]2017'!K91,'[1]2018  '!K91,'[1]2019'!K91,'[1]2020 '!K91)</f>
        <v>0</v>
      </c>
      <c r="L91" s="68">
        <f>SUM('[1]2016'!L91,'[1]2017'!L91,'[1]2018  '!L91,'[1]2019'!L91,'[1]2020 '!L91)</f>
        <v>2000</v>
      </c>
      <c r="M91" s="68">
        <f>SUM('[1]2016'!M91,'[1]2017'!M91,'[1]2018  '!M91,'[1]2019'!M91,'[1]2020 '!M91)</f>
        <v>0</v>
      </c>
      <c r="N91" s="68">
        <f>SUM('[1]2016'!N91,'[1]2017'!N91,'[1]2018  '!N91,'[1]2019'!N91,'[1]2020 '!N91)</f>
        <v>0</v>
      </c>
      <c r="O91" s="68">
        <f>SUM('[1]2016'!O91,'[1]2017'!O91,'[1]2018  '!O91,'[1]2019'!O91,'[1]2020 '!O91)</f>
        <v>0</v>
      </c>
      <c r="P91" s="68">
        <f>SUM('[1]2016'!P91,'[1]2017'!P91,'[1]2018  '!P91,'[1]2019'!P91,'[1]2020 '!P91)</f>
        <v>2000</v>
      </c>
      <c r="Q91" s="29" t="s">
        <v>54</v>
      </c>
    </row>
    <row r="92" s="1" customFormat="1" ht="19" customHeight="1" spans="1:17">
      <c r="A92" s="53" t="s">
        <v>180</v>
      </c>
      <c r="B92" s="68">
        <f>SUM('[1]2016'!B92,'[1]2017'!B92,'[1]2018  '!B92,'[1]2019'!B92,'[1]2020 '!B92)</f>
        <v>69</v>
      </c>
      <c r="C92" s="29" t="s">
        <v>24</v>
      </c>
      <c r="D92" s="29"/>
      <c r="E92" s="68">
        <f>SUM('[1]2016'!E92,'[1]2017'!E92,'[1]2018  '!E92,'[1]2019'!E92,'[1]2020 '!E92)</f>
        <v>0</v>
      </c>
      <c r="F92" s="31"/>
      <c r="G92" s="29" t="s">
        <v>24</v>
      </c>
      <c r="H92" s="29" t="s">
        <v>24</v>
      </c>
      <c r="I92" s="68">
        <f>SUM('[1]2016'!I92,'[1]2017'!I92,'[1]2018  '!I92,'[1]2019'!I92,'[1]2020 '!I92)</f>
        <v>41589.35</v>
      </c>
      <c r="J92" s="68">
        <f>SUM('[1]2016'!J92,'[1]2017'!J92,'[1]2018  '!J92,'[1]2019'!J92,'[1]2020 '!J92)</f>
        <v>41589.35</v>
      </c>
      <c r="K92" s="68">
        <f>SUM('[1]2016'!K92,'[1]2017'!K92,'[1]2018  '!K92,'[1]2019'!K92,'[1]2020 '!K92)</f>
        <v>11178</v>
      </c>
      <c r="L92" s="68">
        <f>SUM('[1]2016'!L92,'[1]2017'!L92,'[1]2018  '!L92,'[1]2019'!L92,'[1]2020 '!L92)</f>
        <v>19936.6</v>
      </c>
      <c r="M92" s="68">
        <f>SUM('[1]2016'!M92,'[1]2017'!M92,'[1]2018  '!M92,'[1]2019'!M92,'[1]2020 '!M92)</f>
        <v>10474.75</v>
      </c>
      <c r="N92" s="68">
        <f>SUM('[1]2016'!N92,'[1]2017'!N92,'[1]2018  '!N92,'[1]2019'!N92,'[1]2020 '!N92)</f>
        <v>0</v>
      </c>
      <c r="O92" s="68">
        <f>SUM('[1]2016'!O92,'[1]2017'!O92,'[1]2018  '!O92,'[1]2019'!O92,'[1]2020 '!O92)</f>
        <v>0</v>
      </c>
      <c r="P92" s="68">
        <f>SUM('[1]2016'!P92,'[1]2017'!P92,'[1]2018  '!P92,'[1]2019'!P92,'[1]2020 '!P92)</f>
        <v>0</v>
      </c>
      <c r="Q92" s="29"/>
    </row>
    <row r="93" s="1" customFormat="1" ht="11" customHeight="1" spans="1:17">
      <c r="A93" s="53" t="s">
        <v>181</v>
      </c>
      <c r="B93" s="68">
        <f>SUM('[1]2016'!B93,'[1]2017'!B93,'[1]2018  '!B93,'[1]2019'!B93,'[1]2020 '!B93)</f>
        <v>69</v>
      </c>
      <c r="C93" s="29" t="s">
        <v>24</v>
      </c>
      <c r="D93" s="29"/>
      <c r="E93" s="68">
        <f>SUM('[1]2016'!E93,'[1]2017'!E93,'[1]2018  '!E93,'[1]2019'!E93,'[1]2020 '!E93)</f>
        <v>0</v>
      </c>
      <c r="F93" s="31"/>
      <c r="G93" s="29" t="s">
        <v>24</v>
      </c>
      <c r="H93" s="29" t="s">
        <v>24</v>
      </c>
      <c r="I93" s="68">
        <f>SUM('[1]2016'!I93,'[1]2017'!I93,'[1]2018  '!I93,'[1]2019'!I93,'[1]2020 '!I93)</f>
        <v>41589.35</v>
      </c>
      <c r="J93" s="68">
        <f>SUM('[1]2016'!J93,'[1]2017'!J93,'[1]2018  '!J93,'[1]2019'!J93,'[1]2020 '!J93)</f>
        <v>41589.35</v>
      </c>
      <c r="K93" s="68">
        <f>SUM('[1]2016'!K93,'[1]2017'!K93,'[1]2018  '!K93,'[1]2019'!K93,'[1]2020 '!K93)</f>
        <v>11178</v>
      </c>
      <c r="L93" s="68">
        <f>SUM('[1]2016'!L93,'[1]2017'!L93,'[1]2018  '!L93,'[1]2019'!L93,'[1]2020 '!L93)</f>
        <v>19936.6</v>
      </c>
      <c r="M93" s="68">
        <f>SUM('[1]2016'!M93,'[1]2017'!M93,'[1]2018  '!M93,'[1]2019'!M93,'[1]2020 '!M93)</f>
        <v>10474.75</v>
      </c>
      <c r="N93" s="68">
        <f>SUM('[1]2016'!N93,'[1]2017'!N93,'[1]2018  '!N93,'[1]2019'!N93,'[1]2020 '!N93)</f>
        <v>0</v>
      </c>
      <c r="O93" s="68">
        <f>SUM('[1]2016'!O93,'[1]2017'!O93,'[1]2018  '!O93,'[1]2019'!O93,'[1]2020 '!O93)</f>
        <v>0</v>
      </c>
      <c r="P93" s="68">
        <f>SUM('[1]2016'!P93,'[1]2017'!P93,'[1]2018  '!P93,'[1]2019'!P93,'[1]2020 '!P93)</f>
        <v>0</v>
      </c>
      <c r="Q93" s="29"/>
    </row>
    <row r="94" s="1" customFormat="1" ht="23" customHeight="1" spans="1:17">
      <c r="A94" s="53" t="s">
        <v>182</v>
      </c>
      <c r="B94" s="68">
        <f>SUM('[1]2016'!B94,'[1]2017'!B94,'[1]2018  '!B94,'[1]2019'!B94,'[1]2020 '!B94)</f>
        <v>34</v>
      </c>
      <c r="C94" s="29" t="s">
        <v>24</v>
      </c>
      <c r="D94" s="29" t="s">
        <v>183</v>
      </c>
      <c r="E94" s="68">
        <f>SUM('[1]2016'!E94,'[1]2017'!E94,'[1]2018  '!E94,'[1]2019'!E94,'[1]2020 '!E94)</f>
        <v>0</v>
      </c>
      <c r="F94" s="31"/>
      <c r="G94" s="29" t="s">
        <v>24</v>
      </c>
      <c r="H94" s="29" t="s">
        <v>24</v>
      </c>
      <c r="I94" s="68">
        <f>SUM('[1]2016'!I94,'[1]2017'!I94,'[1]2018  '!I94,'[1]2019'!I94,'[1]2020 '!I94)</f>
        <v>15708.12</v>
      </c>
      <c r="J94" s="68">
        <f>SUM('[1]2016'!J94,'[1]2017'!J94,'[1]2018  '!J94,'[1]2019'!J94,'[1]2020 '!J94)</f>
        <v>15708.12</v>
      </c>
      <c r="K94" s="68">
        <f>SUM('[1]2016'!K94,'[1]2017'!K94,'[1]2018  '!K94,'[1]2019'!K94,'[1]2020 '!K94)</f>
        <v>11178</v>
      </c>
      <c r="L94" s="68">
        <f>SUM('[1]2016'!L94,'[1]2017'!L94,'[1]2018  '!L94,'[1]2019'!L94,'[1]2020 '!L94)</f>
        <v>2265.06</v>
      </c>
      <c r="M94" s="68">
        <f>SUM('[1]2016'!M94,'[1]2017'!M94,'[1]2018  '!M94,'[1]2019'!M94,'[1]2020 '!M94)</f>
        <v>2265.06</v>
      </c>
      <c r="N94" s="68">
        <f>SUM('[1]2016'!N94,'[1]2017'!N94,'[1]2018  '!N94,'[1]2019'!N94,'[1]2020 '!N94)</f>
        <v>0</v>
      </c>
      <c r="O94" s="68">
        <f>SUM('[1]2016'!O94,'[1]2017'!O94,'[1]2018  '!O94,'[1]2019'!O94,'[1]2020 '!O94)</f>
        <v>0</v>
      </c>
      <c r="P94" s="68">
        <f>SUM('[1]2016'!P94,'[1]2017'!P94,'[1]2018  '!P94,'[1]2019'!P94,'[1]2020 '!P94)</f>
        <v>0</v>
      </c>
      <c r="Q94" s="29"/>
    </row>
    <row r="95" s="1" customFormat="1" ht="16" customHeight="1" spans="1:17">
      <c r="A95" s="53" t="s">
        <v>184</v>
      </c>
      <c r="B95" s="68">
        <f>SUM('[1]2016'!B95,'[1]2017'!B95,'[1]2018  '!B95,'[1]2019'!B95,'[1]2020 '!B95)</f>
        <v>35</v>
      </c>
      <c r="C95" s="29" t="s">
        <v>24</v>
      </c>
      <c r="D95" s="29" t="s">
        <v>30</v>
      </c>
      <c r="E95" s="68">
        <f>SUM('[1]2016'!E95,'[1]2017'!E95,'[1]2018  '!E95,'[1]2019'!E95,'[1]2020 '!E95)</f>
        <v>0</v>
      </c>
      <c r="F95" s="31"/>
      <c r="G95" s="29" t="s">
        <v>24</v>
      </c>
      <c r="H95" s="29" t="s">
        <v>24</v>
      </c>
      <c r="I95" s="68">
        <f>SUM('[1]2016'!I95,'[1]2017'!I95,'[1]2018  '!I95,'[1]2019'!I95,'[1]2020 '!I95)</f>
        <v>25881.23</v>
      </c>
      <c r="J95" s="68">
        <f>SUM('[1]2016'!J95,'[1]2017'!J95,'[1]2018  '!J95,'[1]2019'!J95,'[1]2020 '!J95)</f>
        <v>25881.23</v>
      </c>
      <c r="K95" s="68">
        <f>SUM('[1]2016'!K95,'[1]2017'!K95,'[1]2018  '!K95,'[1]2019'!K95,'[1]2020 '!K95)</f>
        <v>0</v>
      </c>
      <c r="L95" s="68">
        <f>SUM('[1]2016'!L95,'[1]2017'!L95,'[1]2018  '!L95,'[1]2019'!L95,'[1]2020 '!L95)</f>
        <v>17671.54</v>
      </c>
      <c r="M95" s="68">
        <f>SUM('[1]2016'!M95,'[1]2017'!M95,'[1]2018  '!M95,'[1]2019'!M95,'[1]2020 '!M95)</f>
        <v>8209.69</v>
      </c>
      <c r="N95" s="68">
        <f>SUM('[1]2016'!N95,'[1]2017'!N95,'[1]2018  '!N95,'[1]2019'!N95,'[1]2020 '!N95)</f>
        <v>0</v>
      </c>
      <c r="O95" s="68">
        <f>SUM('[1]2016'!O95,'[1]2017'!O95,'[1]2018  '!O95,'[1]2019'!O95,'[1]2020 '!O95)</f>
        <v>0</v>
      </c>
      <c r="P95" s="68">
        <f>SUM('[1]2016'!P95,'[1]2017'!P95,'[1]2018  '!P95,'[1]2019'!P95,'[1]2020 '!P95)</f>
        <v>0</v>
      </c>
      <c r="Q95" s="29"/>
    </row>
    <row r="96" s="1" customFormat="1" ht="16" customHeight="1" spans="1:17">
      <c r="A96" s="53" t="s">
        <v>185</v>
      </c>
      <c r="B96" s="68">
        <f>SUM('[1]2016'!B96,'[1]2017'!B96,'[1]2018  '!B96,'[1]2019'!B96,'[1]2020 '!B96)</f>
        <v>0</v>
      </c>
      <c r="C96" s="29" t="s">
        <v>24</v>
      </c>
      <c r="D96" s="29" t="s">
        <v>30</v>
      </c>
      <c r="E96" s="68">
        <f>SUM('[1]2016'!E96,'[1]2017'!E96,'[1]2018  '!E96,'[1]2019'!E96,'[1]2020 '!E96)</f>
        <v>0</v>
      </c>
      <c r="F96" s="31"/>
      <c r="G96" s="29" t="s">
        <v>24</v>
      </c>
      <c r="H96" s="29" t="s">
        <v>24</v>
      </c>
      <c r="I96" s="68">
        <f>SUM('[1]2016'!I96,'[1]2017'!I96,'[1]2018  '!I96,'[1]2019'!I96,'[1]2020 '!I96)</f>
        <v>0</v>
      </c>
      <c r="J96" s="68">
        <f>SUM('[1]2016'!J96,'[1]2017'!J96,'[1]2018  '!J96,'[1]2019'!J96,'[1]2020 '!J96)</f>
        <v>0</v>
      </c>
      <c r="K96" s="68">
        <f>SUM('[1]2016'!K96,'[1]2017'!K96,'[1]2018  '!K96,'[1]2019'!K96,'[1]2020 '!K96)</f>
        <v>0</v>
      </c>
      <c r="L96" s="68">
        <f>SUM('[1]2016'!L96,'[1]2017'!L96,'[1]2018  '!L96,'[1]2019'!L96,'[1]2020 '!L96)</f>
        <v>0</v>
      </c>
      <c r="M96" s="68">
        <f>SUM('[1]2016'!M96,'[1]2017'!M96,'[1]2018  '!M96,'[1]2019'!M96,'[1]2020 '!M96)</f>
        <v>0</v>
      </c>
      <c r="N96" s="68">
        <f>SUM('[1]2016'!N96,'[1]2017'!N96,'[1]2018  '!N96,'[1]2019'!N96,'[1]2020 '!N96)</f>
        <v>0</v>
      </c>
      <c r="O96" s="68">
        <f>SUM('[1]2016'!O96,'[1]2017'!O96,'[1]2018  '!O96,'[1]2019'!O96,'[1]2020 '!O96)</f>
        <v>0</v>
      </c>
      <c r="P96" s="68">
        <f>SUM('[1]2016'!P96,'[1]2017'!P96,'[1]2018  '!P96,'[1]2019'!P96,'[1]2020 '!P96)</f>
        <v>0</v>
      </c>
      <c r="Q96" s="29"/>
    </row>
    <row r="97" s="1" customFormat="1" ht="21" customHeight="1" spans="1:17">
      <c r="A97" s="53" t="s">
        <v>186</v>
      </c>
      <c r="B97" s="68">
        <f>SUM('[1]2016'!B97,'[1]2017'!B97,'[1]2018  '!B97,'[1]2019'!B97,'[1]2020 '!B97)</f>
        <v>33</v>
      </c>
      <c r="C97" s="29" t="s">
        <v>24</v>
      </c>
      <c r="D97" s="29" t="s">
        <v>183</v>
      </c>
      <c r="E97" s="23" t="s">
        <v>24</v>
      </c>
      <c r="F97" s="31" t="s">
        <v>187</v>
      </c>
      <c r="G97" s="29" t="s">
        <v>24</v>
      </c>
      <c r="H97" s="29" t="s">
        <v>24</v>
      </c>
      <c r="I97" s="68">
        <f>SUM('[1]2016'!I97,'[1]2017'!I97,'[1]2018  '!I97,'[1]2019'!I97,'[1]2020 '!I97)</f>
        <v>15806.5</v>
      </c>
      <c r="J97" s="68">
        <f>SUM('[1]2016'!J97,'[1]2017'!J97,'[1]2018  '!J97,'[1]2019'!J97,'[1]2020 '!J97)</f>
        <v>15166.5</v>
      </c>
      <c r="K97" s="68">
        <f>SUM('[1]2016'!K97,'[1]2017'!K97,'[1]2018  '!K97,'[1]2019'!K97,'[1]2020 '!K97)</f>
        <v>13067</v>
      </c>
      <c r="L97" s="68">
        <f>SUM('[1]2016'!L97,'[1]2017'!L97,'[1]2018  '!L97,'[1]2019'!L97,'[1]2020 '!L97)</f>
        <v>2099.5</v>
      </c>
      <c r="M97" s="68">
        <f>SUM('[1]2016'!M97,'[1]2017'!M97,'[1]2018  '!M97,'[1]2019'!M97,'[1]2020 '!M97)</f>
        <v>0</v>
      </c>
      <c r="N97" s="68">
        <f>SUM('[1]2016'!N97,'[1]2017'!N97,'[1]2018  '!N97,'[1]2019'!N97,'[1]2020 '!N97)</f>
        <v>0</v>
      </c>
      <c r="O97" s="68">
        <f>SUM('[1]2016'!O97,'[1]2017'!O97,'[1]2018  '!O97,'[1]2019'!O97,'[1]2020 '!O97)</f>
        <v>0</v>
      </c>
      <c r="P97" s="68">
        <f>SUM('[1]2016'!P97,'[1]2017'!P97,'[1]2018  '!P97,'[1]2019'!P97,'[1]2020 '!P97)</f>
        <v>640</v>
      </c>
      <c r="Q97" s="29"/>
    </row>
    <row r="98" s="1" customFormat="1" ht="23" customHeight="1" spans="1:17">
      <c r="A98" s="330" t="s">
        <v>188</v>
      </c>
      <c r="B98" s="24">
        <f>SUM('[1]2016'!B98,'[1]2017'!B98,'[1]2018  '!B98,'[1]2019'!B98,'[1]2020 '!B98)</f>
        <v>448</v>
      </c>
      <c r="C98" s="23" t="s">
        <v>24</v>
      </c>
      <c r="D98" s="23" t="s">
        <v>24</v>
      </c>
      <c r="E98" s="23" t="s">
        <v>24</v>
      </c>
      <c r="F98" s="105"/>
      <c r="G98" s="23" t="s">
        <v>24</v>
      </c>
      <c r="H98" s="23" t="s">
        <v>24</v>
      </c>
      <c r="I98" s="24">
        <f>SUM('[1]2016'!I98,'[1]2017'!I98,'[1]2018  '!I98,'[1]2019'!I98,'[1]2020 '!I98)</f>
        <v>4625.28</v>
      </c>
      <c r="J98" s="24">
        <f>SUM('[1]2016'!J98,'[1]2017'!J98,'[1]2018  '!J98,'[1]2019'!J98,'[1]2020 '!J98)</f>
        <v>4625.28</v>
      </c>
      <c r="K98" s="24">
        <f>SUM('[1]2016'!K98,'[1]2017'!K98,'[1]2018  '!K98,'[1]2019'!K98,'[1]2020 '!K98)</f>
        <v>2021</v>
      </c>
      <c r="L98" s="24">
        <f>SUM('[1]2016'!L98,'[1]2017'!L98,'[1]2018  '!L98,'[1]2019'!L98,'[1]2020 '!L98)</f>
        <v>1504.31</v>
      </c>
      <c r="M98" s="24">
        <f>SUM('[1]2016'!M98,'[1]2017'!M98,'[1]2018  '!M98,'[1]2019'!M98,'[1]2020 '!M98)</f>
        <v>1099.97</v>
      </c>
      <c r="N98" s="24">
        <f>SUM('[1]2016'!N98,'[1]2017'!N98,'[1]2018  '!N98,'[1]2019'!N98,'[1]2020 '!N98)</f>
        <v>0</v>
      </c>
      <c r="O98" s="24">
        <f>SUM('[1]2016'!O98,'[1]2017'!O98,'[1]2018  '!O98,'[1]2019'!O98,'[1]2020 '!O98)</f>
        <v>0</v>
      </c>
      <c r="P98" s="24">
        <f>SUM('[1]2016'!P98,'[1]2017'!P98,'[1]2018  '!P98,'[1]2019'!P98,'[1]2020 '!P98)</f>
        <v>0</v>
      </c>
      <c r="Q98" s="23"/>
    </row>
    <row r="99" s="1" customFormat="1" customHeight="1" spans="1:17">
      <c r="A99" s="53" t="s">
        <v>189</v>
      </c>
      <c r="B99" s="68">
        <f>SUM('[1]2016'!B99,'[1]2017'!B99,'[1]2018  '!B99,'[1]2019'!B99,'[1]2020 '!B99)</f>
        <v>52</v>
      </c>
      <c r="C99" s="29" t="s">
        <v>24</v>
      </c>
      <c r="D99" s="29" t="s">
        <v>155</v>
      </c>
      <c r="E99" s="68">
        <f>SUM('[1]2016'!E99,'[1]2017'!E99,'[1]2018  '!E99,'[1]2019'!E99,'[1]2020 '!E99)</f>
        <v>18073.22</v>
      </c>
      <c r="F99" s="100" t="s">
        <v>190</v>
      </c>
      <c r="G99" s="29" t="s">
        <v>24</v>
      </c>
      <c r="H99" s="29" t="s">
        <v>24</v>
      </c>
      <c r="I99" s="68">
        <f>SUM('[1]2016'!I99,'[1]2017'!I99,'[1]2018  '!I99,'[1]2019'!I99,'[1]2020 '!I99)</f>
        <v>4625.28</v>
      </c>
      <c r="J99" s="68">
        <f>SUM('[1]2016'!J99,'[1]2017'!J99,'[1]2018  '!J99,'[1]2019'!J99,'[1]2020 '!J99)</f>
        <v>4625.28</v>
      </c>
      <c r="K99" s="68">
        <f>SUM('[1]2016'!K99,'[1]2017'!K99,'[1]2018  '!K99,'[1]2019'!K99,'[1]2020 '!K99)</f>
        <v>2021</v>
      </c>
      <c r="L99" s="68">
        <f>SUM('[1]2016'!L99,'[1]2017'!L99,'[1]2018  '!L99,'[1]2019'!L99,'[1]2020 '!L99)</f>
        <v>1504.31</v>
      </c>
      <c r="M99" s="68">
        <f>SUM('[1]2016'!M99,'[1]2017'!M99,'[1]2018  '!M99,'[1]2019'!M99,'[1]2020 '!M99)</f>
        <v>1099.97</v>
      </c>
      <c r="N99" s="68">
        <f>SUM('[1]2016'!N99,'[1]2017'!N99,'[1]2018  '!N99,'[1]2019'!N99,'[1]2020 '!N99)</f>
        <v>0</v>
      </c>
      <c r="O99" s="68">
        <f>SUM('[1]2016'!O99,'[1]2017'!O99,'[1]2018  '!O99,'[1]2019'!O99,'[1]2020 '!O99)</f>
        <v>0</v>
      </c>
      <c r="P99" s="68">
        <f>SUM('[1]2016'!P99,'[1]2017'!P99,'[1]2018  '!P99,'[1]2019'!P99,'[1]2020 '!P99)</f>
        <v>0</v>
      </c>
      <c r="Q99" s="29" t="s">
        <v>191</v>
      </c>
    </row>
    <row r="100" s="1" customFormat="1" ht="24" customHeight="1" spans="1:17">
      <c r="A100" s="53" t="s">
        <v>192</v>
      </c>
      <c r="B100" s="68">
        <f>SUM('[1]2016'!B100,'[1]2017'!B100,'[1]2018  '!B100,'[1]2019'!B100,'[1]2020 '!B100)</f>
        <v>0</v>
      </c>
      <c r="C100" s="29" t="s">
        <v>24</v>
      </c>
      <c r="D100" s="29" t="s">
        <v>193</v>
      </c>
      <c r="E100" s="68">
        <f>SUM('[1]2016'!E100,'[1]2017'!E100,'[1]2018  '!E100,'[1]2019'!E100,'[1]2020 '!E100)</f>
        <v>0</v>
      </c>
      <c r="F100" s="100"/>
      <c r="G100" s="29" t="s">
        <v>24</v>
      </c>
      <c r="H100" s="29" t="s">
        <v>24</v>
      </c>
      <c r="I100" s="68">
        <f>SUM('[1]2016'!I100,'[1]2017'!I100,'[1]2018  '!I100,'[1]2019'!I100,'[1]2020 '!I100)</f>
        <v>0</v>
      </c>
      <c r="J100" s="68">
        <f>SUM('[1]2016'!J100,'[1]2017'!J100,'[1]2018  '!J100,'[1]2019'!J100,'[1]2020 '!J100)</f>
        <v>0</v>
      </c>
      <c r="K100" s="68">
        <f>SUM('[1]2016'!K100,'[1]2017'!K100,'[1]2018  '!K100,'[1]2019'!K100,'[1]2020 '!K100)</f>
        <v>0</v>
      </c>
      <c r="L100" s="68">
        <f>SUM('[1]2016'!L100,'[1]2017'!L100,'[1]2018  '!L100,'[1]2019'!L100,'[1]2020 '!L100)</f>
        <v>0</v>
      </c>
      <c r="M100" s="68">
        <f>SUM('[1]2016'!M100,'[1]2017'!M100,'[1]2018  '!M100,'[1]2019'!M100,'[1]2020 '!M100)</f>
        <v>0</v>
      </c>
      <c r="N100" s="68">
        <f>SUM('[1]2016'!N100,'[1]2017'!N100,'[1]2018  '!N100,'[1]2019'!N100,'[1]2020 '!N100)</f>
        <v>0</v>
      </c>
      <c r="O100" s="68">
        <f>SUM('[1]2016'!O100,'[1]2017'!O100,'[1]2018  '!O100,'[1]2019'!O100,'[1]2020 '!O100)</f>
        <v>0</v>
      </c>
      <c r="P100" s="68">
        <f>SUM('[1]2016'!P100,'[1]2017'!P100,'[1]2018  '!P100,'[1]2019'!P100,'[1]2020 '!P100)</f>
        <v>0</v>
      </c>
      <c r="Q100" s="29"/>
    </row>
    <row r="101" s="1" customFormat="1" ht="25" customHeight="1" spans="1:17">
      <c r="A101" s="337" t="s">
        <v>194</v>
      </c>
      <c r="B101" s="24">
        <f>SUM('[1]2016'!B101,'[1]2017'!B101,'[1]2018  '!B101,'[1]2019'!B101,'[1]2020 '!B101)</f>
        <v>26</v>
      </c>
      <c r="C101" s="23" t="s">
        <v>24</v>
      </c>
      <c r="D101" s="23" t="s">
        <v>77</v>
      </c>
      <c r="E101" s="24">
        <f>SUM('[1]2016'!E101,'[1]2017'!E101,'[1]2018  '!E101,'[1]2019'!E101,'[1]2020 '!E101)</f>
        <v>26</v>
      </c>
      <c r="F101" s="105"/>
      <c r="G101" s="23" t="s">
        <v>24</v>
      </c>
      <c r="H101" s="23" t="s">
        <v>24</v>
      </c>
      <c r="I101" s="24">
        <f>SUM('[1]2016'!I101,'[1]2017'!I101,'[1]2018  '!I101,'[1]2019'!I101,'[1]2020 '!I101)</f>
        <v>6340</v>
      </c>
      <c r="J101" s="24">
        <f>SUM('[1]2016'!J101,'[1]2017'!J101,'[1]2018  '!J101,'[1]2019'!J101,'[1]2020 '!J101)</f>
        <v>6340</v>
      </c>
      <c r="K101" s="24">
        <f>SUM('[1]2016'!K101,'[1]2017'!K101,'[1]2018  '!K101,'[1]2019'!K101,'[1]2020 '!K101)</f>
        <v>6340</v>
      </c>
      <c r="L101" s="24">
        <f>SUM('[1]2016'!L101,'[1]2017'!L101,'[1]2018  '!L101,'[1]2019'!L101,'[1]2020 '!L101)</f>
        <v>0</v>
      </c>
      <c r="M101" s="24">
        <f>SUM('[1]2016'!M101,'[1]2017'!M101,'[1]2018  '!M101,'[1]2019'!M101,'[1]2020 '!M101)</f>
        <v>0</v>
      </c>
      <c r="N101" s="24">
        <f>SUM('[1]2016'!N101,'[1]2017'!N101,'[1]2018  '!N101,'[1]2019'!N101,'[1]2020 '!N101)</f>
        <v>0</v>
      </c>
      <c r="O101" s="24">
        <f>SUM('[1]2016'!O101,'[1]2017'!O101,'[1]2018  '!O101,'[1]2019'!O101,'[1]2020 '!O101)</f>
        <v>0</v>
      </c>
      <c r="P101" s="24">
        <f>SUM('[1]2016'!P101,'[1]2017'!P101,'[1]2018  '!P101,'[1]2019'!P101,'[1]2020 '!P101)</f>
        <v>0</v>
      </c>
      <c r="Q101" s="23"/>
    </row>
    <row r="102" s="1" customFormat="1" ht="17" customHeight="1" spans="1:17">
      <c r="A102" s="53" t="s">
        <v>195</v>
      </c>
      <c r="B102" s="68">
        <f>SUM('[1]2016'!B102,'[1]2017'!B102,'[1]2018  '!B102,'[1]2019'!B102,'[1]2020 '!B102)</f>
        <v>26</v>
      </c>
      <c r="C102" s="29" t="s">
        <v>24</v>
      </c>
      <c r="D102" s="29" t="s">
        <v>77</v>
      </c>
      <c r="E102" s="68">
        <f>SUM('[1]2016'!E102,'[1]2017'!E102,'[1]2018  '!E102,'[1]2019'!E102,'[1]2020 '!E102)</f>
        <v>26</v>
      </c>
      <c r="F102" s="100" t="s">
        <v>196</v>
      </c>
      <c r="G102" s="29" t="s">
        <v>24</v>
      </c>
      <c r="H102" s="29" t="s">
        <v>115</v>
      </c>
      <c r="I102" s="68">
        <f>SUM('[1]2016'!I102,'[1]2017'!I102,'[1]2018  '!I102,'[1]2019'!I102,'[1]2020 '!I102)</f>
        <v>6340</v>
      </c>
      <c r="J102" s="68">
        <f>SUM('[1]2016'!J102,'[1]2017'!J102,'[1]2018  '!J102,'[1]2019'!J102,'[1]2020 '!J102)</f>
        <v>6340</v>
      </c>
      <c r="K102" s="68">
        <f>SUM('[1]2016'!K102,'[1]2017'!K102,'[1]2018  '!K102,'[1]2019'!K102,'[1]2020 '!K102)</f>
        <v>6340</v>
      </c>
      <c r="L102" s="68">
        <f>SUM('[1]2016'!L102,'[1]2017'!L102,'[1]2018  '!L102,'[1]2019'!L102,'[1]2020 '!L102)</f>
        <v>0</v>
      </c>
      <c r="M102" s="68">
        <f>SUM('[1]2016'!M102,'[1]2017'!M102,'[1]2018  '!M102,'[1]2019'!M102,'[1]2020 '!M102)</f>
        <v>0</v>
      </c>
      <c r="N102" s="68">
        <f>SUM('[1]2016'!N102,'[1]2017'!N102,'[1]2018  '!N102,'[1]2019'!N102,'[1]2020 '!N102)</f>
        <v>0</v>
      </c>
      <c r="O102" s="68">
        <f>SUM('[1]2016'!O102,'[1]2017'!O102,'[1]2018  '!O102,'[1]2019'!O102,'[1]2020 '!O102)</f>
        <v>0</v>
      </c>
      <c r="P102" s="68">
        <f>SUM('[1]2016'!P102,'[1]2017'!P102,'[1]2018  '!P102,'[1]2019'!P102,'[1]2020 '!P102)</f>
        <v>0</v>
      </c>
      <c r="Q102" s="29" t="s">
        <v>58</v>
      </c>
    </row>
    <row r="103" s="1" customFormat="1" ht="17" customHeight="1" spans="1:17">
      <c r="A103" s="53" t="s">
        <v>197</v>
      </c>
      <c r="B103" s="68">
        <f>SUM('[1]2016'!B103,'[1]2017'!B103,'[1]2018  '!B103,'[1]2019'!B103,'[1]2020 '!B103)</f>
        <v>0</v>
      </c>
      <c r="C103" s="29" t="s">
        <v>24</v>
      </c>
      <c r="D103" s="29" t="s">
        <v>77</v>
      </c>
      <c r="E103" s="68">
        <f>SUM('[1]2016'!E103,'[1]2017'!E103,'[1]2018  '!E103,'[1]2019'!E103,'[1]2020 '!E103)</f>
        <v>0</v>
      </c>
      <c r="F103" s="100"/>
      <c r="G103" s="29" t="s">
        <v>24</v>
      </c>
      <c r="H103" s="29" t="s">
        <v>24</v>
      </c>
      <c r="I103" s="68">
        <f>SUM('[1]2016'!I103,'[1]2017'!I103,'[1]2018  '!I103,'[1]2019'!I103,'[1]2020 '!I103)</f>
        <v>0</v>
      </c>
      <c r="J103" s="68">
        <f>SUM('[1]2016'!J103,'[1]2017'!J103,'[1]2018  '!J103,'[1]2019'!J103,'[1]2020 '!J103)</f>
        <v>0</v>
      </c>
      <c r="K103" s="68">
        <f>SUM('[1]2016'!K103,'[1]2017'!K103,'[1]2018  '!K103,'[1]2019'!K103,'[1]2020 '!K103)</f>
        <v>0</v>
      </c>
      <c r="L103" s="68">
        <f>SUM('[1]2016'!L103,'[1]2017'!L103,'[1]2018  '!L103,'[1]2019'!L103,'[1]2020 '!L103)</f>
        <v>0</v>
      </c>
      <c r="M103" s="68">
        <f>SUM('[1]2016'!M103,'[1]2017'!M103,'[1]2018  '!M103,'[1]2019'!M103,'[1]2020 '!M103)</f>
        <v>0</v>
      </c>
      <c r="N103" s="68">
        <f>SUM('[1]2016'!N103,'[1]2017'!N103,'[1]2018  '!N103,'[1]2019'!N103,'[1]2020 '!N103)</f>
        <v>0</v>
      </c>
      <c r="O103" s="68">
        <f>SUM('[1]2016'!O103,'[1]2017'!O103,'[1]2018  '!O103,'[1]2019'!O103,'[1]2020 '!O103)</f>
        <v>0</v>
      </c>
      <c r="P103" s="68">
        <f>SUM('[1]2016'!P103,'[1]2017'!P103,'[1]2018  '!P103,'[1]2019'!P103,'[1]2020 '!P103)</f>
        <v>0</v>
      </c>
      <c r="Q103" s="29"/>
    </row>
    <row r="104" s="1" customFormat="1" ht="17" customHeight="1" spans="1:17">
      <c r="A104" s="53" t="s">
        <v>198</v>
      </c>
      <c r="B104" s="68">
        <f>SUM('[1]2016'!B104,'[1]2017'!B104,'[1]2018  '!B104,'[1]2019'!B104,'[1]2020 '!B104)</f>
        <v>0</v>
      </c>
      <c r="C104" s="29" t="s">
        <v>24</v>
      </c>
      <c r="D104" s="29" t="s">
        <v>77</v>
      </c>
      <c r="E104" s="68">
        <f>SUM('[1]2016'!E104,'[1]2017'!E104,'[1]2018  '!E104,'[1]2019'!E104,'[1]2020 '!E104)</f>
        <v>0</v>
      </c>
      <c r="F104" s="100"/>
      <c r="G104" s="29" t="s">
        <v>24</v>
      </c>
      <c r="H104" s="29" t="s">
        <v>24</v>
      </c>
      <c r="I104" s="68">
        <f>SUM('[1]2016'!I104,'[1]2017'!I104,'[1]2018  '!I104,'[1]2019'!I104,'[1]2020 '!I104)</f>
        <v>0</v>
      </c>
      <c r="J104" s="68">
        <f>SUM('[1]2016'!J104,'[1]2017'!J104,'[1]2018  '!J104,'[1]2019'!J104,'[1]2020 '!J104)</f>
        <v>0</v>
      </c>
      <c r="K104" s="68">
        <f>SUM('[1]2016'!K104,'[1]2017'!K104,'[1]2018  '!K104,'[1]2019'!K104,'[1]2020 '!K104)</f>
        <v>0</v>
      </c>
      <c r="L104" s="68">
        <f>SUM('[1]2016'!L104,'[1]2017'!L104,'[1]2018  '!L104,'[1]2019'!L104,'[1]2020 '!L104)</f>
        <v>0</v>
      </c>
      <c r="M104" s="68">
        <f>SUM('[1]2016'!M104,'[1]2017'!M104,'[1]2018  '!M104,'[1]2019'!M104,'[1]2020 '!M104)</f>
        <v>0</v>
      </c>
      <c r="N104" s="68">
        <f>SUM('[1]2016'!N104,'[1]2017'!N104,'[1]2018  '!N104,'[1]2019'!N104,'[1]2020 '!N104)</f>
        <v>0</v>
      </c>
      <c r="O104" s="68">
        <f>SUM('[1]2016'!O104,'[1]2017'!O104,'[1]2018  '!O104,'[1]2019'!O104,'[1]2020 '!O104)</f>
        <v>0</v>
      </c>
      <c r="P104" s="68">
        <f>SUM('[1]2016'!P104,'[1]2017'!P104,'[1]2018  '!P104,'[1]2019'!P104,'[1]2020 '!P104)</f>
        <v>0</v>
      </c>
      <c r="Q104" s="29"/>
    </row>
    <row r="105" s="1" customFormat="1" ht="17" customHeight="1" spans="1:17">
      <c r="A105" s="53" t="s">
        <v>199</v>
      </c>
      <c r="B105" s="68">
        <f>SUM('[1]2016'!B105,'[1]2017'!B105,'[1]2018  '!B105,'[1]2019'!B105,'[1]2020 '!B105)</f>
        <v>0</v>
      </c>
      <c r="C105" s="29" t="s">
        <v>24</v>
      </c>
      <c r="D105" s="29" t="s">
        <v>77</v>
      </c>
      <c r="E105" s="68">
        <f>SUM('[1]2016'!E105,'[1]2017'!E105,'[1]2018  '!E105,'[1]2019'!E105,'[1]2020 '!E105)</f>
        <v>0</v>
      </c>
      <c r="F105" s="100"/>
      <c r="G105" s="29" t="s">
        <v>24</v>
      </c>
      <c r="H105" s="29" t="s">
        <v>24</v>
      </c>
      <c r="I105" s="68">
        <f>SUM('[1]2016'!I105,'[1]2017'!I105,'[1]2018  '!I105,'[1]2019'!I105,'[1]2020 '!I105)</f>
        <v>0</v>
      </c>
      <c r="J105" s="68">
        <f>SUM('[1]2016'!J105,'[1]2017'!J105,'[1]2018  '!J105,'[1]2019'!J105,'[1]2020 '!J105)</f>
        <v>0</v>
      </c>
      <c r="K105" s="68">
        <f>SUM('[1]2016'!K105,'[1]2017'!K105,'[1]2018  '!K105,'[1]2019'!K105,'[1]2020 '!K105)</f>
        <v>0</v>
      </c>
      <c r="L105" s="68">
        <f>SUM('[1]2016'!L105,'[1]2017'!L105,'[1]2018  '!L105,'[1]2019'!L105,'[1]2020 '!L105)</f>
        <v>0</v>
      </c>
      <c r="M105" s="68">
        <f>SUM('[1]2016'!M105,'[1]2017'!M105,'[1]2018  '!M105,'[1]2019'!M105,'[1]2020 '!M105)</f>
        <v>0</v>
      </c>
      <c r="N105" s="68">
        <f>SUM('[1]2016'!N105,'[1]2017'!N105,'[1]2018  '!N105,'[1]2019'!N105,'[1]2020 '!N105)</f>
        <v>0</v>
      </c>
      <c r="O105" s="68">
        <f>SUM('[1]2016'!O105,'[1]2017'!O105,'[1]2018  '!O105,'[1]2019'!O105,'[1]2020 '!O105)</f>
        <v>0</v>
      </c>
      <c r="P105" s="68">
        <f>SUM('[1]2016'!P105,'[1]2017'!P105,'[1]2018  '!P105,'[1]2019'!P105,'[1]2020 '!P105)</f>
        <v>0</v>
      </c>
      <c r="Q105" s="29"/>
    </row>
    <row r="106" s="1" customFormat="1" ht="17" customHeight="1" spans="1:17">
      <c r="A106" s="53" t="s">
        <v>200</v>
      </c>
      <c r="B106" s="68">
        <f>SUM('[1]2016'!B106,'[1]2017'!B106,'[1]2018  '!B106,'[1]2019'!B106,'[1]2020 '!B106)</f>
        <v>0</v>
      </c>
      <c r="C106" s="29" t="s">
        <v>24</v>
      </c>
      <c r="D106" s="29" t="s">
        <v>77</v>
      </c>
      <c r="E106" s="68">
        <f>SUM('[1]2016'!E106,'[1]2017'!E106,'[1]2018  '!E106,'[1]2019'!E106,'[1]2020 '!E106)</f>
        <v>0</v>
      </c>
      <c r="F106" s="100"/>
      <c r="G106" s="29" t="s">
        <v>24</v>
      </c>
      <c r="H106" s="29" t="s">
        <v>24</v>
      </c>
      <c r="I106" s="68">
        <f>SUM('[1]2016'!I106,'[1]2017'!I106,'[1]2018  '!I106,'[1]2019'!I106,'[1]2020 '!I106)</f>
        <v>0</v>
      </c>
      <c r="J106" s="68">
        <f>SUM('[1]2016'!J106,'[1]2017'!J106,'[1]2018  '!J106,'[1]2019'!J106,'[1]2020 '!J106)</f>
        <v>0</v>
      </c>
      <c r="K106" s="68">
        <f>SUM('[1]2016'!K106,'[1]2017'!K106,'[1]2018  '!K106,'[1]2019'!K106,'[1]2020 '!K106)</f>
        <v>0</v>
      </c>
      <c r="L106" s="68">
        <f>SUM('[1]2016'!L106,'[1]2017'!L106,'[1]2018  '!L106,'[1]2019'!L106,'[1]2020 '!L106)</f>
        <v>0</v>
      </c>
      <c r="M106" s="68">
        <f>SUM('[1]2016'!M106,'[1]2017'!M106,'[1]2018  '!M106,'[1]2019'!M106,'[1]2020 '!M106)</f>
        <v>0</v>
      </c>
      <c r="N106" s="68">
        <f>SUM('[1]2016'!N106,'[1]2017'!N106,'[1]2018  '!N106,'[1]2019'!N106,'[1]2020 '!N106)</f>
        <v>0</v>
      </c>
      <c r="O106" s="68">
        <f>SUM('[1]2016'!O106,'[1]2017'!O106,'[1]2018  '!O106,'[1]2019'!O106,'[1]2020 '!O106)</f>
        <v>0</v>
      </c>
      <c r="P106" s="68">
        <f>SUM('[1]2016'!P106,'[1]2017'!P106,'[1]2018  '!P106,'[1]2019'!P106,'[1]2020 '!P106)</f>
        <v>0</v>
      </c>
      <c r="Q106" s="29"/>
    </row>
    <row r="107" s="1" customFormat="1" ht="17" customHeight="1" spans="1:17">
      <c r="A107" s="53" t="s">
        <v>201</v>
      </c>
      <c r="B107" s="68">
        <f>SUM('[1]2016'!B107,'[1]2017'!B107,'[1]2018  '!B107,'[1]2019'!B107,'[1]2020 '!B107)</f>
        <v>0</v>
      </c>
      <c r="C107" s="29" t="s">
        <v>24</v>
      </c>
      <c r="D107" s="29" t="s">
        <v>77</v>
      </c>
      <c r="E107" s="68">
        <f>SUM('[1]2016'!E107,'[1]2017'!E107,'[1]2018  '!E107,'[1]2019'!E107,'[1]2020 '!E107)</f>
        <v>0</v>
      </c>
      <c r="F107" s="100"/>
      <c r="G107" s="29" t="s">
        <v>24</v>
      </c>
      <c r="H107" s="29" t="s">
        <v>24</v>
      </c>
      <c r="I107" s="68">
        <f>SUM('[1]2016'!I107,'[1]2017'!I107,'[1]2018  '!I107,'[1]2019'!I107,'[1]2020 '!I107)</f>
        <v>0</v>
      </c>
      <c r="J107" s="68">
        <f>SUM('[1]2016'!J107,'[1]2017'!J107,'[1]2018  '!J107,'[1]2019'!J107,'[1]2020 '!J107)</f>
        <v>0</v>
      </c>
      <c r="K107" s="68">
        <f>SUM('[1]2016'!K107,'[1]2017'!K107,'[1]2018  '!K107,'[1]2019'!K107,'[1]2020 '!K107)</f>
        <v>0</v>
      </c>
      <c r="L107" s="68">
        <f>SUM('[1]2016'!L107,'[1]2017'!L107,'[1]2018  '!L107,'[1]2019'!L107,'[1]2020 '!L107)</f>
        <v>0</v>
      </c>
      <c r="M107" s="68">
        <f>SUM('[1]2016'!M107,'[1]2017'!M107,'[1]2018  '!M107,'[1]2019'!M107,'[1]2020 '!M107)</f>
        <v>0</v>
      </c>
      <c r="N107" s="68">
        <f>SUM('[1]2016'!N107,'[1]2017'!N107,'[1]2018  '!N107,'[1]2019'!N107,'[1]2020 '!N107)</f>
        <v>0</v>
      </c>
      <c r="O107" s="68">
        <f>SUM('[1]2016'!O107,'[1]2017'!O107,'[1]2018  '!O107,'[1]2019'!O107,'[1]2020 '!O107)</f>
        <v>0</v>
      </c>
      <c r="P107" s="68">
        <f>SUM('[1]2016'!P107,'[1]2017'!P107,'[1]2018  '!P107,'[1]2019'!P107,'[1]2020 '!P107)</f>
        <v>0</v>
      </c>
      <c r="Q107" s="29"/>
    </row>
    <row r="108" s="1" customFormat="1" ht="26" customHeight="1" spans="1:17">
      <c r="A108" s="330" t="s">
        <v>202</v>
      </c>
      <c r="B108" s="24">
        <f>SUM('[1]2016'!B108,'[1]2017'!B108,'[1]2018  '!B108,'[1]2019'!B108,'[1]2020 '!B108)</f>
        <v>1304</v>
      </c>
      <c r="C108" s="23" t="s">
        <v>24</v>
      </c>
      <c r="D108" s="23" t="s">
        <v>24</v>
      </c>
      <c r="E108" s="23" t="s">
        <v>24</v>
      </c>
      <c r="F108" s="105"/>
      <c r="G108" s="23" t="s">
        <v>24</v>
      </c>
      <c r="H108" s="23" t="s">
        <v>24</v>
      </c>
      <c r="I108" s="24">
        <f>SUM('[1]2016'!I108,'[1]2017'!I108,'[1]2018  '!I108,'[1]2019'!I108,'[1]2020 '!I108)</f>
        <v>437323.602</v>
      </c>
      <c r="J108" s="24">
        <f>SUM('[1]2016'!J108,'[1]2017'!J108,'[1]2018  '!J108,'[1]2019'!J108,'[1]2020 '!J108)</f>
        <v>228672.784</v>
      </c>
      <c r="K108" s="24">
        <f>SUM('[1]2016'!K108,'[1]2017'!K108,'[1]2018  '!K108,'[1]2019'!K108,'[1]2020 '!K108)</f>
        <v>45336.749</v>
      </c>
      <c r="L108" s="24">
        <f>SUM('[1]2016'!L108,'[1]2017'!L108,'[1]2018  '!L108,'[1]2019'!L108,'[1]2020 '!L108)</f>
        <v>53416.543</v>
      </c>
      <c r="M108" s="24">
        <f>SUM('[1]2016'!M108,'[1]2017'!M108,'[1]2018  '!M108,'[1]2019'!M108,'[1]2020 '!M108)</f>
        <v>129919.492</v>
      </c>
      <c r="N108" s="24">
        <f>SUM('[1]2016'!N108,'[1]2017'!N108,'[1]2018  '!N108,'[1]2019'!N108,'[1]2020 '!N108)</f>
        <v>75653.138</v>
      </c>
      <c r="O108" s="24">
        <f>SUM('[1]2016'!O108,'[1]2017'!O108,'[1]2018  '!O108,'[1]2019'!O108,'[1]2020 '!O108)</f>
        <v>120593.68</v>
      </c>
      <c r="P108" s="24">
        <f>SUM('[1]2016'!P108,'[1]2017'!P108,'[1]2018  '!P108,'[1]2019'!P108,'[1]2020 '!P108)</f>
        <v>12404</v>
      </c>
      <c r="Q108" s="23"/>
    </row>
    <row r="109" s="235" customFormat="1" ht="28" customHeight="1" spans="1:17">
      <c r="A109" s="53" t="s">
        <v>203</v>
      </c>
      <c r="B109" s="68">
        <f>SUM('[1]2016'!B109,'[1]2017'!B109,'[1]2018  '!B109,'[1]2019'!B109,'[1]2020 '!B109)</f>
        <v>1138</v>
      </c>
      <c r="C109" s="29" t="s">
        <v>24</v>
      </c>
      <c r="D109" s="29"/>
      <c r="E109" s="68">
        <f>SUM('[1]2016'!E109,'[1]2017'!E109,'[1]2018  '!E109,'[1]2019'!E109,'[1]2020 '!E109)</f>
        <v>2873.9541</v>
      </c>
      <c r="F109" s="100"/>
      <c r="G109" s="29" t="s">
        <v>24</v>
      </c>
      <c r="H109" s="29" t="s">
        <v>24</v>
      </c>
      <c r="I109" s="68">
        <f>SUM(I110,I117,I121,I122,I123,I128)</f>
        <v>281781.332</v>
      </c>
      <c r="J109" s="68">
        <f t="shared" ref="J109:P109" si="1">SUM(J110,J117,J121,J122,J123,J128)</f>
        <v>166933.674</v>
      </c>
      <c r="K109" s="68">
        <f t="shared" si="1"/>
        <v>23779.329</v>
      </c>
      <c r="L109" s="68">
        <f t="shared" si="1"/>
        <v>17447.61</v>
      </c>
      <c r="M109" s="68">
        <f t="shared" si="1"/>
        <v>125706.735</v>
      </c>
      <c r="N109" s="68">
        <f t="shared" si="1"/>
        <v>73555.558</v>
      </c>
      <c r="O109" s="68">
        <f t="shared" si="1"/>
        <v>0</v>
      </c>
      <c r="P109" s="68">
        <f t="shared" si="1"/>
        <v>12404</v>
      </c>
      <c r="Q109" s="29"/>
    </row>
    <row r="110" s="235" customFormat="1" ht="19" customHeight="1" spans="1:17">
      <c r="A110" s="53" t="s">
        <v>204</v>
      </c>
      <c r="B110" s="68">
        <f>SUM('[1]2016'!B110,'[1]2017'!B110,'[1]2018  '!B110,'[1]2019'!B110,'[1]2020 '!B110)</f>
        <v>241</v>
      </c>
      <c r="C110" s="29" t="s">
        <v>24</v>
      </c>
      <c r="D110" s="29" t="s">
        <v>205</v>
      </c>
      <c r="E110" s="68">
        <f>SUM('[1]2016'!E110,'[1]2017'!E110,'[1]2018  '!E110,'[1]2019'!E110,'[1]2020 '!E110)</f>
        <v>3514.189</v>
      </c>
      <c r="F110" s="100"/>
      <c r="G110" s="29" t="s">
        <v>24</v>
      </c>
      <c r="H110" s="29" t="s">
        <v>24</v>
      </c>
      <c r="I110" s="68">
        <f>SUM(I111:I116)</f>
        <v>146996.399</v>
      </c>
      <c r="J110" s="68">
        <f t="shared" ref="J110:P110" si="2">SUM(J111:J116)</f>
        <v>118108.299</v>
      </c>
      <c r="K110" s="68">
        <f t="shared" si="2"/>
        <v>7731.784</v>
      </c>
      <c r="L110" s="68">
        <f t="shared" si="2"/>
        <v>3437.75</v>
      </c>
      <c r="M110" s="68">
        <f t="shared" si="2"/>
        <v>106938.765</v>
      </c>
      <c r="N110" s="68">
        <f t="shared" si="2"/>
        <v>0</v>
      </c>
      <c r="O110" s="68">
        <f t="shared" si="2"/>
        <v>0</v>
      </c>
      <c r="P110" s="68">
        <f t="shared" si="2"/>
        <v>0</v>
      </c>
      <c r="Q110" s="29" t="s">
        <v>206</v>
      </c>
    </row>
    <row r="111" s="235" customFormat="1" ht="27" customHeight="1" spans="1:17">
      <c r="A111" s="53" t="s">
        <v>207</v>
      </c>
      <c r="B111" s="68">
        <f>SUM('[1]2016'!B111,'[1]2017'!B111,'[1]2018  '!B111,'[1]2019'!B111,'[1]2020 '!B111)</f>
        <v>74</v>
      </c>
      <c r="C111" s="29" t="s">
        <v>24</v>
      </c>
      <c r="D111" s="29" t="s">
        <v>205</v>
      </c>
      <c r="E111" s="68">
        <f>SUM('[1]2016'!E111,'[1]2017'!E111,'[1]2018  '!E111,'[1]2019'!E111,'[1]2020 '!E111)</f>
        <v>392.521</v>
      </c>
      <c r="F111" s="100" t="s">
        <v>208</v>
      </c>
      <c r="G111" s="29" t="s">
        <v>24</v>
      </c>
      <c r="H111" s="29" t="s">
        <v>115</v>
      </c>
      <c r="I111" s="68">
        <f>SUM('[1]2016'!I111,'[1]2017'!I111,'[1]2018  '!I111,'[1]2019'!I111,'[1]2020 '!I111)</f>
        <v>14997.113</v>
      </c>
      <c r="J111" s="68">
        <f>SUM('[1]2016'!J111,'[1]2017'!J111,'[1]2018  '!J111,'[1]2019'!J111,'[1]2020 '!J111)</f>
        <v>14997.113</v>
      </c>
      <c r="K111" s="68">
        <f>SUM('[1]2016'!K111,'[1]2017'!K111,'[1]2018  '!K111,'[1]2019'!K111,'[1]2020 '!K111)</f>
        <v>3786.003</v>
      </c>
      <c r="L111" s="68">
        <f>SUM('[1]2016'!L111,'[1]2017'!L111,'[1]2018  '!L111,'[1]2019'!L111,'[1]2020 '!L111)</f>
        <v>1794.87</v>
      </c>
      <c r="M111" s="68">
        <f>SUM('[1]2016'!M111,'[1]2017'!M111,'[1]2018  '!M111,'[1]2019'!M111,'[1]2020 '!M111)</f>
        <v>9416.24</v>
      </c>
      <c r="N111" s="68">
        <f>SUM('[1]2016'!N111,'[1]2017'!N111,'[1]2018  '!N111,'[1]2019'!N111,'[1]2020 '!N111)</f>
        <v>0</v>
      </c>
      <c r="O111" s="68">
        <f>SUM('[1]2016'!O111,'[1]2017'!O111,'[1]2018  '!O111,'[1]2019'!O111,'[1]2020 '!O111)</f>
        <v>0</v>
      </c>
      <c r="P111" s="68">
        <f>SUM('[1]2016'!P111,'[1]2017'!P111,'[1]2018  '!P111,'[1]2019'!P111,'[1]2020 '!P111)</f>
        <v>0</v>
      </c>
      <c r="Q111" s="29" t="s">
        <v>206</v>
      </c>
    </row>
    <row r="112" s="235" customFormat="1" ht="24" customHeight="1" spans="1:17">
      <c r="A112" s="53" t="s">
        <v>209</v>
      </c>
      <c r="B112" s="68">
        <f>SUM('2016'!B243,'2017'!B215,'2018'!B406,'2019'!B335,'2020'!B242)</f>
        <v>53</v>
      </c>
      <c r="C112" s="29" t="s">
        <v>24</v>
      </c>
      <c r="D112" s="29" t="s">
        <v>205</v>
      </c>
      <c r="E112" s="68">
        <f>SUM('2016'!E243,'2017'!E215,'2018'!E406,'2019'!E335,'2020'!E242)</f>
        <v>481.765</v>
      </c>
      <c r="F112" s="31" t="s">
        <v>210</v>
      </c>
      <c r="G112" s="29" t="s">
        <v>24</v>
      </c>
      <c r="H112" s="29" t="s">
        <v>24</v>
      </c>
      <c r="I112" s="68">
        <v>36097</v>
      </c>
      <c r="J112" s="68">
        <f>SUM('[1]2016'!J112,'[1]2017'!J112,'[1]2018  '!J112,'[1]2019'!J112,'[1]2020 '!J112)</f>
        <v>7208.9</v>
      </c>
      <c r="K112" s="68">
        <f>SUM('[1]2016'!K112,'[1]2017'!K112,'[1]2018  '!K112,'[1]2019'!K112,'[1]2020 '!K112)</f>
        <v>1054.6</v>
      </c>
      <c r="L112" s="68">
        <f>SUM('[1]2016'!L112,'[1]2017'!L112,'[1]2018  '!L112,'[1]2019'!L112,'[1]2020 '!L112)</f>
        <v>1567.88</v>
      </c>
      <c r="M112" s="68">
        <f>SUM('[1]2016'!M112,'[1]2017'!M112,'[1]2018  '!M112,'[1]2019'!M112,'[1]2020 '!M112)</f>
        <v>4586.42</v>
      </c>
      <c r="N112" s="68">
        <f>SUM('[1]2016'!N112,'[1]2017'!N112,'[1]2018  '!N112,'[1]2019'!N112,'[1]2020 '!N112)</f>
        <v>0</v>
      </c>
      <c r="O112" s="68">
        <f>SUM('[1]2016'!O112,'[1]2017'!O112,'[1]2018  '!O112,'[1]2019'!O112,'[1]2020 '!O112)</f>
        <v>0</v>
      </c>
      <c r="P112" s="68">
        <f>SUM('[1]2016'!P112,'[1]2017'!P112,'[1]2018  '!P112,'[1]2019'!P112,'[1]2020 '!P112)</f>
        <v>0</v>
      </c>
      <c r="Q112" s="29" t="s">
        <v>206</v>
      </c>
    </row>
    <row r="113" s="235" customFormat="1" ht="17" customHeight="1" spans="1:17">
      <c r="A113" s="53" t="s">
        <v>211</v>
      </c>
      <c r="B113" s="68">
        <v>1</v>
      </c>
      <c r="C113" s="29" t="s">
        <v>24</v>
      </c>
      <c r="D113" s="29" t="s">
        <v>205</v>
      </c>
      <c r="E113" s="68">
        <v>39.4</v>
      </c>
      <c r="F113" s="31"/>
      <c r="G113" s="29" t="s">
        <v>24</v>
      </c>
      <c r="H113" s="29" t="s">
        <v>24</v>
      </c>
      <c r="I113" s="68">
        <f>SUM('[1]2016'!I113,'[1]2017'!I113,'[1]2018  '!I113,'[1]2019'!I113,'[1]2020 '!I113)</f>
        <v>79850</v>
      </c>
      <c r="J113" s="68">
        <f>SUM('[1]2016'!J113,'[1]2017'!J113,'[1]2018  '!J113,'[1]2019'!J113,'[1]2020 '!J113)</f>
        <v>79850</v>
      </c>
      <c r="K113" s="68">
        <f>SUM('[1]2016'!K113,'[1]2017'!K113,'[1]2018  '!K113,'[1]2019'!K113,'[1]2020 '!K113)</f>
        <v>0</v>
      </c>
      <c r="L113" s="68">
        <f>SUM('[1]2016'!L113,'[1]2017'!L113,'[1]2018  '!L113,'[1]2019'!L113,'[1]2020 '!L113)</f>
        <v>0</v>
      </c>
      <c r="M113" s="68">
        <f>SUM('[1]2016'!M113,'[1]2017'!M113,'[1]2018  '!M113,'[1]2019'!M113,'[1]2020 '!M113)</f>
        <v>79850</v>
      </c>
      <c r="N113" s="68">
        <f>SUM('[1]2016'!N113,'[1]2017'!N113,'[1]2018  '!N113,'[1]2019'!N113,'[1]2020 '!N113)</f>
        <v>0</v>
      </c>
      <c r="O113" s="68">
        <f>SUM('[1]2016'!O113,'[1]2017'!O113,'[1]2018  '!O113,'[1]2019'!O113,'[1]2020 '!O113)</f>
        <v>0</v>
      </c>
      <c r="P113" s="68">
        <f>SUM('[1]2016'!P113,'[1]2017'!P113,'[1]2018  '!P113,'[1]2019'!P113,'[1]2020 '!P113)</f>
        <v>0</v>
      </c>
      <c r="Q113" s="29"/>
    </row>
    <row r="114" s="1" customFormat="1" ht="23" customHeight="1" spans="1:17">
      <c r="A114" s="53" t="s">
        <v>212</v>
      </c>
      <c r="B114" s="68">
        <f>SUM('[1]2016'!B114,'[1]2017'!B114,'[1]2018  '!B114,'[1]2019'!B114,'[1]2020 '!B114)</f>
        <v>0</v>
      </c>
      <c r="C114" s="29" t="s">
        <v>24</v>
      </c>
      <c r="D114" s="29" t="s">
        <v>205</v>
      </c>
      <c r="E114" s="68">
        <f>SUM('[1]2016'!E114,'[1]2017'!E114,'[1]2018  '!E114,'[1]2019'!E114,'[1]2020 '!E114)</f>
        <v>0</v>
      </c>
      <c r="F114" s="31"/>
      <c r="G114" s="29" t="s">
        <v>24</v>
      </c>
      <c r="H114" s="29" t="s">
        <v>24</v>
      </c>
      <c r="I114" s="68">
        <f>SUM('[1]2016'!I114,'[1]2017'!I114,'[1]2018  '!I114,'[1]2019'!I114,'[1]2020 '!I114)</f>
        <v>0</v>
      </c>
      <c r="J114" s="68">
        <f>SUM('[1]2016'!J114,'[1]2017'!J114,'[1]2018  '!J114,'[1]2019'!J114,'[1]2020 '!J114)</f>
        <v>0</v>
      </c>
      <c r="K114" s="68">
        <f>SUM('[1]2016'!K114,'[1]2017'!K114,'[1]2018  '!K114,'[1]2019'!K114,'[1]2020 '!K114)</f>
        <v>0</v>
      </c>
      <c r="L114" s="68">
        <f>SUM('[1]2016'!L114,'[1]2017'!L114,'[1]2018  '!L114,'[1]2019'!L114,'[1]2020 '!L114)</f>
        <v>0</v>
      </c>
      <c r="M114" s="68">
        <f>SUM('[1]2016'!M114,'[1]2017'!M114,'[1]2018  '!M114,'[1]2019'!M114,'[1]2020 '!M114)</f>
        <v>0</v>
      </c>
      <c r="N114" s="68">
        <f>SUM('[1]2016'!N114,'[1]2017'!N114,'[1]2018  '!N114,'[1]2019'!N114,'[1]2020 '!N114)</f>
        <v>0</v>
      </c>
      <c r="O114" s="68">
        <f>SUM('[1]2016'!O114,'[1]2017'!O114,'[1]2018  '!O114,'[1]2019'!O114,'[1]2020 '!O114)</f>
        <v>0</v>
      </c>
      <c r="P114" s="68">
        <f>SUM('[1]2016'!P114,'[1]2017'!P114,'[1]2018  '!P114,'[1]2019'!P114,'[1]2020 '!P114)</f>
        <v>0</v>
      </c>
      <c r="Q114" s="29"/>
    </row>
    <row r="115" s="1" customFormat="1" ht="17" customHeight="1" spans="1:17">
      <c r="A115" s="53" t="s">
        <v>213</v>
      </c>
      <c r="B115" s="68">
        <f>SUM('[1]2016'!B115,'[1]2017'!B115,'[1]2018  '!B115,'[1]2019'!B115,'[1]2020 '!B115)</f>
        <v>72</v>
      </c>
      <c r="C115" s="29" t="s">
        <v>24</v>
      </c>
      <c r="D115" s="29" t="s">
        <v>205</v>
      </c>
      <c r="E115" s="68">
        <f>SUM('[1]2016'!E115,'[1]2017'!E115,'[1]2018  '!E115,'[1]2019'!E115,'[1]2020 '!E115)</f>
        <v>2511.042</v>
      </c>
      <c r="F115" s="34" t="s">
        <v>214</v>
      </c>
      <c r="G115" s="29" t="s">
        <v>24</v>
      </c>
      <c r="H115" s="29" t="s">
        <v>24</v>
      </c>
      <c r="I115" s="68">
        <f>SUM('[1]2016'!I115,'[1]2017'!I115,'[1]2018  '!I115,'[1]2019'!I115,'[1]2020 '!I115)</f>
        <v>14236.286</v>
      </c>
      <c r="J115" s="68">
        <f>SUM('[1]2016'!J115,'[1]2017'!J115,'[1]2018  '!J115,'[1]2019'!J115,'[1]2020 '!J115)</f>
        <v>14236.286</v>
      </c>
      <c r="K115" s="68">
        <f>SUM('[1]2016'!K115,'[1]2017'!K115,'[1]2018  '!K115,'[1]2019'!K115,'[1]2020 '!K115)</f>
        <v>2164.181</v>
      </c>
      <c r="L115" s="68">
        <f>SUM('[1]2016'!L115,'[1]2017'!L115,'[1]2018  '!L115,'[1]2019'!L115,'[1]2020 '!L115)</f>
        <v>75</v>
      </c>
      <c r="M115" s="68">
        <f>SUM('[1]2016'!M115,'[1]2017'!M115,'[1]2018  '!M115,'[1]2019'!M115,'[1]2020 '!M115)</f>
        <v>11997.105</v>
      </c>
      <c r="N115" s="68">
        <f>SUM('[1]2016'!N115,'[1]2017'!N115,'[1]2018  '!N115,'[1]2019'!N115,'[1]2020 '!N115)</f>
        <v>0</v>
      </c>
      <c r="O115" s="68">
        <f>SUM('[1]2016'!O115,'[1]2017'!O115,'[1]2018  '!O115,'[1]2019'!O115,'[1]2020 '!O115)</f>
        <v>0</v>
      </c>
      <c r="P115" s="68">
        <f>SUM('[1]2016'!P115,'[1]2017'!P115,'[1]2018  '!P115,'[1]2019'!P115,'[1]2020 '!P115)</f>
        <v>0</v>
      </c>
      <c r="Q115" s="29" t="s">
        <v>206</v>
      </c>
    </row>
    <row r="116" s="1" customFormat="1" ht="17" customHeight="1" spans="1:17">
      <c r="A116" s="53" t="s">
        <v>215</v>
      </c>
      <c r="B116" s="68">
        <f>SUM('[1]2016'!B116,'[1]2017'!B116,'[1]2018  '!B116,'[1]2019'!B116,'[1]2020 '!B116)</f>
        <v>6</v>
      </c>
      <c r="C116" s="29" t="s">
        <v>24</v>
      </c>
      <c r="D116" s="29" t="s">
        <v>205</v>
      </c>
      <c r="E116" s="29" t="s">
        <v>24</v>
      </c>
      <c r="F116" s="31" t="s">
        <v>216</v>
      </c>
      <c r="G116" s="29" t="s">
        <v>24</v>
      </c>
      <c r="H116" s="29" t="s">
        <v>24</v>
      </c>
      <c r="I116" s="68">
        <f>SUM('[1]2016'!I116,'[1]2017'!I116,'[1]2018  '!I116,'[1]2019'!I116,'[1]2020 '!I116)</f>
        <v>1816</v>
      </c>
      <c r="J116" s="68">
        <f>SUM('[1]2016'!J116,'[1]2017'!J116,'[1]2018  '!J116,'[1]2019'!J116,'[1]2020 '!J116)</f>
        <v>1816</v>
      </c>
      <c r="K116" s="68">
        <f>SUM('[1]2016'!K116,'[1]2017'!K116,'[1]2018  '!K116,'[1]2019'!K116,'[1]2020 '!K116)</f>
        <v>727</v>
      </c>
      <c r="L116" s="68">
        <f>SUM('[1]2016'!L116,'[1]2017'!L116,'[1]2018  '!L116,'[1]2019'!L116,'[1]2020 '!L116)</f>
        <v>0</v>
      </c>
      <c r="M116" s="68">
        <f>SUM('[1]2016'!M116,'[1]2017'!M116,'[1]2018  '!M116,'[1]2019'!M116,'[1]2020 '!M116)</f>
        <v>1089</v>
      </c>
      <c r="N116" s="68">
        <f>SUM('[1]2016'!N116,'[1]2017'!N116,'[1]2018  '!N116,'[1]2019'!N116,'[1]2020 '!N116)</f>
        <v>0</v>
      </c>
      <c r="O116" s="68">
        <f>SUM('[1]2016'!O116,'[1]2017'!O116,'[1]2018  '!O116,'[1]2019'!O116,'[1]2020 '!O116)</f>
        <v>0</v>
      </c>
      <c r="P116" s="68">
        <f>SUM('[1]2016'!P116,'[1]2017'!P116,'[1]2018  '!P116,'[1]2019'!P116,'[1]2020 '!P116)</f>
        <v>0</v>
      </c>
      <c r="Q116" s="29" t="s">
        <v>206</v>
      </c>
    </row>
    <row r="117" s="1" customFormat="1" ht="17" customHeight="1" spans="1:17">
      <c r="A117" s="53" t="s">
        <v>217</v>
      </c>
      <c r="B117" s="68">
        <f>SUM('[1]2016'!B117,'[1]2017'!B117,'[1]2018  '!B117,'[1]2019'!B117,'[1]2020 '!B117)</f>
        <v>710</v>
      </c>
      <c r="C117" s="29" t="s">
        <v>24</v>
      </c>
      <c r="D117" s="29"/>
      <c r="E117" s="68">
        <f>SUM('[1]2016'!E117,'[1]2017'!E117,'[1]2018  '!E117,'[1]2019'!E117,'[1]2020 '!E117)</f>
        <v>25</v>
      </c>
      <c r="F117" s="31"/>
      <c r="G117" s="29" t="s">
        <v>24</v>
      </c>
      <c r="H117" s="29" t="s">
        <v>24</v>
      </c>
      <c r="I117" s="68">
        <f>SUM('[1]2016'!I117,'[1]2017'!I117,'[1]2018  '!I117,'[1]2019'!I117,'[1]2020 '!I117)</f>
        <v>11729.44</v>
      </c>
      <c r="J117" s="68">
        <f>SUM('[1]2016'!J117,'[1]2017'!J117,'[1]2018  '!J117,'[1]2019'!J117,'[1]2020 '!J117)</f>
        <v>11729.44</v>
      </c>
      <c r="K117" s="68">
        <f>SUM('[1]2016'!K117,'[1]2017'!K117,'[1]2018  '!K117,'[1]2019'!K117,'[1]2020 '!K117)</f>
        <v>1287.59</v>
      </c>
      <c r="L117" s="68">
        <f>SUM('[1]2016'!L117,'[1]2017'!L117,'[1]2018  '!L117,'[1]2019'!L117,'[1]2020 '!L117)</f>
        <v>1769.96</v>
      </c>
      <c r="M117" s="68">
        <f>SUM('[1]2016'!M117,'[1]2017'!M117,'[1]2018  '!M117,'[1]2019'!M117,'[1]2020 '!M117)</f>
        <v>8671.89</v>
      </c>
      <c r="N117" s="68">
        <f>SUM('[1]2016'!N117,'[1]2017'!N117,'[1]2018  '!N117,'[1]2019'!N117,'[1]2020 '!N117)</f>
        <v>0</v>
      </c>
      <c r="O117" s="68">
        <f>SUM('[1]2016'!O117,'[1]2017'!O117,'[1]2018  '!O117,'[1]2019'!O117,'[1]2020 '!O117)</f>
        <v>0</v>
      </c>
      <c r="P117" s="68">
        <f>SUM('[1]2016'!P117,'[1]2017'!P117,'[1]2018  '!P117,'[1]2019'!P117,'[1]2020 '!P117)</f>
        <v>0</v>
      </c>
      <c r="Q117" s="29" t="s">
        <v>206</v>
      </c>
    </row>
    <row r="118" s="1" customFormat="1" ht="17" customHeight="1" spans="1:17">
      <c r="A118" s="53" t="s">
        <v>218</v>
      </c>
      <c r="B118" s="68">
        <f>SUM('[1]2016'!B118,'[1]2017'!B118,'[1]2018  '!B118,'[1]2019'!B118,'[1]2020 '!B118)</f>
        <v>708</v>
      </c>
      <c r="C118" s="29" t="s">
        <v>24</v>
      </c>
      <c r="D118" s="29" t="s">
        <v>77</v>
      </c>
      <c r="E118" s="68">
        <f>SUM('[1]2016'!E118,'[1]2017'!E118,'[1]2018  '!E118,'[1]2019'!E118,'[1]2020 '!E118)</f>
        <v>25</v>
      </c>
      <c r="F118" s="31" t="s">
        <v>219</v>
      </c>
      <c r="G118" s="29" t="s">
        <v>24</v>
      </c>
      <c r="H118" s="29" t="s">
        <v>24</v>
      </c>
      <c r="I118" s="68">
        <f>SUM('[1]2016'!I118,'[1]2017'!I118,'[1]2018  '!I118,'[1]2019'!I118,'[1]2020 '!I118)</f>
        <v>11192.29</v>
      </c>
      <c r="J118" s="68">
        <f>SUM('[1]2016'!J118,'[1]2017'!J118,'[1]2018  '!J118,'[1]2019'!J118,'[1]2020 '!J118)</f>
        <v>11192.29</v>
      </c>
      <c r="K118" s="68">
        <f>SUM('[1]2016'!K118,'[1]2017'!K118,'[1]2018  '!K118,'[1]2019'!K118,'[1]2020 '!K118)</f>
        <v>1260.44</v>
      </c>
      <c r="L118" s="68">
        <f>SUM('[1]2016'!L118,'[1]2017'!L118,'[1]2018  '!L118,'[1]2019'!L118,'[1]2020 '!L118)</f>
        <v>1259.96</v>
      </c>
      <c r="M118" s="68">
        <f>SUM('[1]2016'!M118,'[1]2017'!M118,'[1]2018  '!M118,'[1]2019'!M118,'[1]2020 '!M118)</f>
        <v>8671.89</v>
      </c>
      <c r="N118" s="68">
        <f>SUM('[1]2016'!N118,'[1]2017'!N118,'[1]2018  '!N118,'[1]2019'!N118,'[1]2020 '!N118)</f>
        <v>0</v>
      </c>
      <c r="O118" s="68">
        <f>SUM('[1]2016'!O118,'[1]2017'!O118,'[1]2018  '!O118,'[1]2019'!O118,'[1]2020 '!O118)</f>
        <v>0</v>
      </c>
      <c r="P118" s="68">
        <f>SUM('[1]2016'!P118,'[1]2017'!P118,'[1]2018  '!P118,'[1]2019'!P118,'[1]2020 '!P118)</f>
        <v>0</v>
      </c>
      <c r="Q118" s="29" t="s">
        <v>206</v>
      </c>
    </row>
    <row r="119" s="1" customFormat="1" ht="17" customHeight="1" spans="1:17">
      <c r="A119" s="53" t="s">
        <v>220</v>
      </c>
      <c r="B119" s="68">
        <f>SUM('[1]2016'!B119,'[1]2017'!B119,'[1]2018  '!B119,'[1]2019'!B119,'[1]2020 '!B119)</f>
        <v>2</v>
      </c>
      <c r="C119" s="29" t="s">
        <v>24</v>
      </c>
      <c r="D119" s="29" t="s">
        <v>77</v>
      </c>
      <c r="E119" s="68">
        <f>SUM('[1]2016'!E119,'[1]2017'!E119,'[1]2018  '!E119,'[1]2019'!E119,'[1]2020 '!E119)</f>
        <v>0</v>
      </c>
      <c r="F119" s="198" t="s">
        <v>221</v>
      </c>
      <c r="G119" s="29" t="s">
        <v>24</v>
      </c>
      <c r="H119" s="29" t="s">
        <v>24</v>
      </c>
      <c r="I119" s="68">
        <f>SUM('[1]2016'!I119,'[1]2017'!I119,'[1]2018  '!I119,'[1]2019'!I119,'[1]2020 '!I119)</f>
        <v>537.15</v>
      </c>
      <c r="J119" s="68">
        <f>SUM('[1]2016'!J119,'[1]2017'!J119,'[1]2018  '!J119,'[1]2019'!J119,'[1]2020 '!J119)</f>
        <v>537.15</v>
      </c>
      <c r="K119" s="68">
        <f>SUM('[1]2016'!K119,'[1]2017'!K119,'[1]2018  '!K119,'[1]2019'!K119,'[1]2020 '!K119)</f>
        <v>27.15</v>
      </c>
      <c r="L119" s="68">
        <f>SUM('[1]2016'!L119,'[1]2017'!L119,'[1]2018  '!L119,'[1]2019'!L119,'[1]2020 '!L119)</f>
        <v>510</v>
      </c>
      <c r="M119" s="68">
        <f>SUM('[1]2016'!M119,'[1]2017'!M119,'[1]2018  '!M119,'[1]2019'!M119,'[1]2020 '!M119)</f>
        <v>0</v>
      </c>
      <c r="N119" s="68">
        <f>SUM('[1]2016'!N119,'[1]2017'!N119,'[1]2018  '!N119,'[1]2019'!N119,'[1]2020 '!N119)</f>
        <v>0</v>
      </c>
      <c r="O119" s="68">
        <f>SUM('[1]2016'!O119,'[1]2017'!O119,'[1]2018  '!O119,'[1]2019'!O119,'[1]2020 '!O119)</f>
        <v>0</v>
      </c>
      <c r="P119" s="68">
        <f>SUM('[1]2016'!P119,'[1]2017'!P119,'[1]2018  '!P119,'[1]2019'!P119,'[1]2020 '!P119)</f>
        <v>0</v>
      </c>
      <c r="Q119" s="29"/>
    </row>
    <row r="120" s="1" customFormat="1" ht="17" customHeight="1" spans="1:17">
      <c r="A120" s="53" t="s">
        <v>222</v>
      </c>
      <c r="B120" s="68">
        <f>SUM('[1]2016'!B120,'[1]2017'!B120,'[1]2018  '!B120,'[1]2019'!B120,'[1]2020 '!B120)</f>
        <v>0</v>
      </c>
      <c r="C120" s="29" t="s">
        <v>24</v>
      </c>
      <c r="D120" s="29" t="s">
        <v>77</v>
      </c>
      <c r="E120" s="68">
        <f>SUM('[1]2016'!E120,'[1]2017'!E120,'[1]2018  '!E120,'[1]2019'!E120,'[1]2020 '!E120)</f>
        <v>0</v>
      </c>
      <c r="F120" s="31"/>
      <c r="G120" s="29" t="s">
        <v>24</v>
      </c>
      <c r="H120" s="29" t="s">
        <v>24</v>
      </c>
      <c r="I120" s="68">
        <f>SUM('[1]2016'!I120,'[1]2017'!I120,'[1]2018  '!I120,'[1]2019'!I120,'[1]2020 '!I120)</f>
        <v>0</v>
      </c>
      <c r="J120" s="68">
        <f>SUM('[1]2016'!J120,'[1]2017'!J120,'[1]2018  '!J120,'[1]2019'!J120,'[1]2020 '!J120)</f>
        <v>0</v>
      </c>
      <c r="K120" s="68">
        <f>SUM('[1]2016'!K120,'[1]2017'!K120,'[1]2018  '!K120,'[1]2019'!K120,'[1]2020 '!K120)</f>
        <v>0</v>
      </c>
      <c r="L120" s="68">
        <f>SUM('[1]2016'!L120,'[1]2017'!L120,'[1]2018  '!L120,'[1]2019'!L120,'[1]2020 '!L120)</f>
        <v>0</v>
      </c>
      <c r="M120" s="68">
        <f>SUM('[1]2016'!M120,'[1]2017'!M120,'[1]2018  '!M120,'[1]2019'!M120,'[1]2020 '!M120)</f>
        <v>0</v>
      </c>
      <c r="N120" s="68">
        <f>SUM('[1]2016'!N120,'[1]2017'!N120,'[1]2018  '!N120,'[1]2019'!N120,'[1]2020 '!N120)</f>
        <v>0</v>
      </c>
      <c r="O120" s="68">
        <f>SUM('[1]2016'!O120,'[1]2017'!O120,'[1]2018  '!O120,'[1]2019'!O120,'[1]2020 '!O120)</f>
        <v>0</v>
      </c>
      <c r="P120" s="68">
        <f>SUM('[1]2016'!P120,'[1]2017'!P120,'[1]2018  '!P120,'[1]2019'!P120,'[1]2020 '!P120)</f>
        <v>0</v>
      </c>
      <c r="Q120" s="29"/>
    </row>
    <row r="121" s="1" customFormat="1" ht="41" customHeight="1" spans="1:17">
      <c r="A121" s="53" t="s">
        <v>223</v>
      </c>
      <c r="B121" s="68">
        <f>SUM('[1]2016'!B121,'[1]2017'!B121,'[1]2018  '!B121,'[1]2019'!B121,'[1]2020 '!B121)</f>
        <v>11</v>
      </c>
      <c r="C121" s="29" t="s">
        <v>24</v>
      </c>
      <c r="D121" s="29" t="s">
        <v>77</v>
      </c>
      <c r="E121" s="68">
        <f>SUM('[1]2016'!E121,'[1]2017'!E121,'[1]2018  '!E121,'[1]2019'!E121,'[1]2020 '!E121)</f>
        <v>172</v>
      </c>
      <c r="F121" s="31" t="s">
        <v>224</v>
      </c>
      <c r="G121" s="29" t="s">
        <v>24</v>
      </c>
      <c r="H121" s="29" t="s">
        <v>24</v>
      </c>
      <c r="I121" s="68">
        <f>SUM('[1]2016'!I121,'[1]2017'!I121,'[1]2018  '!I121,'[1]2019'!I121,'[1]2020 '!I121)</f>
        <v>14421.298</v>
      </c>
      <c r="J121" s="68">
        <f>SUM('[1]2016'!J121,'[1]2017'!J121,'[1]2018  '!J121,'[1]2019'!J121,'[1]2020 '!J121)</f>
        <v>2656.74</v>
      </c>
      <c r="K121" s="68">
        <f>SUM('[1]2016'!K121,'[1]2017'!K121,'[1]2018  '!K121,'[1]2019'!K121,'[1]2020 '!K121)</f>
        <v>2656.74</v>
      </c>
      <c r="L121" s="68">
        <f>SUM('[1]2016'!L121,'[1]2017'!L121,'[1]2018  '!L121,'[1]2019'!L121,'[1]2020 '!L121)</f>
        <v>0</v>
      </c>
      <c r="M121" s="68">
        <f>SUM('[1]2016'!M121,'[1]2017'!M121,'[1]2018  '!M121,'[1]2019'!M121,'[1]2020 '!M121)</f>
        <v>0</v>
      </c>
      <c r="N121" s="68">
        <f>SUM('[1]2016'!N121,'[1]2017'!N121,'[1]2018  '!N121,'[1]2019'!N121,'[1]2020 '!N121)</f>
        <v>11764.558</v>
      </c>
      <c r="O121" s="68">
        <f>SUM('[1]2016'!O121,'[1]2017'!O121,'[1]2018  '!O121,'[1]2019'!O121,'[1]2020 '!O121)</f>
        <v>0</v>
      </c>
      <c r="P121" s="68">
        <f>SUM('[1]2016'!P121,'[1]2017'!P121,'[1]2018  '!P121,'[1]2019'!P121,'[1]2020 '!P121)</f>
        <v>0</v>
      </c>
      <c r="Q121" s="29" t="s">
        <v>225</v>
      </c>
    </row>
    <row r="122" s="1" customFormat="1" ht="77" customHeight="1" spans="1:17">
      <c r="A122" s="53" t="s">
        <v>226</v>
      </c>
      <c r="B122" s="68">
        <f>SUM('[1]2016'!B122,'[1]2017'!B122,'[1]2018  '!B122,'[1]2019'!B122,'[1]2020 '!B122)</f>
        <v>30</v>
      </c>
      <c r="C122" s="29" t="s">
        <v>24</v>
      </c>
      <c r="D122" s="29" t="s">
        <v>77</v>
      </c>
      <c r="E122" s="68">
        <f>SUM('[1]2016'!E122,'[1]2017'!E122,'[1]2018  '!E122,'[1]2019'!E122,'[1]2020 '!E122)</f>
        <v>12</v>
      </c>
      <c r="F122" s="31" t="s">
        <v>227</v>
      </c>
      <c r="G122" s="29" t="s">
        <v>24</v>
      </c>
      <c r="H122" s="29" t="s">
        <v>115</v>
      </c>
      <c r="I122" s="68">
        <f>SUM('[1]2016'!I122,'[1]2017'!I122,'[1]2018  '!I122,'[1]2019'!I122,'[1]2020 '!I122)</f>
        <v>61791</v>
      </c>
      <c r="J122" s="68">
        <f>SUM('[1]2016'!J122,'[1]2017'!J122,'[1]2018  '!J122,'[1]2019'!J122,'[1]2020 '!J122)</f>
        <v>0</v>
      </c>
      <c r="K122" s="68">
        <f>SUM('[1]2016'!K122,'[1]2017'!K122,'[1]2018  '!K122,'[1]2019'!K122,'[1]2020 '!K122)</f>
        <v>0</v>
      </c>
      <c r="L122" s="68">
        <f>SUM('[1]2016'!L122,'[1]2017'!L122,'[1]2018  '!L122,'[1]2019'!L122,'[1]2020 '!L122)</f>
        <v>0</v>
      </c>
      <c r="M122" s="68">
        <f>SUM('[1]2016'!M122,'[1]2017'!M122,'[1]2018  '!M122,'[1]2019'!M122,'[1]2020 '!M122)</f>
        <v>0</v>
      </c>
      <c r="N122" s="68">
        <f>SUM('[1]2016'!N122,'[1]2017'!N122,'[1]2018  '!N122,'[1]2019'!N122,'[1]2020 '!N122)</f>
        <v>61791</v>
      </c>
      <c r="O122" s="68">
        <f>SUM('[1]2016'!O122,'[1]2017'!O122,'[1]2018  '!O122,'[1]2019'!O122,'[1]2020 '!O122)</f>
        <v>0</v>
      </c>
      <c r="P122" s="68">
        <f>SUM('[1]2016'!P122,'[1]2017'!P122,'[1]2018  '!P122,'[1]2019'!P122,'[1]2020 '!P122)</f>
        <v>0</v>
      </c>
      <c r="Q122" s="29" t="s">
        <v>116</v>
      </c>
    </row>
    <row r="123" s="1" customFormat="1" ht="20" customHeight="1" spans="1:17">
      <c r="A123" s="53" t="s">
        <v>228</v>
      </c>
      <c r="B123" s="68">
        <f>SUM('[1]2016'!B123,'[1]2017'!B123,'[1]2018  '!B123,'[1]2019'!B123,'[1]2020 '!B123)</f>
        <v>138</v>
      </c>
      <c r="C123" s="29" t="s">
        <v>24</v>
      </c>
      <c r="D123" s="29"/>
      <c r="E123" s="68">
        <f>SUM('[1]2016'!E123,'[1]2017'!E123,'[1]2018  '!E123,'[1]2019'!E123,'[1]2020 '!E123)</f>
        <v>18.14</v>
      </c>
      <c r="F123" s="100"/>
      <c r="G123" s="29" t="s">
        <v>24</v>
      </c>
      <c r="H123" s="29" t="s">
        <v>24</v>
      </c>
      <c r="I123" s="68">
        <f>SUM('[1]2016'!I123,'[1]2017'!I123,'[1]2018  '!I123,'[1]2019'!I123,'[1]2020 '!I123)</f>
        <v>17351.039</v>
      </c>
      <c r="J123" s="68">
        <f>SUM('[1]2016'!J123,'[1]2017'!J123,'[1]2018  '!J123,'[1]2019'!J123,'[1]2020 '!J123)</f>
        <v>17351.039</v>
      </c>
      <c r="K123" s="68">
        <f>SUM('[1]2016'!K123,'[1]2017'!K123,'[1]2018  '!K123,'[1]2019'!K123,'[1]2020 '!K123)</f>
        <v>6861.659</v>
      </c>
      <c r="L123" s="68">
        <f>SUM('[1]2016'!L123,'[1]2017'!L123,'[1]2018  '!L123,'[1]2019'!L123,'[1]2020 '!L123)</f>
        <v>8193</v>
      </c>
      <c r="M123" s="68">
        <f>SUM('[1]2016'!M123,'[1]2017'!M123,'[1]2018  '!M123,'[1]2019'!M123,'[1]2020 '!M123)</f>
        <v>2296.38</v>
      </c>
      <c r="N123" s="68">
        <f>SUM('[1]2016'!N123,'[1]2017'!N123,'[1]2018  '!N123,'[1]2019'!N123,'[1]2020 '!N123)</f>
        <v>0</v>
      </c>
      <c r="O123" s="68">
        <f>SUM('[1]2016'!O123,'[1]2017'!O123,'[1]2018  '!O123,'[1]2019'!O123,'[1]2020 '!O123)</f>
        <v>0</v>
      </c>
      <c r="P123" s="68">
        <f>SUM('[1]2016'!P123,'[1]2017'!P123,'[1]2018  '!P123,'[1]2019'!P123,'[1]2020 '!P123)</f>
        <v>0</v>
      </c>
      <c r="Q123" s="29"/>
    </row>
    <row r="124" s="1" customFormat="1" ht="26" customHeight="1" spans="1:17">
      <c r="A124" s="53" t="s">
        <v>229</v>
      </c>
      <c r="B124" s="68">
        <f>SUM('[1]2016'!B124,'[1]2017'!B124,'[1]2018  '!B124,'[1]2019'!B124,'[1]2020 '!B124)</f>
        <v>2</v>
      </c>
      <c r="C124" s="29" t="s">
        <v>24</v>
      </c>
      <c r="D124" s="29" t="s">
        <v>30</v>
      </c>
      <c r="E124" s="30">
        <f>SUM('[1]2016'!E124,'[1]2017'!E124,'[1]2018  '!E124,'[1]2019'!E124,'[1]2020 '!E124)</f>
        <v>0.14</v>
      </c>
      <c r="F124" s="151" t="s">
        <v>230</v>
      </c>
      <c r="G124" s="29" t="s">
        <v>24</v>
      </c>
      <c r="H124" s="29" t="s">
        <v>24</v>
      </c>
      <c r="I124" s="68">
        <f>SUM('[1]2016'!I124,'[1]2017'!I124,'[1]2018  '!I124,'[1]2019'!I124,'[1]2020 '!I124)</f>
        <v>860</v>
      </c>
      <c r="J124" s="68">
        <f>SUM('[1]2016'!J124,'[1]2017'!J124,'[1]2018  '!J124,'[1]2019'!J124,'[1]2020 '!J124)</f>
        <v>860</v>
      </c>
      <c r="K124" s="68">
        <f>SUM('[1]2016'!K124,'[1]2017'!K124,'[1]2018  '!K124,'[1]2019'!K124,'[1]2020 '!K124)</f>
        <v>0</v>
      </c>
      <c r="L124" s="68">
        <f>SUM('[1]2016'!L124,'[1]2017'!L124,'[1]2018  '!L124,'[1]2019'!L124,'[1]2020 '!L124)</f>
        <v>860</v>
      </c>
      <c r="M124" s="68">
        <f>SUM('[1]2016'!M124,'[1]2017'!M124,'[1]2018  '!M124,'[1]2019'!M124,'[1]2020 '!M124)</f>
        <v>0</v>
      </c>
      <c r="N124" s="68">
        <f>SUM('[1]2016'!N124,'[1]2017'!N124,'[1]2018  '!N124,'[1]2019'!N124,'[1]2020 '!N124)</f>
        <v>0</v>
      </c>
      <c r="O124" s="68">
        <f>SUM('[1]2016'!O124,'[1]2017'!O124,'[1]2018  '!O124,'[1]2019'!O124,'[1]2020 '!O124)</f>
        <v>0</v>
      </c>
      <c r="P124" s="68">
        <f>SUM('[1]2016'!P124,'[1]2017'!P124,'[1]2018  '!P124,'[1]2019'!P124,'[1]2020 '!P124)</f>
        <v>0</v>
      </c>
      <c r="Q124" s="29" t="s">
        <v>231</v>
      </c>
    </row>
    <row r="125" s="1" customFormat="1" ht="20" customHeight="1" spans="1:17">
      <c r="A125" s="53" t="s">
        <v>232</v>
      </c>
      <c r="B125" s="68">
        <f>SUM('[1]2016'!B125,'[1]2017'!B125,'[1]2018  '!B125,'[1]2019'!B125,'[1]2020 '!B125)</f>
        <v>136</v>
      </c>
      <c r="C125" s="29" t="s">
        <v>24</v>
      </c>
      <c r="D125" s="29" t="s">
        <v>77</v>
      </c>
      <c r="E125" s="68">
        <f>SUM('[1]2016'!E125,'[1]2017'!E125,'[1]2018  '!E125,'[1]2019'!E125,'[1]2020 '!E125)</f>
        <v>18</v>
      </c>
      <c r="F125" s="100"/>
      <c r="G125" s="29" t="s">
        <v>24</v>
      </c>
      <c r="H125" s="29" t="s">
        <v>24</v>
      </c>
      <c r="I125" s="68">
        <f>SUM('[1]2016'!I125,'[1]2017'!I125,'[1]2018  '!I125,'[1]2019'!I125,'[1]2020 '!I125)</f>
        <v>16491.039</v>
      </c>
      <c r="J125" s="68">
        <f>SUM('[1]2016'!J125,'[1]2017'!J125,'[1]2018  '!J125,'[1]2019'!J125,'[1]2020 '!J125)</f>
        <v>16491.039</v>
      </c>
      <c r="K125" s="68">
        <f>SUM('[1]2016'!K125,'[1]2017'!K125,'[1]2018  '!K125,'[1]2019'!K125,'[1]2020 '!K125)</f>
        <v>6861.659</v>
      </c>
      <c r="L125" s="68">
        <f>SUM('[1]2016'!L125,'[1]2017'!L125,'[1]2018  '!L125,'[1]2019'!L125,'[1]2020 '!L125)</f>
        <v>7333</v>
      </c>
      <c r="M125" s="68">
        <f>SUM('[1]2016'!M125,'[1]2017'!M125,'[1]2018  '!M125,'[1]2019'!M125,'[1]2020 '!M125)</f>
        <v>2296.38</v>
      </c>
      <c r="N125" s="68">
        <f>SUM('[1]2016'!N125,'[1]2017'!N125,'[1]2018  '!N125,'[1]2019'!N125,'[1]2020 '!N125)</f>
        <v>0</v>
      </c>
      <c r="O125" s="68">
        <f>SUM('[1]2016'!O125,'[1]2017'!O125,'[1]2018  '!O125,'[1]2019'!O125,'[1]2020 '!O125)</f>
        <v>0</v>
      </c>
      <c r="P125" s="68">
        <f>SUM('[1]2016'!P125,'[1]2017'!P125,'[1]2018  '!P125,'[1]2019'!P125,'[1]2020 '!P125)</f>
        <v>0</v>
      </c>
      <c r="Q125" s="29"/>
    </row>
    <row r="126" s="1" customFormat="1" ht="21" customHeight="1" spans="1:17">
      <c r="A126" s="53" t="s">
        <v>233</v>
      </c>
      <c r="B126" s="68">
        <f>SUM('[1]2016'!B126,'[1]2017'!B126,'[1]2018  '!B126,'[1]2019'!B126,'[1]2020 '!B126)</f>
        <v>15</v>
      </c>
      <c r="C126" s="29" t="s">
        <v>24</v>
      </c>
      <c r="D126" s="29" t="s">
        <v>77</v>
      </c>
      <c r="E126" s="68">
        <f>SUM('[1]2016'!E126,'[1]2017'!E126,'[1]2018  '!E126,'[1]2019'!E126,'[1]2020 '!E126)</f>
        <v>15</v>
      </c>
      <c r="F126" s="100" t="s">
        <v>234</v>
      </c>
      <c r="G126" s="29" t="s">
        <v>24</v>
      </c>
      <c r="H126" s="29" t="s">
        <v>24</v>
      </c>
      <c r="I126" s="68">
        <f>SUM('[1]2016'!I126,'[1]2017'!I126,'[1]2018  '!I126,'[1]2019'!I126,'[1]2020 '!I126)</f>
        <v>72.659</v>
      </c>
      <c r="J126" s="68">
        <f>SUM('[1]2016'!J126,'[1]2017'!J126,'[1]2018  '!J126,'[1]2019'!J126,'[1]2020 '!J126)</f>
        <v>72.659</v>
      </c>
      <c r="K126" s="68">
        <f>SUM('[1]2016'!K126,'[1]2017'!K126,'[1]2018  '!K126,'[1]2019'!K126,'[1]2020 '!K126)</f>
        <v>42.659</v>
      </c>
      <c r="L126" s="68">
        <f>SUM('[1]2016'!L126,'[1]2017'!L126,'[1]2018  '!L126,'[1]2019'!L126,'[1]2020 '!L126)</f>
        <v>30</v>
      </c>
      <c r="M126" s="68">
        <f>SUM('[1]2016'!M126,'[1]2017'!M126,'[1]2018  '!M126,'[1]2019'!M126,'[1]2020 '!M126)</f>
        <v>0</v>
      </c>
      <c r="N126" s="68">
        <f>SUM('[1]2016'!N126,'[1]2017'!N126,'[1]2018  '!N126,'[1]2019'!N126,'[1]2020 '!N126)</f>
        <v>0</v>
      </c>
      <c r="O126" s="68">
        <f>SUM('[1]2016'!O126,'[1]2017'!O126,'[1]2018  '!O126,'[1]2019'!O126,'[1]2020 '!O126)</f>
        <v>0</v>
      </c>
      <c r="P126" s="68">
        <f>SUM('[1]2016'!P126,'[1]2017'!P126,'[1]2018  '!P126,'[1]2019'!P126,'[1]2020 '!P126)</f>
        <v>0</v>
      </c>
      <c r="Q126" s="29"/>
    </row>
    <row r="127" s="1" customFormat="1" ht="43" customHeight="1" spans="1:17">
      <c r="A127" s="53" t="s">
        <v>235</v>
      </c>
      <c r="B127" s="68">
        <f>SUM('[1]2016'!B127,'[1]2017'!B127,'[1]2018  '!B127,'[1]2019'!B127,'[1]2020 '!B127)</f>
        <v>131</v>
      </c>
      <c r="C127" s="29" t="s">
        <v>24</v>
      </c>
      <c r="D127" s="29" t="s">
        <v>77</v>
      </c>
      <c r="E127" s="68">
        <f>SUM('[1]2016'!E127,'[1]2017'!E127,'[1]2018  '!E127,'[1]2019'!E127,'[1]2020 '!E127)</f>
        <v>59</v>
      </c>
      <c r="F127" s="100" t="s">
        <v>236</v>
      </c>
      <c r="G127" s="29" t="s">
        <v>24</v>
      </c>
      <c r="H127" s="29" t="s">
        <v>24</v>
      </c>
      <c r="I127" s="68">
        <f>SUM('[1]2016'!I127,'[1]2017'!I127,'[1]2018  '!I127,'[1]2019'!I127,'[1]2020 '!I127)</f>
        <v>16418.38</v>
      </c>
      <c r="J127" s="68">
        <f>SUM('[1]2016'!J127,'[1]2017'!J127,'[1]2018  '!J127,'[1]2019'!J127,'[1]2020 '!J127)</f>
        <v>16418.38</v>
      </c>
      <c r="K127" s="68">
        <f>SUM('[1]2016'!K127,'[1]2017'!K127,'[1]2018  '!K127,'[1]2019'!K127,'[1]2020 '!K127)</f>
        <v>6819</v>
      </c>
      <c r="L127" s="68">
        <f>SUM('[1]2016'!L127,'[1]2017'!L127,'[1]2018  '!L127,'[1]2019'!L127,'[1]2020 '!L127)</f>
        <v>7303</v>
      </c>
      <c r="M127" s="68">
        <f>SUM('[1]2016'!M127,'[1]2017'!M127,'[1]2018  '!M127,'[1]2019'!M127,'[1]2020 '!M127)</f>
        <v>2296.38</v>
      </c>
      <c r="N127" s="68">
        <f>SUM('[1]2016'!N127,'[1]2017'!N127,'[1]2018  '!N127,'[1]2019'!N127,'[1]2020 '!N127)</f>
        <v>0</v>
      </c>
      <c r="O127" s="68">
        <f>SUM('[1]2016'!O127,'[1]2017'!O127,'[1]2018  '!O127,'[1]2019'!O127,'[1]2020 '!O127)</f>
        <v>0</v>
      </c>
      <c r="P127" s="68">
        <f>SUM('[1]2016'!P127,'[1]2017'!P127,'[1]2018  '!P127,'[1]2019'!P127,'[1]2020 '!P127)</f>
        <v>0</v>
      </c>
      <c r="Q127" s="339" t="s">
        <v>237</v>
      </c>
    </row>
    <row r="128" s="316" customFormat="1" ht="19" customHeight="1" spans="1:17">
      <c r="A128" s="338" t="s">
        <v>238</v>
      </c>
      <c r="B128" s="68">
        <f>SUM('[1]2016'!B128,'[1]2017'!B128,'[1]2018  '!B128,'[1]2019'!B128,'[1]2020 '!B128)</f>
        <v>10</v>
      </c>
      <c r="C128" s="29" t="s">
        <v>24</v>
      </c>
      <c r="D128" s="339" t="s">
        <v>239</v>
      </c>
      <c r="E128" s="30">
        <v>1.8</v>
      </c>
      <c r="F128" s="100" t="s">
        <v>240</v>
      </c>
      <c r="G128" s="29" t="s">
        <v>24</v>
      </c>
      <c r="H128" s="339" t="s">
        <v>24</v>
      </c>
      <c r="I128" s="68">
        <f>SUM('[1]2016'!I128,'[1]2017'!I128,'[1]2018  '!I128,'[1]2019'!I128,'[1]2020 '!I128)</f>
        <v>29492.156</v>
      </c>
      <c r="J128" s="68">
        <f>SUM('[1]2016'!J128,'[1]2017'!J128,'[1]2018  '!J128,'[1]2019'!J128,'[1]2020 '!J128)</f>
        <v>17088.156</v>
      </c>
      <c r="K128" s="68">
        <f>SUM('[1]2016'!K128,'[1]2017'!K128,'[1]2018  '!K128,'[1]2019'!K128,'[1]2020 '!K128)</f>
        <v>5241.556</v>
      </c>
      <c r="L128" s="68">
        <f>SUM('[1]2016'!L128,'[1]2017'!L128,'[1]2018  '!L128,'[1]2019'!L128,'[1]2020 '!L128)</f>
        <v>4046.9</v>
      </c>
      <c r="M128" s="68">
        <f>SUM('[1]2016'!M128,'[1]2017'!M128,'[1]2018  '!M128,'[1]2019'!M128,'[1]2020 '!M128)</f>
        <v>7799.7</v>
      </c>
      <c r="N128" s="68">
        <f>SUM('[1]2016'!N128,'[1]2017'!N128,'[1]2018  '!N128,'[1]2019'!N128,'[1]2020 '!N128)</f>
        <v>0</v>
      </c>
      <c r="O128" s="68">
        <f>SUM('[1]2016'!O128,'[1]2017'!O128,'[1]2018  '!O128,'[1]2019'!O128,'[1]2020 '!O128)</f>
        <v>0</v>
      </c>
      <c r="P128" s="68">
        <f>SUM('[1]2016'!P128,'[1]2017'!P128,'[1]2018  '!P128,'[1]2019'!P128,'[1]2020 '!P128)</f>
        <v>12404</v>
      </c>
      <c r="Q128" s="339"/>
    </row>
    <row r="129" s="316" customFormat="1" ht="19" customHeight="1" spans="1:17">
      <c r="A129" s="338" t="s">
        <v>241</v>
      </c>
      <c r="B129" s="68">
        <f>SUM('[1]2016'!B129,'[1]2017'!B129,'[1]2018  '!B129,'[1]2019'!B129,'[1]2020 '!B129)</f>
        <v>3</v>
      </c>
      <c r="C129" s="29" t="s">
        <v>24</v>
      </c>
      <c r="D129" s="339" t="s">
        <v>239</v>
      </c>
      <c r="E129" s="30">
        <v>1.8</v>
      </c>
      <c r="F129" s="100" t="s">
        <v>240</v>
      </c>
      <c r="G129" s="29" t="s">
        <v>24</v>
      </c>
      <c r="H129" s="339" t="s">
        <v>24</v>
      </c>
      <c r="I129" s="68">
        <f>SUM('[1]2016'!I129,'[1]2017'!I129,'[1]2018  '!I129,'[1]2019'!I129,'[1]2020 '!I129)</f>
        <v>28646.156</v>
      </c>
      <c r="J129" s="68">
        <f>SUM('[1]2016'!J129,'[1]2017'!J129,'[1]2018  '!J129,'[1]2019'!J129,'[1]2020 '!J129)</f>
        <v>16242.156</v>
      </c>
      <c r="K129" s="68">
        <f>SUM('[1]2016'!K129,'[1]2017'!K129,'[1]2018  '!K129,'[1]2019'!K129,'[1]2020 '!K129)</f>
        <v>4711.556</v>
      </c>
      <c r="L129" s="68">
        <f>SUM('[1]2016'!L129,'[1]2017'!L129,'[1]2018  '!L129,'[1]2019'!L129,'[1]2020 '!L129)</f>
        <v>3826.9</v>
      </c>
      <c r="M129" s="68">
        <f>SUM('[1]2016'!M129,'[1]2017'!M129,'[1]2018  '!M129,'[1]2019'!M129,'[1]2020 '!M129)</f>
        <v>7703.7</v>
      </c>
      <c r="N129" s="68">
        <f>SUM('[1]2016'!N129,'[1]2017'!N129,'[1]2018  '!N129,'[1]2019'!N129,'[1]2020 '!N129)</f>
        <v>0</v>
      </c>
      <c r="O129" s="68">
        <f>SUM('[1]2016'!O129,'[1]2017'!O129,'[1]2018  '!O129,'[1]2019'!O129,'[1]2020 '!O129)</f>
        <v>0</v>
      </c>
      <c r="P129" s="68">
        <f>SUM('[1]2016'!P129,'[1]2017'!P129,'[1]2018  '!P129,'[1]2019'!P129,'[1]2020 '!P129)</f>
        <v>12404</v>
      </c>
      <c r="Q129" s="339" t="s">
        <v>149</v>
      </c>
    </row>
    <row r="130" s="316" customFormat="1" ht="21" customHeight="1" spans="1:17">
      <c r="A130" s="338" t="s">
        <v>242</v>
      </c>
      <c r="B130" s="68">
        <f>SUM('[1]2016'!B130,'[1]2017'!B130,'[1]2018  '!B130,'[1]2019'!B130,'[1]2020 '!B130)</f>
        <v>0</v>
      </c>
      <c r="C130" s="29" t="s">
        <v>24</v>
      </c>
      <c r="D130" s="339" t="s">
        <v>239</v>
      </c>
      <c r="E130" s="30">
        <f>SUM('[1]2016'!E130,'[1]2017'!E130,'[1]2018  '!E130,'[1]2019'!E130,'[1]2020 '!E130)</f>
        <v>0</v>
      </c>
      <c r="F130" s="100"/>
      <c r="G130" s="29" t="s">
        <v>24</v>
      </c>
      <c r="H130" s="339" t="s">
        <v>24</v>
      </c>
      <c r="I130" s="68">
        <f>SUM('[1]2016'!I130,'[1]2017'!I130,'[1]2018  '!I130,'[1]2019'!I130,'[1]2020 '!I130)</f>
        <v>0</v>
      </c>
      <c r="J130" s="68">
        <f>SUM('[1]2016'!J130,'[1]2017'!J130,'[1]2018  '!J130,'[1]2019'!J130,'[1]2020 '!J130)</f>
        <v>0</v>
      </c>
      <c r="K130" s="68">
        <f>SUM('[1]2016'!K130,'[1]2017'!K130,'[1]2018  '!K130,'[1]2019'!K130,'[1]2020 '!K130)</f>
        <v>0</v>
      </c>
      <c r="L130" s="68">
        <f>SUM('[1]2016'!L130,'[1]2017'!L130,'[1]2018  '!L130,'[1]2019'!L130,'[1]2020 '!L130)</f>
        <v>0</v>
      </c>
      <c r="M130" s="68">
        <f>SUM('[1]2016'!M130,'[1]2017'!M130,'[1]2018  '!M130,'[1]2019'!M130,'[1]2020 '!M130)</f>
        <v>0</v>
      </c>
      <c r="N130" s="68">
        <f>SUM('[1]2016'!N130,'[1]2017'!N130,'[1]2018  '!N130,'[1]2019'!N130,'[1]2020 '!N130)</f>
        <v>0</v>
      </c>
      <c r="O130" s="68">
        <f>SUM('[1]2016'!O130,'[1]2017'!O130,'[1]2018  '!O130,'[1]2019'!O130,'[1]2020 '!O130)</f>
        <v>0</v>
      </c>
      <c r="P130" s="68">
        <f>SUM('[1]2016'!P130,'[1]2017'!P130,'[1]2018  '!P130,'[1]2019'!P130,'[1]2020 '!P130)</f>
        <v>0</v>
      </c>
      <c r="Q130" s="339"/>
    </row>
    <row r="131" s="316" customFormat="1" ht="22" customHeight="1" spans="1:17">
      <c r="A131" s="338" t="s">
        <v>243</v>
      </c>
      <c r="B131" s="68">
        <f>SUM('[1]2016'!B131,'[1]2017'!B131,'[1]2018  '!B131,'[1]2019'!B131,'[1]2020 '!B131)</f>
        <v>6</v>
      </c>
      <c r="C131" s="29" t="s">
        <v>24</v>
      </c>
      <c r="D131" s="339" t="s">
        <v>239</v>
      </c>
      <c r="E131" s="30">
        <f>SUM('[1]2016'!E131,'[1]2017'!E131,'[1]2018  '!E131,'[1]2019'!E131,'[1]2020 '!E131)</f>
        <v>0.0132</v>
      </c>
      <c r="F131" s="100" t="s">
        <v>244</v>
      </c>
      <c r="G131" s="29" t="s">
        <v>24</v>
      </c>
      <c r="H131" s="339" t="s">
        <v>24</v>
      </c>
      <c r="I131" s="68">
        <f>SUM('[1]2016'!I131,'[1]2017'!I131,'[1]2018  '!I131,'[1]2019'!I131,'[1]2020 '!I131)</f>
        <v>846</v>
      </c>
      <c r="J131" s="68">
        <f>SUM('[1]2016'!J131,'[1]2017'!J131,'[1]2018  '!J131,'[1]2019'!J131,'[1]2020 '!J131)</f>
        <v>846</v>
      </c>
      <c r="K131" s="68">
        <f>SUM('[1]2016'!K131,'[1]2017'!K131,'[1]2018  '!K131,'[1]2019'!K131,'[1]2020 '!K131)</f>
        <v>530</v>
      </c>
      <c r="L131" s="68">
        <f>SUM('[1]2016'!L131,'[1]2017'!L131,'[1]2018  '!L131,'[1]2019'!L131,'[1]2020 '!L131)</f>
        <v>220</v>
      </c>
      <c r="M131" s="68">
        <f>SUM('[1]2016'!M131,'[1]2017'!M131,'[1]2018  '!M131,'[1]2019'!M131,'[1]2020 '!M131)</f>
        <v>96</v>
      </c>
      <c r="N131" s="68">
        <f>SUM('[1]2016'!N131,'[1]2017'!N131,'[1]2018  '!N131,'[1]2019'!N131,'[1]2020 '!N131)</f>
        <v>0</v>
      </c>
      <c r="O131" s="68">
        <f>SUM('[1]2016'!O131,'[1]2017'!O131,'[1]2018  '!O131,'[1]2019'!O131,'[1]2020 '!O131)</f>
        <v>0</v>
      </c>
      <c r="P131" s="68">
        <f>SUM('[1]2016'!P131,'[1]2017'!P131,'[1]2018  '!P131,'[1]2019'!P131,'[1]2020 '!P131)</f>
        <v>0</v>
      </c>
      <c r="Q131" s="339" t="s">
        <v>245</v>
      </c>
    </row>
    <row r="132" s="1" customFormat="1" ht="23" customHeight="1" spans="1:17">
      <c r="A132" s="53" t="s">
        <v>246</v>
      </c>
      <c r="B132" s="68">
        <f>SUM('[1]2016'!B132,'[1]2017'!B132,'[1]2018  '!B132,'[1]2019'!B132,'[1]2020 '!B132)</f>
        <v>136</v>
      </c>
      <c r="C132" s="29" t="s">
        <v>24</v>
      </c>
      <c r="D132" s="29"/>
      <c r="E132" s="68">
        <f>SUM('[1]2016'!E132,'[1]2017'!E132,'[1]2018  '!E132,'[1]2019'!E132,'[1]2020 '!E132)</f>
        <v>0</v>
      </c>
      <c r="F132" s="100"/>
      <c r="G132" s="29" t="s">
        <v>24</v>
      </c>
      <c r="H132" s="29" t="s">
        <v>24</v>
      </c>
      <c r="I132" s="68">
        <f>SUM('[1]2016'!I132,'[1]2017'!I132,'[1]2018  '!I132,'[1]2019'!I132,'[1]2020 '!I132)</f>
        <v>155542.37</v>
      </c>
      <c r="J132" s="68">
        <f>SUM('[1]2016'!J132,'[1]2017'!J132,'[1]2018  '!J132,'[1]2019'!J132,'[1]2020 '!J132)</f>
        <v>141109.11</v>
      </c>
      <c r="K132" s="68">
        <f>SUM('[1]2016'!K132,'[1]2017'!K132,'[1]2018  '!K132,'[1]2019'!K132,'[1]2020 '!K132)</f>
        <v>21557.42</v>
      </c>
      <c r="L132" s="68">
        <f>SUM('[1]2016'!L132,'[1]2017'!L132,'[1]2018  '!L132,'[1]2019'!L132,'[1]2020 '!L132)</f>
        <v>35968.933</v>
      </c>
      <c r="M132" s="68">
        <f>SUM('[1]2016'!M132,'[1]2017'!M132,'[1]2018  '!M132,'[1]2019'!M132,'[1]2020 '!M132)</f>
        <v>83582.757</v>
      </c>
      <c r="N132" s="68">
        <f>SUM('[1]2016'!N132,'[1]2017'!N132,'[1]2018  '!N132,'[1]2019'!N132,'[1]2020 '!N132)</f>
        <v>2097.58</v>
      </c>
      <c r="O132" s="68">
        <f>SUM('[1]2016'!O132,'[1]2017'!O132,'[1]2018  '!O132,'[1]2019'!O132,'[1]2020 '!O132)</f>
        <v>12335.68</v>
      </c>
      <c r="P132" s="68">
        <f>SUM('[1]2016'!P132,'[1]2017'!P132,'[1]2018  '!P132,'[1]2019'!P132,'[1]2020 '!P132)</f>
        <v>0</v>
      </c>
      <c r="Q132" s="29"/>
    </row>
    <row r="133" s="1" customFormat="1" customHeight="1" spans="1:17">
      <c r="A133" s="53" t="s">
        <v>247</v>
      </c>
      <c r="B133" s="68">
        <f>SUM('[1]2016'!B133,'[1]2017'!B133,'[1]2018  '!B133,'[1]2019'!B133,'[1]2020 '!B133)</f>
        <v>0</v>
      </c>
      <c r="C133" s="29" t="s">
        <v>24</v>
      </c>
      <c r="D133" s="29"/>
      <c r="E133" s="68">
        <f>SUM('[1]2016'!E133,'[1]2017'!E133,'[1]2018  '!E133,'[1]2019'!E133,'[1]2020 '!E133)</f>
        <v>0</v>
      </c>
      <c r="F133" s="100"/>
      <c r="G133" s="29" t="s">
        <v>24</v>
      </c>
      <c r="H133" s="29" t="s">
        <v>24</v>
      </c>
      <c r="I133" s="68">
        <f>SUM('[1]2016'!I133,'[1]2017'!I133,'[1]2018  '!I133,'[1]2019'!I133,'[1]2020 '!I133)</f>
        <v>0</v>
      </c>
      <c r="J133" s="68">
        <f>SUM('[1]2016'!J133,'[1]2017'!J133,'[1]2018  '!J133,'[1]2019'!J133,'[1]2020 '!J133)</f>
        <v>0</v>
      </c>
      <c r="K133" s="68">
        <f>SUM('[1]2016'!K133,'[1]2017'!K133,'[1]2018  '!K133,'[1]2019'!K133,'[1]2020 '!K133)</f>
        <v>0</v>
      </c>
      <c r="L133" s="68">
        <f>SUM('[1]2016'!L133,'[1]2017'!L133,'[1]2018  '!L133,'[1]2019'!L133,'[1]2020 '!L133)</f>
        <v>0</v>
      </c>
      <c r="M133" s="68">
        <f>SUM('[1]2016'!M133,'[1]2017'!M133,'[1]2018  '!M133,'[1]2019'!M133,'[1]2020 '!M133)</f>
        <v>0</v>
      </c>
      <c r="N133" s="68">
        <f>SUM('[1]2016'!N133,'[1]2017'!N133,'[1]2018  '!N133,'[1]2019'!N133,'[1]2020 '!N133)</f>
        <v>0</v>
      </c>
      <c r="O133" s="68">
        <f>SUM('[1]2016'!O133,'[1]2017'!O133,'[1]2018  '!O133,'[1]2019'!O133,'[1]2020 '!O133)</f>
        <v>0</v>
      </c>
      <c r="P133" s="68">
        <f>SUM('[1]2016'!P133,'[1]2017'!P133,'[1]2018  '!P133,'[1]2019'!P133,'[1]2020 '!P133)</f>
        <v>0</v>
      </c>
      <c r="Q133" s="29" t="s">
        <v>206</v>
      </c>
    </row>
    <row r="134" s="1" customFormat="1" customHeight="1" spans="1:17">
      <c r="A134" s="53" t="s">
        <v>248</v>
      </c>
      <c r="B134" s="68">
        <f>SUM('[1]2016'!B134,'[1]2017'!B134,'[1]2018  '!B134,'[1]2019'!B134,'[1]2020 '!B134)</f>
        <v>128</v>
      </c>
      <c r="C134" s="29" t="s">
        <v>24</v>
      </c>
      <c r="D134" s="29"/>
      <c r="E134" s="68">
        <f>SUM('[1]2016'!E134,'[1]2017'!E134,'[1]2018  '!E134,'[1]2019'!E134,'[1]2020 '!E134)</f>
        <v>0</v>
      </c>
      <c r="F134" s="100"/>
      <c r="G134" s="29" t="s">
        <v>24</v>
      </c>
      <c r="H134" s="29" t="s">
        <v>24</v>
      </c>
      <c r="I134" s="68">
        <f>SUM('[1]2016'!I134,'[1]2017'!I134,'[1]2018  '!I134,'[1]2019'!I134,'[1]2020 '!I134)</f>
        <v>150028.05</v>
      </c>
      <c r="J134" s="68">
        <f>SUM('[1]2016'!J134,'[1]2017'!J134,'[1]2018  '!J134,'[1]2019'!J134,'[1]2020 '!J134)</f>
        <v>135594.79</v>
      </c>
      <c r="K134" s="68">
        <f>SUM('[1]2016'!K134,'[1]2017'!K134,'[1]2018  '!K134,'[1]2019'!K134,'[1]2020 '!K134)</f>
        <v>20724.42</v>
      </c>
      <c r="L134" s="68">
        <f>SUM('[1]2016'!L134,'[1]2017'!L134,'[1]2018  '!L134,'[1]2019'!L134,'[1]2020 '!L134)</f>
        <v>35878.933</v>
      </c>
      <c r="M134" s="68">
        <f>SUM('[1]2016'!M134,'[1]2017'!M134,'[1]2018  '!M134,'[1]2019'!M134,'[1]2020 '!M134)</f>
        <v>78991.437</v>
      </c>
      <c r="N134" s="68">
        <f>SUM('[1]2016'!N134,'[1]2017'!N134,'[1]2018  '!N134,'[1]2019'!N134,'[1]2020 '!N134)</f>
        <v>2097.58</v>
      </c>
      <c r="O134" s="68">
        <f>SUM('[1]2016'!O134,'[1]2017'!O134,'[1]2018  '!O134,'[1]2019'!O134,'[1]2020 '!O134)</f>
        <v>12335.68</v>
      </c>
      <c r="P134" s="68">
        <f>SUM('[1]2016'!P134,'[1]2017'!P134,'[1]2018  '!P134,'[1]2019'!P134,'[1]2020 '!P134)</f>
        <v>0</v>
      </c>
      <c r="Q134" s="29" t="s">
        <v>231</v>
      </c>
    </row>
    <row r="135" s="1" customFormat="1" customHeight="1" spans="1:17">
      <c r="A135" s="53" t="s">
        <v>249</v>
      </c>
      <c r="B135" s="68">
        <f>SUM('[1]2016'!B135,'[1]2017'!B135,'[1]2018  '!B135,'[1]2019'!B135,'[1]2020 '!B135)</f>
        <v>21</v>
      </c>
      <c r="C135" s="29" t="s">
        <v>24</v>
      </c>
      <c r="D135" s="29" t="s">
        <v>250</v>
      </c>
      <c r="E135" s="68">
        <f>SUM('[1]2016'!E135,'[1]2017'!E135,'[1]2018  '!E135,'[1]2019'!E135,'[1]2020 '!E135)</f>
        <v>0</v>
      </c>
      <c r="F135" s="100"/>
      <c r="G135" s="29" t="s">
        <v>24</v>
      </c>
      <c r="H135" s="29" t="s">
        <v>24</v>
      </c>
      <c r="I135" s="68">
        <f>SUM('[1]2016'!I135,'[1]2017'!I135,'[1]2018  '!I135,'[1]2019'!I135,'[1]2020 '!I135)</f>
        <v>106613.91</v>
      </c>
      <c r="J135" s="68">
        <f>SUM('[1]2016'!J135,'[1]2017'!J135,'[1]2018  '!J135,'[1]2019'!J135,'[1]2020 '!J135)</f>
        <v>95628.91</v>
      </c>
      <c r="K135" s="68">
        <f>SUM('[1]2016'!K135,'[1]2017'!K135,'[1]2018  '!K135,'[1]2019'!K135,'[1]2020 '!K135)</f>
        <v>9794.73</v>
      </c>
      <c r="L135" s="68">
        <f>SUM('[1]2016'!L135,'[1]2017'!L135,'[1]2018  '!L135,'[1]2019'!L135,'[1]2020 '!L135)</f>
        <v>31771.893</v>
      </c>
      <c r="M135" s="68">
        <f>SUM('[1]2016'!M135,'[1]2017'!M135,'[1]2018  '!M135,'[1]2019'!M135,'[1]2020 '!M135)</f>
        <v>54062.287</v>
      </c>
      <c r="N135" s="68">
        <f>SUM('[1]2016'!N135,'[1]2017'!N135,'[1]2018  '!N135,'[1]2019'!N135,'[1]2020 '!N135)</f>
        <v>0</v>
      </c>
      <c r="O135" s="68">
        <f>SUM('[1]2016'!O135,'[1]2017'!O135,'[1]2018  '!O135,'[1]2019'!O135,'[1]2020 '!O135)</f>
        <v>10985</v>
      </c>
      <c r="P135" s="68">
        <f>SUM('[1]2016'!P135,'[1]2017'!P135,'[1]2018  '!P135,'[1]2019'!P135,'[1]2020 '!P135)</f>
        <v>0</v>
      </c>
      <c r="Q135" s="29" t="s">
        <v>231</v>
      </c>
    </row>
    <row r="136" s="1" customFormat="1" customHeight="1" spans="1:17">
      <c r="A136" s="53" t="s">
        <v>251</v>
      </c>
      <c r="B136" s="68">
        <f>SUM('[1]2016'!B136,'[1]2017'!B136,'[1]2018  '!B136,'[1]2019'!B136,'[1]2020 '!B136)</f>
        <v>0</v>
      </c>
      <c r="C136" s="29" t="s">
        <v>24</v>
      </c>
      <c r="D136" s="29" t="s">
        <v>250</v>
      </c>
      <c r="E136" s="68">
        <f>SUM('[1]2016'!E136,'[1]2017'!E136,'[1]2018  '!E136,'[1]2019'!E136,'[1]2020 '!E136)</f>
        <v>0</v>
      </c>
      <c r="F136" s="100"/>
      <c r="G136" s="29" t="s">
        <v>24</v>
      </c>
      <c r="H136" s="29" t="s">
        <v>24</v>
      </c>
      <c r="I136" s="68">
        <f>SUM('[1]2016'!I136,'[1]2017'!I136,'[1]2018  '!I136,'[1]2019'!I136,'[1]2020 '!I136)</f>
        <v>0</v>
      </c>
      <c r="J136" s="68">
        <f>SUM('[1]2016'!J136,'[1]2017'!J136,'[1]2018  '!J136,'[1]2019'!J136,'[1]2020 '!J136)</f>
        <v>0</v>
      </c>
      <c r="K136" s="68">
        <f>SUM('[1]2016'!K136,'[1]2017'!K136,'[1]2018  '!K136,'[1]2019'!K136,'[1]2020 '!K136)</f>
        <v>0</v>
      </c>
      <c r="L136" s="68">
        <f>SUM('[1]2016'!L136,'[1]2017'!L136,'[1]2018  '!L136,'[1]2019'!L136,'[1]2020 '!L136)</f>
        <v>0</v>
      </c>
      <c r="M136" s="68">
        <f>SUM('[1]2016'!M136,'[1]2017'!M136,'[1]2018  '!M136,'[1]2019'!M136,'[1]2020 '!M136)</f>
        <v>0</v>
      </c>
      <c r="N136" s="68">
        <f>SUM('[1]2016'!N136,'[1]2017'!N136,'[1]2018  '!N136,'[1]2019'!N136,'[1]2020 '!N136)</f>
        <v>0</v>
      </c>
      <c r="O136" s="68">
        <f>SUM('[1]2016'!O136,'[1]2017'!O136,'[1]2018  '!O136,'[1]2019'!O136,'[1]2020 '!O136)</f>
        <v>0</v>
      </c>
      <c r="P136" s="68">
        <f>SUM('[1]2016'!P136,'[1]2017'!P136,'[1]2018  '!P136,'[1]2019'!P136,'[1]2020 '!P136)</f>
        <v>0</v>
      </c>
      <c r="Q136" s="29" t="s">
        <v>231</v>
      </c>
    </row>
    <row r="137" s="1" customFormat="1" customHeight="1" spans="1:17">
      <c r="A137" s="53" t="s">
        <v>252</v>
      </c>
      <c r="B137" s="68">
        <f>SUM('[1]2016'!B137,'[1]2017'!B137,'[1]2018  '!B137,'[1]2019'!B137,'[1]2020 '!B137)</f>
        <v>3</v>
      </c>
      <c r="C137" s="29" t="s">
        <v>24</v>
      </c>
      <c r="D137" s="29" t="s">
        <v>250</v>
      </c>
      <c r="E137" s="68">
        <f>SUM('[1]2016'!E137,'[1]2017'!E137,'[1]2018  '!E137,'[1]2019'!E137,'[1]2020 '!E137)</f>
        <v>0</v>
      </c>
      <c r="F137" s="100" t="s">
        <v>253</v>
      </c>
      <c r="G137" s="29" t="s">
        <v>24</v>
      </c>
      <c r="H137" s="29" t="s">
        <v>24</v>
      </c>
      <c r="I137" s="68">
        <f>SUM('[1]2016'!I137,'[1]2017'!I137,'[1]2018  '!I137,'[1]2019'!I137,'[1]2020 '!I137)</f>
        <v>2600</v>
      </c>
      <c r="J137" s="68">
        <f>SUM('[1]2016'!J137,'[1]2017'!J137,'[1]2018  '!J137,'[1]2019'!J137,'[1]2020 '!J137)</f>
        <v>2600</v>
      </c>
      <c r="K137" s="68">
        <f>SUM('[1]2016'!K137,'[1]2017'!K137,'[1]2018  '!K137,'[1]2019'!K137,'[1]2020 '!K137)</f>
        <v>1300</v>
      </c>
      <c r="L137" s="68">
        <f>SUM('[1]2016'!L137,'[1]2017'!L137,'[1]2018  '!L137,'[1]2019'!L137,'[1]2020 '!L137)</f>
        <v>780</v>
      </c>
      <c r="M137" s="68">
        <f>SUM('[1]2016'!M137,'[1]2017'!M137,'[1]2018  '!M137,'[1]2019'!M137,'[1]2020 '!M137)</f>
        <v>520</v>
      </c>
      <c r="N137" s="68">
        <f>SUM('[1]2016'!N137,'[1]2017'!N137,'[1]2018  '!N137,'[1]2019'!N137,'[1]2020 '!N137)</f>
        <v>0</v>
      </c>
      <c r="O137" s="68">
        <f>SUM('[1]2016'!O137,'[1]2017'!O137,'[1]2018  '!O137,'[1]2019'!O137,'[1]2020 '!O137)</f>
        <v>0</v>
      </c>
      <c r="P137" s="68">
        <f>SUM('[1]2016'!P137,'[1]2017'!P137,'[1]2018  '!P137,'[1]2019'!P137,'[1]2020 '!P137)</f>
        <v>0</v>
      </c>
      <c r="Q137" s="29" t="s">
        <v>231</v>
      </c>
    </row>
    <row r="138" s="1" customFormat="1" ht="26" customHeight="1" spans="1:17">
      <c r="A138" s="53" t="s">
        <v>254</v>
      </c>
      <c r="B138" s="68">
        <f>SUM('[1]2016'!B138,'[1]2017'!B138,'[1]2018  '!B138,'[1]2019'!B138,'[1]2020 '!B138)</f>
        <v>7</v>
      </c>
      <c r="C138" s="29" t="s">
        <v>24</v>
      </c>
      <c r="D138" s="29" t="s">
        <v>250</v>
      </c>
      <c r="E138" s="68">
        <f>SUM('[1]2016'!E138,'[1]2017'!E138,'[1]2018  '!E138,'[1]2019'!E138,'[1]2020 '!E138)</f>
        <v>0</v>
      </c>
      <c r="F138" s="100" t="s">
        <v>255</v>
      </c>
      <c r="G138" s="29" t="s">
        <v>24</v>
      </c>
      <c r="H138" s="29" t="s">
        <v>24</v>
      </c>
      <c r="I138" s="68">
        <f>SUM('[1]2016'!I138,'[1]2017'!I138,'[1]2018  '!I138,'[1]2019'!I138,'[1]2020 '!I138)</f>
        <v>79617.399</v>
      </c>
      <c r="J138" s="68">
        <f>SUM('[1]2016'!J138,'[1]2017'!J138,'[1]2018  '!J138,'[1]2019'!J138,'[1]2020 '!J138)</f>
        <v>68632.399</v>
      </c>
      <c r="K138" s="68">
        <f>SUM('[1]2016'!K138,'[1]2017'!K138,'[1]2018  '!K138,'[1]2019'!K138,'[1]2020 '!K138)</f>
        <v>6641.414</v>
      </c>
      <c r="L138" s="68">
        <f>SUM('[1]2016'!L138,'[1]2017'!L138,'[1]2018  '!L138,'[1]2019'!L138,'[1]2020 '!L138)</f>
        <v>19457.36</v>
      </c>
      <c r="M138" s="68">
        <f>SUM('[1]2016'!M138,'[1]2017'!M138,'[1]2018  '!M138,'[1]2019'!M138,'[1]2020 '!M138)</f>
        <v>42533.625</v>
      </c>
      <c r="N138" s="68">
        <f>SUM('[1]2016'!N138,'[1]2017'!N138,'[1]2018  '!N138,'[1]2019'!N138,'[1]2020 '!N138)</f>
        <v>0</v>
      </c>
      <c r="O138" s="68">
        <f>SUM('[1]2016'!O138,'[1]2017'!O138,'[1]2018  '!O138,'[1]2019'!O138,'[1]2020 '!O138)</f>
        <v>10985</v>
      </c>
      <c r="P138" s="68">
        <f>SUM('[1]2016'!P138,'[1]2017'!P138,'[1]2018  '!P138,'[1]2019'!P138,'[1]2020 '!P138)</f>
        <v>0</v>
      </c>
      <c r="Q138" s="29" t="s">
        <v>231</v>
      </c>
    </row>
    <row r="139" s="1" customFormat="1" ht="16" customHeight="1" spans="1:17">
      <c r="A139" s="53" t="s">
        <v>256</v>
      </c>
      <c r="B139" s="68">
        <f>SUM('[1]2016'!B139,'[1]2017'!B139,'[1]2018  '!B139,'[1]2019'!B139,'[1]2020 '!B139)</f>
        <v>9</v>
      </c>
      <c r="C139" s="29" t="s">
        <v>24</v>
      </c>
      <c r="D139" s="29" t="s">
        <v>257</v>
      </c>
      <c r="E139" s="68">
        <v>9</v>
      </c>
      <c r="F139" s="100" t="s">
        <v>258</v>
      </c>
      <c r="G139" s="29" t="s">
        <v>24</v>
      </c>
      <c r="H139" s="29" t="s">
        <v>24</v>
      </c>
      <c r="I139" s="68">
        <f>SUM('[1]2016'!I139,'[1]2017'!I139,'[1]2018  '!I139,'[1]2019'!I139,'[1]2020 '!I139)</f>
        <v>24396.511</v>
      </c>
      <c r="J139" s="68">
        <f>SUM('[1]2016'!J139,'[1]2017'!J139,'[1]2018  '!J139,'[1]2019'!J139,'[1]2020 '!J139)</f>
        <v>24396.511</v>
      </c>
      <c r="K139" s="68">
        <f>SUM('[1]2016'!K139,'[1]2017'!K139,'[1]2018  '!K139,'[1]2019'!K139,'[1]2020 '!K139)</f>
        <v>1853.316</v>
      </c>
      <c r="L139" s="68">
        <f>SUM('[1]2016'!L139,'[1]2017'!L139,'[1]2018  '!L139,'[1]2019'!L139,'[1]2020 '!L139)</f>
        <v>11534.533</v>
      </c>
      <c r="M139" s="68">
        <f>SUM('[1]2016'!M139,'[1]2017'!M139,'[1]2018  '!M139,'[1]2019'!M139,'[1]2020 '!M139)</f>
        <v>11008.662</v>
      </c>
      <c r="N139" s="68">
        <f>SUM('[1]2016'!N139,'[1]2017'!N139,'[1]2018  '!N139,'[1]2019'!N139,'[1]2020 '!N139)</f>
        <v>0</v>
      </c>
      <c r="O139" s="68">
        <f>SUM('[1]2016'!O139,'[1]2017'!O139,'[1]2018  '!O139,'[1]2019'!O139,'[1]2020 '!O139)</f>
        <v>0</v>
      </c>
      <c r="P139" s="68">
        <f>SUM('[1]2016'!P139,'[1]2017'!P139,'[1]2018  '!P139,'[1]2019'!P139,'[1]2020 '!P139)</f>
        <v>0</v>
      </c>
      <c r="Q139" s="29" t="s">
        <v>231</v>
      </c>
    </row>
    <row r="140" s="1" customFormat="1" ht="16" customHeight="1" spans="1:17">
      <c r="A140" s="53" t="s">
        <v>259</v>
      </c>
      <c r="B140" s="68">
        <f>SUM('[1]2016'!B140,'[1]2017'!B140,'[1]2018  '!B140,'[1]2019'!B140,'[1]2020 '!B140)</f>
        <v>11</v>
      </c>
      <c r="C140" s="29" t="s">
        <v>24</v>
      </c>
      <c r="D140" s="29"/>
      <c r="E140" s="68">
        <f>SUM('[1]2016'!E140,'[1]2017'!E140,'[1]2018  '!E140,'[1]2019'!E140,'[1]2020 '!E140)</f>
        <v>3.829</v>
      </c>
      <c r="F140" s="100"/>
      <c r="G140" s="29" t="s">
        <v>24</v>
      </c>
      <c r="H140" s="29" t="s">
        <v>24</v>
      </c>
      <c r="I140" s="68">
        <f>SUM('[1]2016'!I140,'[1]2017'!I140,'[1]2018  '!I140,'[1]2019'!I140,'[1]2020 '!I140)</f>
        <v>18727.2</v>
      </c>
      <c r="J140" s="68">
        <f>SUM('[1]2016'!J140,'[1]2017'!J140,'[1]2018  '!J140,'[1]2019'!J140,'[1]2020 '!J140)</f>
        <v>15278.94</v>
      </c>
      <c r="K140" s="68">
        <f>SUM('[1]2016'!K140,'[1]2017'!K140,'[1]2018  '!K140,'[1]2019'!K140,'[1]2020 '!K140)</f>
        <v>7716.69</v>
      </c>
      <c r="L140" s="68">
        <f>SUM('[1]2016'!L140,'[1]2017'!L140,'[1]2018  '!L140,'[1]2019'!L140,'[1]2020 '!L140)</f>
        <v>4017.04</v>
      </c>
      <c r="M140" s="68">
        <f>SUM('[1]2016'!M140,'[1]2017'!M140,'[1]2018  '!M140,'[1]2019'!M140,'[1]2020 '!M140)</f>
        <v>3545.21</v>
      </c>
      <c r="N140" s="68">
        <f>SUM('[1]2016'!N140,'[1]2017'!N140,'[1]2018  '!N140,'[1]2019'!N140,'[1]2020 '!N140)</f>
        <v>2097.58</v>
      </c>
      <c r="O140" s="68">
        <f>SUM('[1]2016'!O140,'[1]2017'!O140,'[1]2018  '!O140,'[1]2019'!O140,'[1]2020 '!O140)</f>
        <v>1350.68</v>
      </c>
      <c r="P140" s="68">
        <f>SUM('[1]2016'!P140,'[1]2017'!P140,'[1]2018  '!P140,'[1]2019'!P140,'[1]2020 '!P140)</f>
        <v>0</v>
      </c>
      <c r="Q140" s="29" t="s">
        <v>231</v>
      </c>
    </row>
    <row r="141" s="1" customFormat="1" ht="16" customHeight="1" spans="1:17">
      <c r="A141" s="53" t="s">
        <v>260</v>
      </c>
      <c r="B141" s="68">
        <f>SUM('[1]2016'!B141,'[1]2017'!B141,'[1]2018  '!B141,'[1]2019'!B141,'[1]2020 '!B141)</f>
        <v>0</v>
      </c>
      <c r="C141" s="29" t="s">
        <v>24</v>
      </c>
      <c r="D141" s="29" t="s">
        <v>30</v>
      </c>
      <c r="E141" s="30">
        <f>SUM('[1]2016'!E141,'[1]2017'!E141,'[1]2018  '!E141,'[1]2019'!E141,'[1]2020 '!E141)</f>
        <v>0</v>
      </c>
      <c r="F141" s="100"/>
      <c r="G141" s="29" t="s">
        <v>24</v>
      </c>
      <c r="H141" s="29" t="s">
        <v>24</v>
      </c>
      <c r="I141" s="68">
        <f>SUM('[1]2016'!I141,'[1]2017'!I141,'[1]2018  '!I141,'[1]2019'!I141,'[1]2020 '!I141)</f>
        <v>0</v>
      </c>
      <c r="J141" s="68">
        <f>SUM('[1]2016'!J141,'[1]2017'!J141,'[1]2018  '!J141,'[1]2019'!J141,'[1]2020 '!J141)</f>
        <v>0</v>
      </c>
      <c r="K141" s="68">
        <f>SUM('[1]2016'!K141,'[1]2017'!K141,'[1]2018  '!K141,'[1]2019'!K141,'[1]2020 '!K141)</f>
        <v>0</v>
      </c>
      <c r="L141" s="68">
        <f>SUM('[1]2016'!L141,'[1]2017'!L141,'[1]2018  '!L141,'[1]2019'!L141,'[1]2020 '!L141)</f>
        <v>0</v>
      </c>
      <c r="M141" s="68">
        <f>SUM('[1]2016'!M141,'[1]2017'!M141,'[1]2018  '!M141,'[1]2019'!M141,'[1]2020 '!M141)</f>
        <v>0</v>
      </c>
      <c r="N141" s="68">
        <f>SUM('[1]2016'!N141,'[1]2017'!N141,'[1]2018  '!N141,'[1]2019'!N141,'[1]2020 '!N141)</f>
        <v>0</v>
      </c>
      <c r="O141" s="68">
        <f>SUM('[1]2016'!O141,'[1]2017'!O141,'[1]2018  '!O141,'[1]2019'!O141,'[1]2020 '!O141)</f>
        <v>0</v>
      </c>
      <c r="P141" s="68">
        <f>SUM('[1]2016'!P141,'[1]2017'!P141,'[1]2018  '!P141,'[1]2019'!P141,'[1]2020 '!P141)</f>
        <v>0</v>
      </c>
      <c r="Q141" s="29" t="s">
        <v>231</v>
      </c>
    </row>
    <row r="142" s="1" customFormat="1" ht="20" customHeight="1" spans="1:17">
      <c r="A142" s="53" t="s">
        <v>261</v>
      </c>
      <c r="B142" s="68">
        <f>SUM('[1]2016'!B142,'[1]2017'!B142,'[1]2018  '!B142,'[1]2019'!B142,'[1]2020 '!B142)</f>
        <v>2</v>
      </c>
      <c r="C142" s="29" t="s">
        <v>24</v>
      </c>
      <c r="D142" s="29" t="s">
        <v>30</v>
      </c>
      <c r="E142" s="30">
        <f>SUM('[1]2016'!E142,'[1]2017'!E142,'[1]2018  '!E142,'[1]2019'!E142,'[1]2020 '!E142)</f>
        <v>1.7345</v>
      </c>
      <c r="F142" s="100"/>
      <c r="G142" s="29" t="s">
        <v>24</v>
      </c>
      <c r="H142" s="29" t="s">
        <v>24</v>
      </c>
      <c r="I142" s="68">
        <f>SUM('[1]2016'!I142,'[1]2017'!I142,'[1]2018  '!I142,'[1]2019'!I142,'[1]2020 '!I142)</f>
        <v>10099.6</v>
      </c>
      <c r="J142" s="68">
        <f>SUM('[1]2016'!J142,'[1]2017'!J142,'[1]2018  '!J142,'[1]2019'!J142,'[1]2020 '!J142)</f>
        <v>10099.6</v>
      </c>
      <c r="K142" s="68">
        <f>SUM('[1]2016'!K142,'[1]2017'!K142,'[1]2018  '!K142,'[1]2019'!K142,'[1]2020 '!K142)</f>
        <v>6817.56</v>
      </c>
      <c r="L142" s="68">
        <f>SUM('[1]2016'!L142,'[1]2017'!L142,'[1]2018  '!L142,'[1]2019'!L142,'[1]2020 '!L142)</f>
        <v>702.04</v>
      </c>
      <c r="M142" s="68">
        <f>SUM('[1]2016'!M142,'[1]2017'!M142,'[1]2018  '!M142,'[1]2019'!M142,'[1]2020 '!M142)</f>
        <v>2580</v>
      </c>
      <c r="N142" s="68">
        <f>SUM('[1]2016'!N142,'[1]2017'!N142,'[1]2018  '!N142,'[1]2019'!N142,'[1]2020 '!N142)</f>
        <v>0</v>
      </c>
      <c r="O142" s="68">
        <f>SUM('[1]2016'!O142,'[1]2017'!O142,'[1]2018  '!O142,'[1]2019'!O142,'[1]2020 '!O142)</f>
        <v>0</v>
      </c>
      <c r="P142" s="68">
        <f>SUM('[1]2016'!P142,'[1]2017'!P142,'[1]2018  '!P142,'[1]2019'!P142,'[1]2020 '!P142)</f>
        <v>0</v>
      </c>
      <c r="Q142" s="29" t="s">
        <v>231</v>
      </c>
    </row>
    <row r="143" s="1" customFormat="1" ht="17" customHeight="1" spans="1:17">
      <c r="A143" s="53" t="s">
        <v>262</v>
      </c>
      <c r="B143" s="68">
        <f>SUM('[1]2016'!B143,'[1]2017'!B143,'[1]2018  '!B143,'[1]2019'!B143,'[1]2020 '!B143)</f>
        <v>8</v>
      </c>
      <c r="C143" s="29" t="s">
        <v>24</v>
      </c>
      <c r="D143" s="29" t="s">
        <v>30</v>
      </c>
      <c r="E143" s="30">
        <f>SUM('[1]2016'!E143,'[1]2017'!E143,'[1]2018  '!E143,'[1]2019'!E143,'[1]2020 '!E143)</f>
        <v>2.06</v>
      </c>
      <c r="F143" s="100"/>
      <c r="G143" s="29" t="s">
        <v>24</v>
      </c>
      <c r="H143" s="29" t="s">
        <v>24</v>
      </c>
      <c r="I143" s="68">
        <f>SUM('[1]2016'!I143,'[1]2017'!I143,'[1]2018  '!I143,'[1]2019'!I143,'[1]2020 '!I143)</f>
        <v>10041.08</v>
      </c>
      <c r="J143" s="68">
        <f>SUM('[1]2016'!J143,'[1]2017'!J143,'[1]2018  '!J143,'[1]2019'!J143,'[1]2020 '!J143)</f>
        <v>5511.74</v>
      </c>
      <c r="K143" s="68">
        <f>SUM('[1]2016'!K143,'[1]2017'!K143,'[1]2018  '!K143,'[1]2019'!K143,'[1]2020 '!K143)</f>
        <v>1231.53</v>
      </c>
      <c r="L143" s="68">
        <f>SUM('[1]2016'!L143,'[1]2017'!L143,'[1]2018  '!L143,'[1]2019'!L143,'[1]2020 '!L143)</f>
        <v>3315</v>
      </c>
      <c r="M143" s="68">
        <f>SUM('[1]2016'!M143,'[1]2017'!M143,'[1]2018  '!M143,'[1]2019'!M143,'[1]2020 '!M143)</f>
        <v>965.21</v>
      </c>
      <c r="N143" s="68">
        <f>SUM('[1]2016'!N143,'[1]2017'!N143,'[1]2018  '!N143,'[1]2019'!N143,'[1]2020 '!N143)</f>
        <v>3178.66</v>
      </c>
      <c r="O143" s="68">
        <f>SUM('[1]2016'!O143,'[1]2017'!O143,'[1]2018  '!O143,'[1]2019'!O143,'[1]2020 '!O143)</f>
        <v>1350.68</v>
      </c>
      <c r="P143" s="68">
        <f>SUM('[1]2016'!P143,'[1]2017'!P143,'[1]2018  '!P143,'[1]2019'!P143,'[1]2020 '!P143)</f>
        <v>0</v>
      </c>
      <c r="Q143" s="29" t="s">
        <v>231</v>
      </c>
    </row>
    <row r="144" s="1" customFormat="1" ht="19" customHeight="1" spans="1:17">
      <c r="A144" s="53" t="s">
        <v>263</v>
      </c>
      <c r="B144" s="68">
        <f>SUM('[1]2016'!B144,'[1]2017'!B144,'[1]2018  '!B144,'[1]2019'!B144,'[1]2020 '!B144)</f>
        <v>95</v>
      </c>
      <c r="C144" s="29" t="s">
        <v>24</v>
      </c>
      <c r="D144" s="29" t="s">
        <v>92</v>
      </c>
      <c r="E144" s="68">
        <f>SUM('[1]2016'!E144,'[1]2017'!E144,'[1]2018  '!E144,'[1]2019'!E144,'[1]2020 '!E144)</f>
        <v>54.45</v>
      </c>
      <c r="F144" s="100"/>
      <c r="G144" s="29" t="s">
        <v>24</v>
      </c>
      <c r="H144" s="29" t="s">
        <v>24</v>
      </c>
      <c r="I144" s="68">
        <f>SUM('[1]2016'!I144,'[1]2017'!I144,'[1]2018  '!I144,'[1]2019'!I144,'[1]2020 '!I144)</f>
        <v>24686.94</v>
      </c>
      <c r="J144" s="68">
        <f>SUM('[1]2016'!J144,'[1]2017'!J144,'[1]2018  '!J144,'[1]2019'!J144,'[1]2020 '!J144)</f>
        <v>24686.94</v>
      </c>
      <c r="K144" s="68">
        <f>SUM('[1]2016'!K144,'[1]2017'!K144,'[1]2018  '!K144,'[1]2019'!K144,'[1]2020 '!K144)</f>
        <v>3213</v>
      </c>
      <c r="L144" s="68">
        <f>SUM('[1]2016'!L144,'[1]2017'!L144,'[1]2018  '!L144,'[1]2019'!L144,'[1]2020 '!L144)</f>
        <v>90</v>
      </c>
      <c r="M144" s="68">
        <f>SUM('[1]2016'!M144,'[1]2017'!M144,'[1]2018  '!M144,'[1]2019'!M144,'[1]2020 '!M144)</f>
        <v>21383.94</v>
      </c>
      <c r="N144" s="68">
        <f>SUM('[1]2016'!N144,'[1]2017'!N144,'[1]2018  '!N144,'[1]2019'!N144,'[1]2020 '!N144)</f>
        <v>0</v>
      </c>
      <c r="O144" s="68">
        <f>SUM('[1]2016'!O144,'[1]2017'!O144,'[1]2018  '!O144,'[1]2019'!O144,'[1]2020 '!O144)</f>
        <v>0</v>
      </c>
      <c r="P144" s="68">
        <f>SUM('[1]2016'!P144,'[1]2017'!P144,'[1]2018  '!P144,'[1]2019'!P144,'[1]2020 '!P144)</f>
        <v>0</v>
      </c>
      <c r="Q144" s="29" t="s">
        <v>231</v>
      </c>
    </row>
    <row r="145" s="1" customFormat="1" customHeight="1" spans="1:17">
      <c r="A145" s="53" t="s">
        <v>264</v>
      </c>
      <c r="B145" s="68">
        <f>SUM('[1]2016'!B145,'[1]2017'!B145,'[1]2018  '!B145,'[1]2019'!B145,'[1]2020 '!B145)</f>
        <v>0</v>
      </c>
      <c r="C145" s="29" t="s">
        <v>24</v>
      </c>
      <c r="D145" s="29" t="s">
        <v>250</v>
      </c>
      <c r="E145" s="68">
        <f>SUM('[1]2016'!E145,'[1]2017'!E145,'[1]2018  '!E145,'[1]2019'!E145,'[1]2020 '!E145)</f>
        <v>0</v>
      </c>
      <c r="F145" s="100"/>
      <c r="G145" s="29" t="s">
        <v>24</v>
      </c>
      <c r="H145" s="29" t="s">
        <v>24</v>
      </c>
      <c r="I145" s="68">
        <f>SUM('[1]2016'!I145,'[1]2017'!I145,'[1]2018  '!I145,'[1]2019'!I145,'[1]2020 '!I145)</f>
        <v>0</v>
      </c>
      <c r="J145" s="68">
        <f>SUM('[1]2016'!J145,'[1]2017'!J145,'[1]2018  '!J145,'[1]2019'!J145,'[1]2020 '!J145)</f>
        <v>0</v>
      </c>
      <c r="K145" s="68">
        <f>SUM('[1]2016'!K145,'[1]2017'!K145,'[1]2018  '!K145,'[1]2019'!K145,'[1]2020 '!K145)</f>
        <v>0</v>
      </c>
      <c r="L145" s="68">
        <f>SUM('[1]2016'!L145,'[1]2017'!L145,'[1]2018  '!L145,'[1]2019'!L145,'[1]2020 '!L145)</f>
        <v>0</v>
      </c>
      <c r="M145" s="68">
        <f>SUM('[1]2016'!M145,'[1]2017'!M145,'[1]2018  '!M145,'[1]2019'!M145,'[1]2020 '!M145)</f>
        <v>0</v>
      </c>
      <c r="N145" s="68">
        <f>SUM('[1]2016'!N145,'[1]2017'!N145,'[1]2018  '!N145,'[1]2019'!N145,'[1]2020 '!N145)</f>
        <v>0</v>
      </c>
      <c r="O145" s="68">
        <f>SUM('[1]2016'!O145,'[1]2017'!O145,'[1]2018  '!O145,'[1]2019'!O145,'[1]2020 '!O145)</f>
        <v>0</v>
      </c>
      <c r="P145" s="68">
        <f>SUM('[1]2016'!P145,'[1]2017'!P145,'[1]2018  '!P145,'[1]2019'!P145,'[1]2020 '!P145)</f>
        <v>0</v>
      </c>
      <c r="Q145" s="29" t="s">
        <v>231</v>
      </c>
    </row>
    <row r="146" s="1" customFormat="1" customHeight="1" spans="1:17">
      <c r="A146" s="53" t="s">
        <v>265</v>
      </c>
      <c r="B146" s="68">
        <f>SUM('[1]2016'!B146,'[1]2017'!B146,'[1]2018  '!B146,'[1]2019'!B146,'[1]2020 '!B146)</f>
        <v>0</v>
      </c>
      <c r="C146" s="29" t="s">
        <v>24</v>
      </c>
      <c r="D146" s="29" t="s">
        <v>250</v>
      </c>
      <c r="E146" s="68">
        <f>SUM('[1]2016'!E146,'[1]2017'!E146,'[1]2018  '!E146,'[1]2019'!E146,'[1]2020 '!E146)</f>
        <v>0</v>
      </c>
      <c r="F146" s="100"/>
      <c r="G146" s="29" t="s">
        <v>24</v>
      </c>
      <c r="H146" s="29" t="s">
        <v>24</v>
      </c>
      <c r="I146" s="68">
        <f>SUM('[1]2016'!I146,'[1]2017'!I146,'[1]2018  '!I146,'[1]2019'!I146,'[1]2020 '!I146)</f>
        <v>0</v>
      </c>
      <c r="J146" s="68">
        <f>SUM('[1]2016'!J146,'[1]2017'!J146,'[1]2018  '!J146,'[1]2019'!J146,'[1]2020 '!J146)</f>
        <v>0</v>
      </c>
      <c r="K146" s="68">
        <f>SUM('[1]2016'!K146,'[1]2017'!K146,'[1]2018  '!K146,'[1]2019'!K146,'[1]2020 '!K146)</f>
        <v>0</v>
      </c>
      <c r="L146" s="68">
        <f>SUM('[1]2016'!L146,'[1]2017'!L146,'[1]2018  '!L146,'[1]2019'!L146,'[1]2020 '!L146)</f>
        <v>0</v>
      </c>
      <c r="M146" s="68">
        <f>SUM('[1]2016'!M146,'[1]2017'!M146,'[1]2018  '!M146,'[1]2019'!M146,'[1]2020 '!M146)</f>
        <v>0</v>
      </c>
      <c r="N146" s="68">
        <f>SUM('[1]2016'!N146,'[1]2017'!N146,'[1]2018  '!N146,'[1]2019'!N146,'[1]2020 '!N146)</f>
        <v>0</v>
      </c>
      <c r="O146" s="68">
        <f>SUM('[1]2016'!O146,'[1]2017'!O146,'[1]2018  '!O146,'[1]2019'!O146,'[1]2020 '!O146)</f>
        <v>0</v>
      </c>
      <c r="P146" s="68">
        <f>SUM('[1]2016'!P146,'[1]2017'!P146,'[1]2018  '!P146,'[1]2019'!P146,'[1]2020 '!P146)</f>
        <v>0</v>
      </c>
      <c r="Q146" s="29" t="s">
        <v>231</v>
      </c>
    </row>
    <row r="147" s="1" customFormat="1" customHeight="1" spans="1:17">
      <c r="A147" s="53" t="s">
        <v>266</v>
      </c>
      <c r="B147" s="68">
        <f>SUM('[1]2016'!B147,'[1]2017'!B147,'[1]2018  '!B147,'[1]2019'!B147,'[1]2020 '!B147)</f>
        <v>0</v>
      </c>
      <c r="C147" s="29" t="s">
        <v>24</v>
      </c>
      <c r="D147" s="29" t="s">
        <v>250</v>
      </c>
      <c r="E147" s="68">
        <f>SUM('[1]2016'!E147,'[1]2017'!E147,'[1]2018  '!E147,'[1]2019'!E147,'[1]2020 '!E147)</f>
        <v>0</v>
      </c>
      <c r="F147" s="100"/>
      <c r="G147" s="29" t="s">
        <v>24</v>
      </c>
      <c r="H147" s="29" t="s">
        <v>24</v>
      </c>
      <c r="I147" s="68">
        <f>SUM('[1]2016'!I147,'[1]2017'!I147,'[1]2018  '!I147,'[1]2019'!I147,'[1]2020 '!I147)</f>
        <v>0</v>
      </c>
      <c r="J147" s="68">
        <f>SUM('[1]2016'!J147,'[1]2017'!J147,'[1]2018  '!J147,'[1]2019'!J147,'[1]2020 '!J147)</f>
        <v>0</v>
      </c>
      <c r="K147" s="68">
        <f>SUM('[1]2016'!K147,'[1]2017'!K147,'[1]2018  '!K147,'[1]2019'!K147,'[1]2020 '!K147)</f>
        <v>0</v>
      </c>
      <c r="L147" s="68">
        <f>SUM('[1]2016'!L147,'[1]2017'!L147,'[1]2018  '!L147,'[1]2019'!L147,'[1]2020 '!L147)</f>
        <v>0</v>
      </c>
      <c r="M147" s="68">
        <f>SUM('[1]2016'!M147,'[1]2017'!M147,'[1]2018  '!M147,'[1]2019'!M147,'[1]2020 '!M147)</f>
        <v>0</v>
      </c>
      <c r="N147" s="68">
        <f>SUM('[1]2016'!N147,'[1]2017'!N147,'[1]2018  '!N147,'[1]2019'!N147,'[1]2020 '!N147)</f>
        <v>0</v>
      </c>
      <c r="O147" s="68">
        <f>SUM('[1]2016'!O147,'[1]2017'!O147,'[1]2018  '!O147,'[1]2019'!O147,'[1]2020 '!O147)</f>
        <v>0</v>
      </c>
      <c r="P147" s="68">
        <f>SUM('[1]2016'!P147,'[1]2017'!P147,'[1]2018  '!P147,'[1]2019'!P147,'[1]2020 '!P147)</f>
        <v>0</v>
      </c>
      <c r="Q147" s="29" t="s">
        <v>231</v>
      </c>
    </row>
    <row r="148" s="1" customFormat="1" customHeight="1" spans="1:17">
      <c r="A148" s="53" t="s">
        <v>267</v>
      </c>
      <c r="B148" s="68">
        <f>SUM('[1]2016'!B148,'[1]2017'!B148,'[1]2018  '!B148,'[1]2019'!B148,'[1]2020 '!B148)</f>
        <v>51</v>
      </c>
      <c r="C148" s="29" t="s">
        <v>24</v>
      </c>
      <c r="D148" s="29" t="s">
        <v>250</v>
      </c>
      <c r="E148" s="68">
        <f>SUM('[1]2016'!E148,'[1]2017'!E148,'[1]2018  '!E148,'[1]2019'!E148,'[1]2020 '!E148)</f>
        <v>8</v>
      </c>
      <c r="F148" s="100" t="s">
        <v>268</v>
      </c>
      <c r="G148" s="29" t="s">
        <v>24</v>
      </c>
      <c r="H148" s="29" t="s">
        <v>24</v>
      </c>
      <c r="I148" s="68">
        <f>SUM('[1]2016'!I148,'[1]2017'!I148,'[1]2018  '!I148,'[1]2019'!I148,'[1]2020 '!I148)</f>
        <v>14722.42</v>
      </c>
      <c r="J148" s="68">
        <f>SUM('[1]2016'!J148,'[1]2017'!J148,'[1]2018  '!J148,'[1]2019'!J148,'[1]2020 '!J148)</f>
        <v>14722.42</v>
      </c>
      <c r="K148" s="68">
        <f>SUM('[1]2016'!K148,'[1]2017'!K148,'[1]2018  '!K148,'[1]2019'!K148,'[1]2020 '!K148)</f>
        <v>3213</v>
      </c>
      <c r="L148" s="68">
        <f>SUM('[1]2016'!L148,'[1]2017'!L148,'[1]2018  '!L148,'[1]2019'!L148,'[1]2020 '!L148)</f>
        <v>90</v>
      </c>
      <c r="M148" s="68">
        <f>SUM('[1]2016'!M148,'[1]2017'!M148,'[1]2018  '!M148,'[1]2019'!M148,'[1]2020 '!M148)</f>
        <v>11419.42</v>
      </c>
      <c r="N148" s="68">
        <f>SUM('[1]2016'!N148,'[1]2017'!N148,'[1]2018  '!N148,'[1]2019'!N148,'[1]2020 '!N148)</f>
        <v>0</v>
      </c>
      <c r="O148" s="68">
        <f>SUM('[1]2016'!O148,'[1]2017'!O148,'[1]2018  '!O148,'[1]2019'!O148,'[1]2020 '!O148)</f>
        <v>0</v>
      </c>
      <c r="P148" s="68">
        <f>SUM('[1]2016'!P148,'[1]2017'!P148,'[1]2018  '!P148,'[1]2019'!P148,'[1]2020 '!P148)</f>
        <v>0</v>
      </c>
      <c r="Q148" s="29" t="s">
        <v>231</v>
      </c>
    </row>
    <row r="149" s="1" customFormat="1" ht="29" customHeight="1" spans="1:17">
      <c r="A149" s="53" t="s">
        <v>269</v>
      </c>
      <c r="B149" s="68">
        <f>SUM('[1]2016'!B149,'[1]2017'!B149,'[1]2018  '!B149,'[1]2019'!B149,'[1]2020 '!B149)</f>
        <v>6</v>
      </c>
      <c r="C149" s="29" t="s">
        <v>24</v>
      </c>
      <c r="D149" s="29" t="s">
        <v>270</v>
      </c>
      <c r="E149" s="68">
        <f>SUM('[1]2016'!E149,'[1]2017'!E149,'[1]2018  '!E149,'[1]2019'!E149,'[1]2020 '!E149)</f>
        <v>46.45</v>
      </c>
      <c r="F149" s="100" t="s">
        <v>271</v>
      </c>
      <c r="G149" s="29" t="s">
        <v>24</v>
      </c>
      <c r="H149" s="29" t="s">
        <v>24</v>
      </c>
      <c r="I149" s="68">
        <f>SUM('[1]2016'!I149,'[1]2017'!I149,'[1]2018  '!I149,'[1]2019'!I149,'[1]2020 '!I149)</f>
        <v>9964.52</v>
      </c>
      <c r="J149" s="68">
        <f>SUM('[1]2016'!J149,'[1]2017'!J149,'[1]2018  '!J149,'[1]2019'!J149,'[1]2020 '!J149)</f>
        <v>9964.52</v>
      </c>
      <c r="K149" s="68">
        <f>SUM('[1]2016'!K149,'[1]2017'!K149,'[1]2018  '!K149,'[1]2019'!K149,'[1]2020 '!K149)</f>
        <v>0</v>
      </c>
      <c r="L149" s="68">
        <f>SUM('[1]2016'!L149,'[1]2017'!L149,'[1]2018  '!L149,'[1]2019'!L149,'[1]2020 '!L149)</f>
        <v>0</v>
      </c>
      <c r="M149" s="68">
        <f>SUM('[1]2016'!M149,'[1]2017'!M149,'[1]2018  '!M149,'[1]2019'!M149,'[1]2020 '!M149)</f>
        <v>9964.52</v>
      </c>
      <c r="N149" s="68">
        <f>SUM('[1]2016'!N149,'[1]2017'!N149,'[1]2018  '!N149,'[1]2019'!N149,'[1]2020 '!N149)</f>
        <v>0</v>
      </c>
      <c r="O149" s="68">
        <f>SUM('[1]2016'!O149,'[1]2017'!O149,'[1]2018  '!O149,'[1]2019'!O149,'[1]2020 '!O149)</f>
        <v>0</v>
      </c>
      <c r="P149" s="68">
        <f>SUM('[1]2016'!P149,'[1]2017'!P149,'[1]2018  '!P149,'[1]2019'!P149,'[1]2020 '!P149)</f>
        <v>0</v>
      </c>
      <c r="Q149" s="29" t="s">
        <v>231</v>
      </c>
    </row>
    <row r="150" s="1" customFormat="1" ht="13" customHeight="1" spans="1:17">
      <c r="A150" s="53" t="s">
        <v>272</v>
      </c>
      <c r="B150" s="68">
        <f>SUM('[1]2016'!B150,'[1]2017'!B150,'[1]2018  '!B150,'[1]2019'!B150,'[1]2020 '!B150)</f>
        <v>38</v>
      </c>
      <c r="C150" s="29" t="s">
        <v>24</v>
      </c>
      <c r="D150" s="29" t="s">
        <v>273</v>
      </c>
      <c r="E150" s="68">
        <f>SUM('[1]2016'!E150,'[1]2017'!E150,'[1]2018  '!E150,'[1]2019'!E150,'[1]2020 '!E150)</f>
        <v>0</v>
      </c>
      <c r="F150" s="100"/>
      <c r="G150" s="29" t="s">
        <v>24</v>
      </c>
      <c r="H150" s="29" t="s">
        <v>24</v>
      </c>
      <c r="I150" s="68">
        <f>SUM('[1]2016'!I150,'[1]2017'!I150,'[1]2018  '!I150,'[1]2019'!I150,'[1]2020 '!I150)</f>
        <v>0</v>
      </c>
      <c r="J150" s="68">
        <f>SUM('[1]2016'!J150,'[1]2017'!J150,'[1]2018  '!J150,'[1]2019'!J150,'[1]2020 '!J150)</f>
        <v>0</v>
      </c>
      <c r="K150" s="68">
        <f>SUM('[1]2016'!K150,'[1]2017'!K150,'[1]2018  '!K150,'[1]2019'!K150,'[1]2020 '!K150)</f>
        <v>0</v>
      </c>
      <c r="L150" s="68">
        <f>SUM('[1]2016'!L150,'[1]2017'!L150,'[1]2018  '!L150,'[1]2019'!L150,'[1]2020 '!L150)</f>
        <v>0</v>
      </c>
      <c r="M150" s="68">
        <f>SUM('[1]2016'!M150,'[1]2017'!M150,'[1]2018  '!M150,'[1]2019'!M150,'[1]2020 '!M150)</f>
        <v>0</v>
      </c>
      <c r="N150" s="68">
        <f>SUM('[1]2016'!N150,'[1]2017'!N150,'[1]2018  '!N150,'[1]2019'!N150,'[1]2020 '!N150)</f>
        <v>0</v>
      </c>
      <c r="O150" s="68">
        <f>SUM('[1]2016'!O150,'[1]2017'!O150,'[1]2018  '!O150,'[1]2019'!O150,'[1]2020 '!O150)</f>
        <v>0</v>
      </c>
      <c r="P150" s="68">
        <f>SUM('[1]2016'!P150,'[1]2017'!P150,'[1]2018  '!P150,'[1]2019'!P150,'[1]2020 '!P150)</f>
        <v>0</v>
      </c>
      <c r="Q150" s="29" t="s">
        <v>231</v>
      </c>
    </row>
    <row r="151" s="1" customFormat="1" ht="13" customHeight="1" spans="1:17">
      <c r="A151" s="53" t="s">
        <v>274</v>
      </c>
      <c r="B151" s="68">
        <f>SUM('[1]2016'!B151,'[1]2017'!B151,'[1]2018  '!B151,'[1]2019'!B151,'[1]2020 '!B151)</f>
        <v>0</v>
      </c>
      <c r="C151" s="29" t="s">
        <v>24</v>
      </c>
      <c r="D151" s="29" t="s">
        <v>77</v>
      </c>
      <c r="E151" s="68">
        <f>SUM('[1]2016'!E151,'[1]2017'!E151,'[1]2018  '!E151,'[1]2019'!E151,'[1]2020 '!E151)</f>
        <v>0</v>
      </c>
      <c r="F151" s="100"/>
      <c r="G151" s="29" t="s">
        <v>24</v>
      </c>
      <c r="H151" s="29" t="s">
        <v>24</v>
      </c>
      <c r="I151" s="68">
        <f>SUM('[1]2016'!I151,'[1]2017'!I151,'[1]2018  '!I151,'[1]2019'!I151,'[1]2020 '!I151)</f>
        <v>0</v>
      </c>
      <c r="J151" s="68">
        <f>SUM('[1]2016'!J151,'[1]2017'!J151,'[1]2018  '!J151,'[1]2019'!J151,'[1]2020 '!J151)</f>
        <v>0</v>
      </c>
      <c r="K151" s="68">
        <f>SUM('[1]2016'!K151,'[1]2017'!K151,'[1]2018  '!K151,'[1]2019'!K151,'[1]2020 '!K151)</f>
        <v>0</v>
      </c>
      <c r="L151" s="68">
        <f>SUM('[1]2016'!L151,'[1]2017'!L151,'[1]2018  '!L151,'[1]2019'!L151,'[1]2020 '!L151)</f>
        <v>0</v>
      </c>
      <c r="M151" s="68">
        <f>SUM('[1]2016'!M151,'[1]2017'!M151,'[1]2018  '!M151,'[1]2019'!M151,'[1]2020 '!M151)</f>
        <v>0</v>
      </c>
      <c r="N151" s="68">
        <f>SUM('[1]2016'!N151,'[1]2017'!N151,'[1]2018  '!N151,'[1]2019'!N151,'[1]2020 '!N151)</f>
        <v>0</v>
      </c>
      <c r="O151" s="68">
        <f>SUM('[1]2016'!O151,'[1]2017'!O151,'[1]2018  '!O151,'[1]2019'!O151,'[1]2020 '!O151)</f>
        <v>0</v>
      </c>
      <c r="P151" s="68">
        <f>SUM('[1]2016'!P151,'[1]2017'!P151,'[1]2018  '!P151,'[1]2019'!P151,'[1]2020 '!P151)</f>
        <v>0</v>
      </c>
      <c r="Q151" s="29" t="s">
        <v>231</v>
      </c>
    </row>
    <row r="152" s="1" customFormat="1" ht="20" customHeight="1" spans="1:17">
      <c r="A152" s="53" t="s">
        <v>275</v>
      </c>
      <c r="B152" s="68">
        <f>SUM('[1]2016'!B152,'[1]2017'!B152,'[1]2018  '!B152,'[1]2019'!B152,'[1]2020 '!B152)</f>
        <v>0</v>
      </c>
      <c r="C152" s="29" t="s">
        <v>24</v>
      </c>
      <c r="D152" s="29"/>
      <c r="E152" s="68">
        <f>SUM('[1]2016'!E152,'[1]2017'!E152,'[1]2018  '!E152,'[1]2019'!E152,'[1]2020 '!E152)</f>
        <v>0</v>
      </c>
      <c r="F152" s="31"/>
      <c r="G152" s="29" t="s">
        <v>24</v>
      </c>
      <c r="H152" s="29" t="s">
        <v>24</v>
      </c>
      <c r="I152" s="68">
        <f>SUM('[1]2016'!I152,'[1]2017'!I152,'[1]2018  '!I152,'[1]2019'!I152,'[1]2020 '!I152)</f>
        <v>0</v>
      </c>
      <c r="J152" s="68">
        <f>SUM('[1]2016'!J152,'[1]2017'!J152,'[1]2018  '!J152,'[1]2019'!J152,'[1]2020 '!J152)</f>
        <v>0</v>
      </c>
      <c r="K152" s="68">
        <f>SUM('[1]2016'!K152,'[1]2017'!K152,'[1]2018  '!K152,'[1]2019'!K152,'[1]2020 '!K152)</f>
        <v>0</v>
      </c>
      <c r="L152" s="68">
        <f>SUM('[1]2016'!L152,'[1]2017'!L152,'[1]2018  '!L152,'[1]2019'!L152,'[1]2020 '!L152)</f>
        <v>0</v>
      </c>
      <c r="M152" s="68">
        <f>SUM('[1]2016'!M152,'[1]2017'!M152,'[1]2018  '!M152,'[1]2019'!M152,'[1]2020 '!M152)</f>
        <v>0</v>
      </c>
      <c r="N152" s="68">
        <f>SUM('[1]2016'!N152,'[1]2017'!N152,'[1]2018  '!N152,'[1]2019'!N152,'[1]2020 '!N152)</f>
        <v>0</v>
      </c>
      <c r="O152" s="68">
        <f>SUM('[1]2016'!O152,'[1]2017'!O152,'[1]2018  '!O152,'[1]2019'!O152,'[1]2020 '!O152)</f>
        <v>0</v>
      </c>
      <c r="P152" s="68">
        <f>SUM('[1]2016'!P152,'[1]2017'!P152,'[1]2018  '!P152,'[1]2019'!P152,'[1]2020 '!P152)</f>
        <v>0</v>
      </c>
      <c r="Q152" s="29"/>
    </row>
    <row r="153" s="1" customFormat="1" ht="20" customHeight="1" spans="1:17">
      <c r="A153" s="53" t="s">
        <v>276</v>
      </c>
      <c r="B153" s="68">
        <f>SUM('[1]2016'!B153,'[1]2017'!B153,'[1]2018  '!B153,'[1]2019'!B153,'[1]2020 '!B153)</f>
        <v>0</v>
      </c>
      <c r="C153" s="29" t="s">
        <v>24</v>
      </c>
      <c r="D153" s="29" t="s">
        <v>77</v>
      </c>
      <c r="E153" s="68">
        <f>SUM('[1]2016'!E153,'[1]2017'!E153,'[1]2018  '!E153,'[1]2019'!E153,'[1]2020 '!E153)</f>
        <v>0</v>
      </c>
      <c r="F153" s="31"/>
      <c r="G153" s="29" t="s">
        <v>24</v>
      </c>
      <c r="H153" s="29" t="s">
        <v>24</v>
      </c>
      <c r="I153" s="68">
        <f>SUM('[1]2016'!I153,'[1]2017'!I153,'[1]2018  '!I153,'[1]2019'!I153,'[1]2020 '!I153)</f>
        <v>0</v>
      </c>
      <c r="J153" s="68">
        <f>SUM('[1]2016'!J153,'[1]2017'!J153,'[1]2018  '!J153,'[1]2019'!J153,'[1]2020 '!J153)</f>
        <v>0</v>
      </c>
      <c r="K153" s="68">
        <f>SUM('[1]2016'!K153,'[1]2017'!K153,'[1]2018  '!K153,'[1]2019'!K153,'[1]2020 '!K153)</f>
        <v>0</v>
      </c>
      <c r="L153" s="68">
        <f>SUM('[1]2016'!L153,'[1]2017'!L153,'[1]2018  '!L153,'[1]2019'!L153,'[1]2020 '!L153)</f>
        <v>0</v>
      </c>
      <c r="M153" s="68">
        <f>SUM('[1]2016'!M153,'[1]2017'!M153,'[1]2018  '!M153,'[1]2019'!M153,'[1]2020 '!M153)</f>
        <v>0</v>
      </c>
      <c r="N153" s="68">
        <f>SUM('[1]2016'!N153,'[1]2017'!N153,'[1]2018  '!N153,'[1]2019'!N153,'[1]2020 '!N153)</f>
        <v>0</v>
      </c>
      <c r="O153" s="68">
        <f>SUM('[1]2016'!O153,'[1]2017'!O153,'[1]2018  '!O153,'[1]2019'!O153,'[1]2020 '!O153)</f>
        <v>0</v>
      </c>
      <c r="P153" s="68">
        <f>SUM('[1]2016'!P153,'[1]2017'!P153,'[1]2018  '!P153,'[1]2019'!P153,'[1]2020 '!P153)</f>
        <v>0</v>
      </c>
      <c r="Q153" s="29"/>
    </row>
    <row r="154" s="1" customFormat="1" ht="20" customHeight="1" spans="1:17">
      <c r="A154" s="53" t="s">
        <v>277</v>
      </c>
      <c r="B154" s="68">
        <f>SUM('[1]2016'!B154,'[1]2017'!B154,'[1]2018  '!B154,'[1]2019'!B154,'[1]2020 '!B154)</f>
        <v>0</v>
      </c>
      <c r="C154" s="29" t="s">
        <v>24</v>
      </c>
      <c r="D154" s="29" t="s">
        <v>77</v>
      </c>
      <c r="E154" s="68">
        <f>SUM('[1]2016'!E154,'[1]2017'!E154,'[1]2018  '!E154,'[1]2019'!E154,'[1]2020 '!E154)</f>
        <v>0</v>
      </c>
      <c r="F154" s="31"/>
      <c r="G154" s="29" t="s">
        <v>24</v>
      </c>
      <c r="H154" s="29" t="s">
        <v>24</v>
      </c>
      <c r="I154" s="68">
        <f>SUM('[1]2016'!I154,'[1]2017'!I154,'[1]2018  '!I154,'[1]2019'!I154,'[1]2020 '!I154)</f>
        <v>0</v>
      </c>
      <c r="J154" s="68">
        <f>SUM('[1]2016'!J154,'[1]2017'!J154,'[1]2018  '!J154,'[1]2019'!J154,'[1]2020 '!J154)</f>
        <v>0</v>
      </c>
      <c r="K154" s="68">
        <f>SUM('[1]2016'!K154,'[1]2017'!K154,'[1]2018  '!K154,'[1]2019'!K154,'[1]2020 '!K154)</f>
        <v>0</v>
      </c>
      <c r="L154" s="68">
        <f>SUM('[1]2016'!L154,'[1]2017'!L154,'[1]2018  '!L154,'[1]2019'!L154,'[1]2020 '!L154)</f>
        <v>0</v>
      </c>
      <c r="M154" s="68">
        <f>SUM('[1]2016'!M154,'[1]2017'!M154,'[1]2018  '!M154,'[1]2019'!M154,'[1]2020 '!M154)</f>
        <v>0</v>
      </c>
      <c r="N154" s="68">
        <f>SUM('[1]2016'!N154,'[1]2017'!N154,'[1]2018  '!N154,'[1]2019'!N154,'[1]2020 '!N154)</f>
        <v>0</v>
      </c>
      <c r="O154" s="68">
        <f>SUM('[1]2016'!O154,'[1]2017'!O154,'[1]2018  '!O154,'[1]2019'!O154,'[1]2020 '!O154)</f>
        <v>0</v>
      </c>
      <c r="P154" s="68">
        <f>SUM('[1]2016'!P154,'[1]2017'!P154,'[1]2018  '!P154,'[1]2019'!P154,'[1]2020 '!P154)</f>
        <v>0</v>
      </c>
      <c r="Q154" s="29"/>
    </row>
    <row r="155" s="1" customFormat="1" ht="20" customHeight="1" spans="1:17">
      <c r="A155" s="53" t="s">
        <v>278</v>
      </c>
      <c r="B155" s="68">
        <f>SUM('[1]2016'!B155,'[1]2017'!B155,'[1]2018  '!B155,'[1]2019'!B155,'[1]2020 '!B155)</f>
        <v>0</v>
      </c>
      <c r="C155" s="29" t="s">
        <v>24</v>
      </c>
      <c r="D155" s="29" t="s">
        <v>77</v>
      </c>
      <c r="E155" s="68">
        <f>SUM('[1]2016'!E155,'[1]2017'!E155,'[1]2018  '!E155,'[1]2019'!E155,'[1]2020 '!E155)</f>
        <v>0</v>
      </c>
      <c r="F155" s="31"/>
      <c r="G155" s="29" t="s">
        <v>24</v>
      </c>
      <c r="H155" s="29" t="s">
        <v>24</v>
      </c>
      <c r="I155" s="68">
        <f>SUM('[1]2016'!I155,'[1]2017'!I155,'[1]2018  '!I155,'[1]2019'!I155,'[1]2020 '!I155)</f>
        <v>0</v>
      </c>
      <c r="J155" s="68">
        <f>SUM('[1]2016'!J155,'[1]2017'!J155,'[1]2018  '!J155,'[1]2019'!J155,'[1]2020 '!J155)</f>
        <v>0</v>
      </c>
      <c r="K155" s="68">
        <f>SUM('[1]2016'!K155,'[1]2017'!K155,'[1]2018  '!K155,'[1]2019'!K155,'[1]2020 '!K155)</f>
        <v>0</v>
      </c>
      <c r="L155" s="68">
        <f>SUM('[1]2016'!L155,'[1]2017'!L155,'[1]2018  '!L155,'[1]2019'!L155,'[1]2020 '!L155)</f>
        <v>0</v>
      </c>
      <c r="M155" s="68">
        <f>SUM('[1]2016'!M155,'[1]2017'!M155,'[1]2018  '!M155,'[1]2019'!M155,'[1]2020 '!M155)</f>
        <v>0</v>
      </c>
      <c r="N155" s="68">
        <f>SUM('[1]2016'!N155,'[1]2017'!N155,'[1]2018  '!N155,'[1]2019'!N155,'[1]2020 '!N155)</f>
        <v>0</v>
      </c>
      <c r="O155" s="68">
        <f>SUM('[1]2016'!O155,'[1]2017'!O155,'[1]2018  '!O155,'[1]2019'!O155,'[1]2020 '!O155)</f>
        <v>0</v>
      </c>
      <c r="P155" s="68">
        <f>SUM('[1]2016'!P155,'[1]2017'!P155,'[1]2018  '!P155,'[1]2019'!P155,'[1]2020 '!P155)</f>
        <v>0</v>
      </c>
      <c r="Q155" s="29"/>
    </row>
    <row r="156" ht="34" customHeight="1" spans="1:17">
      <c r="A156" s="340" t="s">
        <v>279</v>
      </c>
      <c r="B156" s="340"/>
      <c r="C156" s="341"/>
      <c r="D156" s="341"/>
      <c r="E156" s="342"/>
      <c r="F156" s="340"/>
      <c r="G156" s="341"/>
      <c r="H156" s="341"/>
      <c r="I156" s="343"/>
      <c r="J156" s="343"/>
      <c r="K156" s="343"/>
      <c r="L156" s="343"/>
      <c r="M156" s="343"/>
      <c r="N156" s="343"/>
      <c r="O156" s="343"/>
      <c r="P156" s="343"/>
      <c r="Q156" s="341"/>
    </row>
  </sheetData>
  <mergeCells count="20">
    <mergeCell ref="A1:Q1"/>
    <mergeCell ref="A2:H2"/>
    <mergeCell ref="O2:Q2"/>
    <mergeCell ref="D3:F3"/>
    <mergeCell ref="I3:P3"/>
    <mergeCell ref="J4:M4"/>
    <mergeCell ref="A156:Q156"/>
    <mergeCell ref="A3:A5"/>
    <mergeCell ref="B3:B5"/>
    <mergeCell ref="C3:C5"/>
    <mergeCell ref="D4:D5"/>
    <mergeCell ref="E4:E5"/>
    <mergeCell ref="F4:F5"/>
    <mergeCell ref="G3:G5"/>
    <mergeCell ref="H3:H5"/>
    <mergeCell ref="I4:I5"/>
    <mergeCell ref="N4:N5"/>
    <mergeCell ref="O4:O5"/>
    <mergeCell ref="P4:P5"/>
    <mergeCell ref="Q3:Q5"/>
  </mergeCells>
  <conditionalFormatting sqref="D138">
    <cfRule type="expression" dxfId="0" priority="300" stopIfTrue="1">
      <formula>AND(ISNUMBER(#REF!),$Q141&lt;200)</formula>
    </cfRule>
  </conditionalFormatting>
  <conditionalFormatting sqref="F138">
    <cfRule type="expression" dxfId="0" priority="204" stopIfTrue="1">
      <formula>AND(ISNUMBER(#REF!),$Q141&lt;200)</formula>
    </cfRule>
  </conditionalFormatting>
  <conditionalFormatting sqref="D139">
    <cfRule type="expression" dxfId="0" priority="301" stopIfTrue="1">
      <formula>AND(ISNUMBER(#REF!),$Q142&lt;200)</formula>
    </cfRule>
  </conditionalFormatting>
  <conditionalFormatting sqref="F139">
    <cfRule type="expression" dxfId="0" priority="246" stopIfTrue="1">
      <formula>AND(ISNUMBER(#REF!),$Q142&lt;200)</formula>
    </cfRule>
  </conditionalFormatting>
  <conditionalFormatting sqref="D140">
    <cfRule type="expression" dxfId="0" priority="324" stopIfTrue="1">
      <formula>AND(ISNUMBER(#REF!),$Q143&lt;200)</formula>
    </cfRule>
  </conditionalFormatting>
  <conditionalFormatting sqref="F140">
    <cfRule type="expression" dxfId="0" priority="220" stopIfTrue="1">
      <formula>AND(ISNUMBER(#REF!),$Q143&lt;200)</formula>
    </cfRule>
  </conditionalFormatting>
  <conditionalFormatting sqref="D141">
    <cfRule type="expression" dxfId="0" priority="363" stopIfTrue="1">
      <formula>AND(ISNUMBER(#REF!),#REF!&lt;200)</formula>
    </cfRule>
    <cfRule type="expression" dxfId="0" priority="326" stopIfTrue="1">
      <formula>AND(ISNUMBER(#REF!),#REF!&lt;200)</formula>
    </cfRule>
    <cfRule type="expression" dxfId="0" priority="325" stopIfTrue="1">
      <formula>AND(ISNUMBER(#REF!),#REF!&lt;200)</formula>
    </cfRule>
  </conditionalFormatting>
  <conditionalFormatting sqref="F141">
    <cfRule type="expression" dxfId="0" priority="245" stopIfTrue="1">
      <formula>AND(ISNUMBER(#REF!),#REF!&lt;200)</formula>
    </cfRule>
    <cfRule type="expression" dxfId="0" priority="222" stopIfTrue="1">
      <formula>AND(ISNUMBER(#REF!),#REF!&lt;200)</formula>
    </cfRule>
    <cfRule type="expression" dxfId="0" priority="221" stopIfTrue="1">
      <formula>AND(ISNUMBER(#REF!),#REF!&lt;200)</formula>
    </cfRule>
  </conditionalFormatting>
  <conditionalFormatting sqref="D142">
    <cfRule type="expression" dxfId="0" priority="327" stopIfTrue="1">
      <formula>AND(ISNUMBER(#REF!),#REF!&lt;200)</formula>
    </cfRule>
    <cfRule type="expression" dxfId="0" priority="328" stopIfTrue="1">
      <formula>AND(ISNUMBER(#REF!),$Q145&lt;200)</formula>
    </cfRule>
    <cfRule type="expression" dxfId="0" priority="329" stopIfTrue="1">
      <formula>AND(ISNUMBER(#REF!),#REF!&lt;200)</formula>
    </cfRule>
    <cfRule type="expression" dxfId="0" priority="330" stopIfTrue="1">
      <formula>AND(ISNUMBER(#REF!),$Q145&lt;200)</formula>
    </cfRule>
  </conditionalFormatting>
  <conditionalFormatting sqref="F142">
    <cfRule type="expression" dxfId="0" priority="223" stopIfTrue="1">
      <formula>AND(ISNUMBER(#REF!),#REF!&lt;200)</formula>
    </cfRule>
    <cfRule type="expression" dxfId="0" priority="224" stopIfTrue="1">
      <formula>AND(ISNUMBER(#REF!),$Q145&lt;200)</formula>
    </cfRule>
    <cfRule type="expression" dxfId="0" priority="225" stopIfTrue="1">
      <formula>AND(ISNUMBER(#REF!),#REF!&lt;200)</formula>
    </cfRule>
    <cfRule type="expression" dxfId="0" priority="226" stopIfTrue="1">
      <formula>AND(ISNUMBER(#REF!),$Q145&lt;200)</formula>
    </cfRule>
  </conditionalFormatting>
  <conditionalFormatting sqref="D143">
    <cfRule type="expression" dxfId="0" priority="302" stopIfTrue="1">
      <formula>AND(ISNUMBER(#REF!),$Q146&lt;200)</formula>
    </cfRule>
    <cfRule type="expression" dxfId="0" priority="303" stopIfTrue="1">
      <formula>AND(ISNUMBER(#REF!),#REF!&lt;200)</formula>
    </cfRule>
    <cfRule type="expression" dxfId="0" priority="304" stopIfTrue="1">
      <formula>AND(ISNUMBER(#REF!),$Q146&lt;200)</formula>
    </cfRule>
    <cfRule type="expression" dxfId="0" priority="331" stopIfTrue="1">
      <formula>AND(ISNUMBER(#REF!),$Q144&lt;200)</formula>
    </cfRule>
  </conditionalFormatting>
  <conditionalFormatting sqref="F143">
    <cfRule type="expression" dxfId="0" priority="205" stopIfTrue="1">
      <formula>AND(ISNUMBER(#REF!),$Q146&lt;200)</formula>
    </cfRule>
    <cfRule type="expression" dxfId="0" priority="206" stopIfTrue="1">
      <formula>AND(ISNUMBER(#REF!),#REF!&lt;200)</formula>
    </cfRule>
    <cfRule type="expression" dxfId="0" priority="207" stopIfTrue="1">
      <formula>AND(ISNUMBER(#REF!),$Q146&lt;200)</formula>
    </cfRule>
    <cfRule type="expression" dxfId="0" priority="227" stopIfTrue="1">
      <formula>AND(ISNUMBER(#REF!),$Q144&lt;200)</formula>
    </cfRule>
  </conditionalFormatting>
  <conditionalFormatting sqref="D144">
    <cfRule type="expression" dxfId="0" priority="332" stopIfTrue="1">
      <formula>AND(ISNUMBER(#REF!),$Q147&lt;200)</formula>
    </cfRule>
    <cfRule type="expression" dxfId="0" priority="333" stopIfTrue="1">
      <formula>AND(ISNUMBER(#REF!),$Q147&lt;200)</formula>
    </cfRule>
  </conditionalFormatting>
  <conditionalFormatting sqref="F144">
    <cfRule type="expression" dxfId="0" priority="228" stopIfTrue="1">
      <formula>AND(ISNUMBER(#REF!),$Q147&lt;200)</formula>
    </cfRule>
    <cfRule type="expression" dxfId="0" priority="229" stopIfTrue="1">
      <formula>AND(ISNUMBER(#REF!),$Q147&lt;200)</formula>
    </cfRule>
  </conditionalFormatting>
  <conditionalFormatting sqref="D145">
    <cfRule type="expression" dxfId="0" priority="337" stopIfTrue="1">
      <formula>AND(ISNUMBER(#REF!),#REF!&lt;200)</formula>
    </cfRule>
    <cfRule type="expression" dxfId="0" priority="336" stopIfTrue="1">
      <formula>AND(ISNUMBER(#REF!),#REF!&lt;200)</formula>
    </cfRule>
  </conditionalFormatting>
  <conditionalFormatting sqref="F145">
    <cfRule type="expression" dxfId="0" priority="233" stopIfTrue="1">
      <formula>AND(ISNUMBER(#REF!),#REF!&lt;200)</formula>
    </cfRule>
    <cfRule type="expression" dxfId="0" priority="232" stopIfTrue="1">
      <formula>AND(ISNUMBER(#REF!),#REF!&lt;200)</formula>
    </cfRule>
  </conditionalFormatting>
  <conditionalFormatting sqref="D148">
    <cfRule type="expression" dxfId="0" priority="345" stopIfTrue="1">
      <formula>AND(ISNUMBER(#REF!),#REF!&lt;200)</formula>
    </cfRule>
    <cfRule type="expression" dxfId="0" priority="344" stopIfTrue="1">
      <formula>AND(ISNUMBER(#REF!),#REF!&lt;200)</formula>
    </cfRule>
    <cfRule type="expression" dxfId="0" priority="343" stopIfTrue="1">
      <formula>AND(ISNUMBER(#REF!),#REF!&lt;200)</formula>
    </cfRule>
    <cfRule type="expression" dxfId="0" priority="342" stopIfTrue="1">
      <formula>AND(ISNUMBER(#REF!),#REF!&lt;200)</formula>
    </cfRule>
    <cfRule type="expression" dxfId="0" priority="308" stopIfTrue="1">
      <formula>AND(ISNUMBER(#REF!),#REF!&lt;200)</formula>
    </cfRule>
    <cfRule type="expression" dxfId="0" priority="307" stopIfTrue="1">
      <formula>AND(ISNUMBER(#REF!),#REF!&lt;200)</formula>
    </cfRule>
    <cfRule type="expression" dxfId="0" priority="306" stopIfTrue="1">
      <formula>AND(ISNUMBER(#REF!),#REF!&lt;200)</formula>
    </cfRule>
    <cfRule type="expression" dxfId="0" priority="305" stopIfTrue="1">
      <formula>AND(ISNUMBER(#REF!),#REF!&lt;200)</formula>
    </cfRule>
  </conditionalFormatting>
  <conditionalFormatting sqref="F148">
    <cfRule type="expression" dxfId="0" priority="241" stopIfTrue="1">
      <formula>AND(ISNUMBER(#REF!),#REF!&lt;200)</formula>
    </cfRule>
    <cfRule type="expression" dxfId="0" priority="240" stopIfTrue="1">
      <formula>AND(ISNUMBER(#REF!),#REF!&lt;200)</formula>
    </cfRule>
    <cfRule type="expression" dxfId="0" priority="239" stopIfTrue="1">
      <formula>AND(ISNUMBER(#REF!),#REF!&lt;200)</formula>
    </cfRule>
    <cfRule type="expression" dxfId="0" priority="238" stopIfTrue="1">
      <formula>AND(ISNUMBER(#REF!),#REF!&lt;200)</formula>
    </cfRule>
    <cfRule type="expression" dxfId="0" priority="211" stopIfTrue="1">
      <formula>AND(ISNUMBER(#REF!),#REF!&lt;200)</formula>
    </cfRule>
    <cfRule type="expression" dxfId="0" priority="210" stopIfTrue="1">
      <formula>AND(ISNUMBER(#REF!),#REF!&lt;200)</formula>
    </cfRule>
    <cfRule type="expression" dxfId="0" priority="209" stopIfTrue="1">
      <formula>AND(ISNUMBER(#REF!),#REF!&lt;200)</formula>
    </cfRule>
    <cfRule type="expression" dxfId="0" priority="208" stopIfTrue="1">
      <formula>AND(ISNUMBER(#REF!),#REF!&lt;200)</formula>
    </cfRule>
  </conditionalFormatting>
  <conditionalFormatting sqref="D149">
    <cfRule type="expression" dxfId="0" priority="316" stopIfTrue="1">
      <formula>AND(ISNUMBER(#REF!),#REF!&lt;200)</formula>
    </cfRule>
    <cfRule type="expression" dxfId="0" priority="315" stopIfTrue="1">
      <formula>AND(ISNUMBER(#REF!),#REF!&lt;200)</formula>
    </cfRule>
    <cfRule type="expression" dxfId="0" priority="314" stopIfTrue="1">
      <formula>AND(ISNUMBER(#REF!),#REF!&lt;200)</formula>
    </cfRule>
    <cfRule type="expression" dxfId="0" priority="313" stopIfTrue="1">
      <formula>AND(ISNUMBER(#REF!),#REF!&lt;200)</formula>
    </cfRule>
  </conditionalFormatting>
  <conditionalFormatting sqref="F149">
    <cfRule type="expression" dxfId="0" priority="219" stopIfTrue="1">
      <formula>AND(ISNUMBER(#REF!),#REF!&lt;200)</formula>
    </cfRule>
    <cfRule type="expression" dxfId="0" priority="218" stopIfTrue="1">
      <formula>AND(ISNUMBER(#REF!),#REF!&lt;200)</formula>
    </cfRule>
    <cfRule type="expression" dxfId="0" priority="217" stopIfTrue="1">
      <formula>AND(ISNUMBER(#REF!),#REF!&lt;200)</formula>
    </cfRule>
    <cfRule type="expression" dxfId="0" priority="216" stopIfTrue="1">
      <formula>AND(ISNUMBER(#REF!),#REF!&lt;200)</formula>
    </cfRule>
  </conditionalFormatting>
  <conditionalFormatting sqref="D150">
    <cfRule type="expression" dxfId="0" priority="309" stopIfTrue="1">
      <formula>AND(ISNUMBER(#REF!),$Q153&lt;200)</formula>
    </cfRule>
    <cfRule type="expression" dxfId="0" priority="310" stopIfTrue="1">
      <formula>AND(ISNUMBER(#REF!),#REF!&lt;200)</formula>
    </cfRule>
    <cfRule type="expression" dxfId="0" priority="311" stopIfTrue="1">
      <formula>AND(ISNUMBER(#REF!),$Q153&lt;200)</formula>
    </cfRule>
    <cfRule type="expression" dxfId="0" priority="312" stopIfTrue="1">
      <formula>AND(ISNUMBER(#REF!),#REF!&lt;200)</formula>
    </cfRule>
  </conditionalFormatting>
  <conditionalFormatting sqref="F150">
    <cfRule type="expression" dxfId="0" priority="215" stopIfTrue="1">
      <formula>AND(ISNUMBER(#REF!),#REF!&lt;200)</formula>
    </cfRule>
    <cfRule type="expression" dxfId="0" priority="214" stopIfTrue="1">
      <formula>AND(ISNUMBER(#REF!),#REF!&lt;200)</formula>
    </cfRule>
    <cfRule type="expression" dxfId="0" priority="213" stopIfTrue="1">
      <formula>AND(ISNUMBER(#REF!),#REF!&lt;200)</formula>
    </cfRule>
    <cfRule type="expression" dxfId="0" priority="212" stopIfTrue="1">
      <formula>AND(ISNUMBER(#REF!),#REF!&lt;200)</formula>
    </cfRule>
  </conditionalFormatting>
  <conditionalFormatting sqref="D151">
    <cfRule type="expression" dxfId="0" priority="346" stopIfTrue="1">
      <formula>AND(ISNUMBER(#REF!),$Q154&lt;200)</formula>
    </cfRule>
    <cfRule type="expression" dxfId="0" priority="347" stopIfTrue="1">
      <formula>AND(ISNUMBER(#REF!),$Q154&lt;200)</formula>
    </cfRule>
    <cfRule type="expression" dxfId="0" priority="348" stopIfTrue="1">
      <formula>AND(ISNUMBER(#REF!),$J154&lt;200)</formula>
    </cfRule>
  </conditionalFormatting>
  <conditionalFormatting sqref="F151">
    <cfRule type="expression" dxfId="0" priority="244" stopIfTrue="1">
      <formula>AND(ISNUMBER(#REF!),#REF!&lt;200)</formula>
    </cfRule>
    <cfRule type="expression" dxfId="0" priority="243" stopIfTrue="1">
      <formula>AND(ISNUMBER(#REF!),#REF!&lt;200)</formula>
    </cfRule>
    <cfRule type="expression" dxfId="0" priority="242" stopIfTrue="1">
      <formula>AND(ISNUMBER(#REF!),#REF!&lt;200)</formula>
    </cfRule>
  </conditionalFormatting>
  <conditionalFormatting sqref="D152">
    <cfRule type="expression" dxfId="0" priority="349" stopIfTrue="1">
      <formula>AND(ISNUMBER(#REF!),$Q155&lt;200)</formula>
    </cfRule>
    <cfRule type="expression" dxfId="0" priority="350" stopIfTrue="1">
      <formula>AND(ISNUMBER(#REF!),$Q155&lt;200)</formula>
    </cfRule>
    <cfRule type="expression" dxfId="0" priority="351" stopIfTrue="1">
      <formula>AND(ISNUMBER(#REF!),$J155&lt;200)</formula>
    </cfRule>
    <cfRule type="expression" dxfId="0" priority="352" stopIfTrue="1">
      <formula>AND(ISNUMBER(#REF!),$K155&lt;200)</formula>
    </cfRule>
  </conditionalFormatting>
  <conditionalFormatting sqref="F152">
    <cfRule type="expression" dxfId="0" priority="179" stopIfTrue="1">
      <formula>AND(ISNUMBER(#REF!),#REF!&lt;200)</formula>
    </cfRule>
    <cfRule type="expression" dxfId="0" priority="180" stopIfTrue="1">
      <formula>AND(ISNUMBER(#REF!),#REF!&lt;200)</formula>
    </cfRule>
    <cfRule type="expression" dxfId="0" priority="188" stopIfTrue="1">
      <formula>AND(ISNUMBER(#REF!),$Q155&lt;200)</formula>
    </cfRule>
    <cfRule type="expression" dxfId="0" priority="189" stopIfTrue="1">
      <formula>AND(ISNUMBER(#REF!),$Q155&lt;200)</formula>
    </cfRule>
    <cfRule type="expression" dxfId="0" priority="190" stopIfTrue="1">
      <formula>AND(ISNUMBER(#REF!),$J155&lt;200)</formula>
    </cfRule>
    <cfRule type="expression" dxfId="0" priority="191" stopIfTrue="1">
      <formula>AND(ISNUMBER(#REF!),$K155&lt;200)</formula>
    </cfRule>
  </conditionalFormatting>
  <conditionalFormatting sqref="D153">
    <cfRule type="expression" dxfId="0" priority="357" stopIfTrue="1">
      <formula>AND(ISNUMBER(#REF!),#REF!&lt;200)</formula>
    </cfRule>
    <cfRule type="expression" dxfId="0" priority="356" stopIfTrue="1">
      <formula>AND(ISNUMBER(#REF!),#REF!&lt;200)</formula>
    </cfRule>
    <cfRule type="expression" dxfId="0" priority="355" stopIfTrue="1">
      <formula>AND(ISNUMBER(#REF!),#REF!&lt;200)</formula>
    </cfRule>
    <cfRule type="expression" dxfId="0" priority="354" stopIfTrue="1">
      <formula>AND(ISNUMBER(#REF!),#REF!&lt;200)</formula>
    </cfRule>
    <cfRule type="expression" dxfId="0" priority="353" stopIfTrue="1">
      <formula>AND(ISNUMBER(#REF!),#REF!&lt;200)</formula>
    </cfRule>
  </conditionalFormatting>
  <conditionalFormatting sqref="F153">
    <cfRule type="expression" dxfId="0" priority="196" stopIfTrue="1">
      <formula>AND(ISNUMBER(#REF!),#REF!&lt;200)</formula>
    </cfRule>
    <cfRule type="expression" dxfId="0" priority="195" stopIfTrue="1">
      <formula>AND(ISNUMBER(#REF!),#REF!&lt;200)</formula>
    </cfRule>
    <cfRule type="expression" dxfId="0" priority="194" stopIfTrue="1">
      <formula>AND(ISNUMBER(#REF!),#REF!&lt;200)</formula>
    </cfRule>
    <cfRule type="expression" dxfId="0" priority="193" stopIfTrue="1">
      <formula>AND(ISNUMBER(#REF!),#REF!&lt;200)</formula>
    </cfRule>
    <cfRule type="expression" dxfId="0" priority="192" stopIfTrue="1">
      <formula>AND(ISNUMBER(#REF!),#REF!&lt;200)</formula>
    </cfRule>
  </conditionalFormatting>
  <conditionalFormatting sqref="D154">
    <cfRule type="expression" dxfId="0" priority="358" stopIfTrue="1">
      <formula>AND(ISNUMBER(#REF!),$Q156&lt;200)</formula>
    </cfRule>
    <cfRule type="expression" dxfId="0" priority="359" stopIfTrue="1">
      <formula>AND(ISNUMBER(#REF!),$Q156&lt;200)</formula>
    </cfRule>
    <cfRule type="expression" dxfId="0" priority="360" stopIfTrue="1">
      <formula>AND(ISNUMBER(#REF!),#REF!&lt;200)</formula>
    </cfRule>
    <cfRule type="expression" dxfId="0" priority="361" stopIfTrue="1">
      <formula>AND(ISNUMBER(#REF!),$J156&lt;200)</formula>
    </cfRule>
    <cfRule type="expression" dxfId="0" priority="362" stopIfTrue="1">
      <formula>AND(ISNUMBER(#REF!),$K156&lt;200)</formula>
    </cfRule>
  </conditionalFormatting>
  <conditionalFormatting sqref="F154">
    <cfRule type="expression" dxfId="0" priority="197" stopIfTrue="1">
      <formula>AND(ISNUMBER(#REF!),#REF!&lt;200)</formula>
    </cfRule>
    <cfRule type="expression" dxfId="0" priority="198" stopIfTrue="1">
      <formula>AND(ISNUMBER(#REF!),#REF!&lt;200)</formula>
    </cfRule>
    <cfRule type="expression" dxfId="0" priority="199" stopIfTrue="1">
      <formula>AND(ISNUMBER(#REF!),#REF!&lt;200)</formula>
    </cfRule>
    <cfRule type="expression" dxfId="0" priority="200" stopIfTrue="1">
      <formula>AND(ISNUMBER(#REF!),#REF!&lt;200)</formula>
    </cfRule>
    <cfRule type="expression" dxfId="0" priority="201" stopIfTrue="1">
      <formula>AND(ISNUMBER(#REF!),#REF!&lt;200)</formula>
    </cfRule>
  </conditionalFormatting>
  <conditionalFormatting sqref="D155">
    <cfRule type="expression" dxfId="0" priority="317" stopIfTrue="1">
      <formula>AND(ISNUMBER(#REF!),#REF!&lt;200)</formula>
    </cfRule>
    <cfRule type="expression" dxfId="0" priority="319" stopIfTrue="1">
      <formula>AND(ISNUMBER(#REF!),#REF!&lt;200)</formula>
    </cfRule>
    <cfRule type="expression" dxfId="0" priority="320" stopIfTrue="1">
      <formula>AND(ISNUMBER(#REF!),#REF!&lt;200)</formula>
    </cfRule>
    <cfRule type="expression" dxfId="0" priority="321" stopIfTrue="1">
      <formula>AND(ISNUMBER(#REF!),#REF!&lt;200)</formula>
    </cfRule>
    <cfRule type="expression" dxfId="0" priority="322" stopIfTrue="1">
      <formula>AND(ISNUMBER(#REF!),#REF!&lt;200)</formula>
    </cfRule>
    <cfRule type="expression" dxfId="0" priority="323" stopIfTrue="1">
      <formula>AND(ISNUMBER(#REF!),#REF!&lt;200)</formula>
    </cfRule>
  </conditionalFormatting>
  <conditionalFormatting sqref="F155">
    <cfRule type="expression" dxfId="0" priority="187" stopIfTrue="1">
      <formula>AND(ISNUMBER(#REF!),#REF!&lt;200)</formula>
    </cfRule>
    <cfRule type="expression" dxfId="0" priority="186" stopIfTrue="1">
      <formula>AND(ISNUMBER(#REF!),#REF!&lt;200)</formula>
    </cfRule>
    <cfRule type="expression" dxfId="0" priority="185" stopIfTrue="1">
      <formula>AND(ISNUMBER(#REF!),#REF!&lt;200)</formula>
    </cfRule>
    <cfRule type="expression" dxfId="0" priority="184" stopIfTrue="1">
      <formula>AND(ISNUMBER(#REF!),#REF!&lt;200)</formula>
    </cfRule>
    <cfRule type="expression" dxfId="0" priority="183" stopIfTrue="1">
      <formula>AND(ISNUMBER(#REF!),#REF!&lt;200)</formula>
    </cfRule>
    <cfRule type="expression" dxfId="0" priority="181" stopIfTrue="1">
      <formula>AND(ISNUMBER(#REF!),#REF!&lt;200)</formula>
    </cfRule>
  </conditionalFormatting>
  <conditionalFormatting sqref="H57932:P57932">
    <cfRule type="expression" dxfId="0" priority="290" stopIfTrue="1">
      <formula>AND(ISNUMBER(#REF!),$Q65004&lt;200)</formula>
    </cfRule>
  </conditionalFormatting>
  <conditionalFormatting sqref="C57933:G57933">
    <cfRule type="expression" dxfId="0" priority="291" stopIfTrue="1">
      <formula>AND(ISNUMBER(#REF!),$Q65004&lt;200)</formula>
    </cfRule>
  </conditionalFormatting>
  <conditionalFormatting sqref="I57935:Q57935">
    <cfRule type="expression" dxfId="0" priority="279" stopIfTrue="1">
      <formula>AND(ISNUMBER(#REF!),#REF!&lt;200)</formula>
    </cfRule>
  </conditionalFormatting>
  <conditionalFormatting sqref="C57936:H57936">
    <cfRule type="expression" dxfId="0" priority="280" stopIfTrue="1">
      <formula>AND(ISNUMBER(#REF!),#REF!&lt;200)</formula>
    </cfRule>
  </conditionalFormatting>
  <conditionalFormatting sqref="H57939:P57939">
    <cfRule type="expression" dxfId="0" priority="264" stopIfTrue="1">
      <formula>AND(ISNUMBER(#REF!),$Q65004&lt;200)</formula>
    </cfRule>
  </conditionalFormatting>
  <conditionalFormatting sqref="C57940:G57940">
    <cfRule type="expression" dxfId="0" priority="265" stopIfTrue="1">
      <formula>AND(ISNUMBER(#REF!),$Q65004&lt;200)</formula>
    </cfRule>
  </conditionalFormatting>
  <conditionalFormatting sqref="I57942:Q57942">
    <cfRule type="expression" dxfId="0" priority="253" stopIfTrue="1">
      <formula>AND(ISNUMBER(#REF!),#REF!&lt;200)</formula>
    </cfRule>
  </conditionalFormatting>
  <conditionalFormatting sqref="C57943:H57943">
    <cfRule type="expression" dxfId="0" priority="254" stopIfTrue="1">
      <formula>AND(ISNUMBER(#REF!),#REF!&lt;200)</formula>
    </cfRule>
  </conditionalFormatting>
  <conditionalFormatting sqref="H57956:P57956">
    <cfRule type="expression" dxfId="0" priority="297" stopIfTrue="1">
      <formula>AND(ISNUMBER(#REF!),$Q65004&lt;200)</formula>
    </cfRule>
  </conditionalFormatting>
  <conditionalFormatting sqref="C57957:G57957">
    <cfRule type="expression" dxfId="0" priority="298" stopIfTrue="1">
      <formula>AND(ISNUMBER(#REF!),$Q65004&lt;200)</formula>
    </cfRule>
  </conditionalFormatting>
  <conditionalFormatting sqref="G57958:I57958">
    <cfRule type="expression" dxfId="0" priority="287" stopIfTrue="1">
      <formula>AND(ISNUMBER(#REF!),$J65004&lt;200)</formula>
    </cfRule>
  </conditionalFormatting>
  <conditionalFormatting sqref="C57959:F57959">
    <cfRule type="expression" dxfId="0" priority="289" stopIfTrue="1">
      <formula>AND(ISNUMBER(#REF!),$J65004&lt;200)</formula>
    </cfRule>
  </conditionalFormatting>
  <conditionalFormatting sqref="G57961:J57961">
    <cfRule type="expression" dxfId="0" priority="274" stopIfTrue="1">
      <formula>AND(ISNUMBER(#REF!),$K65004&lt;200)</formula>
    </cfRule>
  </conditionalFormatting>
  <conditionalFormatting sqref="C57962:F57962">
    <cfRule type="expression" dxfId="0" priority="276" stopIfTrue="1">
      <formula>AND(ISNUMBER(#REF!),$K65004&lt;200)</formula>
    </cfRule>
  </conditionalFormatting>
  <conditionalFormatting sqref="G57965:I57965">
    <cfRule type="expression" dxfId="0" priority="258" stopIfTrue="1">
      <formula>AND(ISNUMBER(#REF!),$J65004&lt;200)</formula>
    </cfRule>
  </conditionalFormatting>
  <conditionalFormatting sqref="C57966:F57966">
    <cfRule type="expression" dxfId="0" priority="260" stopIfTrue="1">
      <formula>AND(ISNUMBER(#REF!),$J65004&lt;200)</formula>
    </cfRule>
  </conditionalFormatting>
  <conditionalFormatting sqref="G57968:J57968">
    <cfRule type="expression" dxfId="0" priority="248" stopIfTrue="1">
      <formula>AND(ISNUMBER(#REF!),$K65004&lt;200)</formula>
    </cfRule>
  </conditionalFormatting>
  <conditionalFormatting sqref="C57969:F57969">
    <cfRule type="expression" dxfId="0" priority="250" stopIfTrue="1">
      <formula>AND(ISNUMBER(#REF!),$K65004&lt;200)</formula>
    </cfRule>
  </conditionalFormatting>
  <conditionalFormatting sqref="H58037:P58037">
    <cfRule type="expression" dxfId="0" priority="292" stopIfTrue="1">
      <formula>AND(ISNUMBER(#REF!),$Q65004&lt;200)</formula>
    </cfRule>
  </conditionalFormatting>
  <conditionalFormatting sqref="C58038:G58038">
    <cfRule type="expression" dxfId="0" priority="293" stopIfTrue="1">
      <formula>AND(ISNUMBER(#REF!),$Q65004&lt;200)</formula>
    </cfRule>
  </conditionalFormatting>
  <conditionalFormatting sqref="I58040:Q58040">
    <cfRule type="expression" dxfId="0" priority="281" stopIfTrue="1">
      <formula>AND(ISNUMBER(#REF!),#REF!&lt;200)</formula>
    </cfRule>
  </conditionalFormatting>
  <conditionalFormatting sqref="C58041:H58041">
    <cfRule type="expression" dxfId="0" priority="282" stopIfTrue="1">
      <formula>AND(ISNUMBER(#REF!),#REF!&lt;200)</formula>
    </cfRule>
  </conditionalFormatting>
  <conditionalFormatting sqref="H58041:P58041">
    <cfRule type="expression" dxfId="0" priority="268" stopIfTrue="1">
      <formula>AND(ISNUMBER(#REF!),$Q65004&lt;200)</formula>
    </cfRule>
  </conditionalFormatting>
  <conditionalFormatting sqref="C58042:G58042">
    <cfRule type="expression" dxfId="0" priority="269" stopIfTrue="1">
      <formula>AND(ISNUMBER(#REF!),$Q65004&lt;200)</formula>
    </cfRule>
  </conditionalFormatting>
  <conditionalFormatting sqref="H58044:P58044">
    <cfRule type="expression" dxfId="0" priority="266" stopIfTrue="1">
      <formula>AND(ISNUMBER(#REF!),$Q65004&lt;200)</formula>
    </cfRule>
  </conditionalFormatting>
  <conditionalFormatting sqref="C58045:G58045">
    <cfRule type="expression" dxfId="0" priority="267" stopIfTrue="1">
      <formula>AND(ISNUMBER(#REF!),$Q65004&lt;200)</formula>
    </cfRule>
  </conditionalFormatting>
  <conditionalFormatting sqref="I58047:Q58047">
    <cfRule type="expression" dxfId="0" priority="255" stopIfTrue="1">
      <formula>AND(ISNUMBER(#REF!),#REF!&lt;200)</formula>
    </cfRule>
  </conditionalFormatting>
  <conditionalFormatting sqref="C58048:H58048">
    <cfRule type="expression" dxfId="0" priority="256" stopIfTrue="1">
      <formula>AND(ISNUMBER(#REF!),#REF!&lt;200)</formula>
    </cfRule>
  </conditionalFormatting>
  <conditionalFormatting sqref="D146:D148">
    <cfRule type="expression" dxfId="0" priority="335" stopIfTrue="1">
      <formula>AND(ISNUMBER(#REF!),#REF!&lt;200)</formula>
    </cfRule>
    <cfRule type="expression" dxfId="0" priority="334" stopIfTrue="1">
      <formula>AND(ISNUMBER(#REF!),#REF!&lt;200)</formula>
    </cfRule>
  </conditionalFormatting>
  <conditionalFormatting sqref="D147:D156">
    <cfRule type="expression" dxfId="0" priority="341" stopIfTrue="1">
      <formula>AND(ISNUMBER(#REF!),#REF!&lt;200)</formula>
    </cfRule>
    <cfRule type="expression" dxfId="0" priority="340" stopIfTrue="1">
      <formula>AND(ISNUMBER(#REF!),#REF!&lt;200)</formula>
    </cfRule>
    <cfRule type="expression" dxfId="0" priority="339" stopIfTrue="1">
      <formula>AND(ISNUMBER(#REF!),#REF!&lt;200)</formula>
    </cfRule>
    <cfRule type="expression" dxfId="0" priority="338" stopIfTrue="1">
      <formula>AND(ISNUMBER(#REF!),#REF!&lt;200)</formula>
    </cfRule>
  </conditionalFormatting>
  <conditionalFormatting sqref="D153:D155">
    <cfRule type="expression" dxfId="0" priority="318" stopIfTrue="1">
      <formula>AND(ISNUMBER(#REF!),#REF!&lt;200)</formula>
    </cfRule>
  </conditionalFormatting>
  <conditionalFormatting sqref="F146:F148">
    <cfRule type="expression" dxfId="0" priority="231" stopIfTrue="1">
      <formula>AND(ISNUMBER(#REF!),#REF!&lt;200)</formula>
    </cfRule>
    <cfRule type="expression" dxfId="0" priority="230" stopIfTrue="1">
      <formula>AND(ISNUMBER(#REF!),#REF!&lt;200)</formula>
    </cfRule>
  </conditionalFormatting>
  <conditionalFormatting sqref="F147:F156">
    <cfRule type="expression" dxfId="0" priority="237" stopIfTrue="1">
      <formula>AND(ISNUMBER(#REF!),#REF!&lt;200)</formula>
    </cfRule>
    <cfRule type="expression" dxfId="0" priority="236" stopIfTrue="1">
      <formula>AND(ISNUMBER(#REF!),#REF!&lt;200)</formula>
    </cfRule>
    <cfRule type="expression" dxfId="0" priority="235" stopIfTrue="1">
      <formula>AND(ISNUMBER(#REF!),#REF!&lt;200)</formula>
    </cfRule>
    <cfRule type="expression" dxfId="0" priority="234" stopIfTrue="1">
      <formula>AND(ISNUMBER(#REF!),#REF!&lt;200)</formula>
    </cfRule>
  </conditionalFormatting>
  <conditionalFormatting sqref="F153:F155">
    <cfRule type="expression" dxfId="0" priority="182" stopIfTrue="1">
      <formula>AND(ISNUMBER(#REF!),#REF!&lt;200)</formula>
    </cfRule>
  </conditionalFormatting>
  <conditionalFormatting sqref="Q160:Q65002">
    <cfRule type="cellIs" priority="294" stopIfTrue="1" operator="greaterThan">
      <formula>400000</formula>
    </cfRule>
  </conditionalFormatting>
  <conditionalFormatting sqref="D140:D148 D151:D152 C160:H58039">
    <cfRule type="expression" dxfId="0" priority="278" stopIfTrue="1">
      <formula>AND(ISNUMBER(#REF!),#REF!&lt;200)</formula>
    </cfRule>
  </conditionalFormatting>
  <conditionalFormatting sqref="F140:F148 F151">
    <cfRule type="expression" dxfId="0" priority="203" stopIfTrue="1">
      <formula>AND(ISNUMBER(#REF!),#REF!&lt;200)</formula>
    </cfRule>
  </conditionalFormatting>
  <conditionalFormatting sqref="D144:D148 D151:D152 C160:H58046">
    <cfRule type="expression" dxfId="0" priority="252" stopIfTrue="1">
      <formula>AND(ISNUMBER(#REF!),#REF!&lt;200)</formula>
    </cfRule>
  </conditionalFormatting>
  <conditionalFormatting sqref="F144:F148 F151">
    <cfRule type="expression" dxfId="0" priority="202" stopIfTrue="1">
      <formula>AND(ISNUMBER(#REF!),#REF!&lt;200)</formula>
    </cfRule>
  </conditionalFormatting>
  <conditionalFormatting sqref="C160:G58043">
    <cfRule type="expression" dxfId="0" priority="263" stopIfTrue="1">
      <formula>AND(ISNUMBER(#REF!),$Q165&lt;200)</formula>
    </cfRule>
  </conditionalFormatting>
  <conditionalFormatting sqref="C160:F57957">
    <cfRule type="expression" dxfId="0" priority="288" stopIfTrue="1">
      <formula>AND(ISNUMBER(#REF!),$J165&lt;200)</formula>
    </cfRule>
  </conditionalFormatting>
  <conditionalFormatting sqref="C160:F57960">
    <cfRule type="expression" dxfId="0" priority="275" stopIfTrue="1">
      <formula>AND(ISNUMBER(#REF!),$K165&lt;200)</formula>
    </cfRule>
  </conditionalFormatting>
  <conditionalFormatting sqref="C160:G58036">
    <cfRule type="expression" dxfId="0" priority="296" stopIfTrue="1">
      <formula>AND(ISNUMBER(#REF!),$Q165&lt;200)</formula>
    </cfRule>
  </conditionalFormatting>
  <conditionalFormatting sqref="C160:F57964">
    <cfRule type="expression" dxfId="0" priority="259" stopIfTrue="1">
      <formula>AND(ISNUMBER(#REF!),$J165&lt;200)</formula>
    </cfRule>
  </conditionalFormatting>
  <conditionalFormatting sqref="C160:F57967">
    <cfRule type="expression" dxfId="0" priority="249" stopIfTrue="1">
      <formula>AND(ISNUMBER(#REF!),$K165&lt;200)</formula>
    </cfRule>
  </conditionalFormatting>
  <conditionalFormatting sqref="G160:I57956">
    <cfRule type="expression" dxfId="0" priority="286" stopIfTrue="1">
      <formula>AND(ISNUMBER(#REF!),$J166&lt;200)</formula>
    </cfRule>
  </conditionalFormatting>
  <conditionalFormatting sqref="G160:J57959">
    <cfRule type="expression" dxfId="0" priority="273" stopIfTrue="1">
      <formula>AND(ISNUMBER(#REF!),$K166&lt;200)</formula>
    </cfRule>
  </conditionalFormatting>
  <conditionalFormatting sqref="G160:I57963">
    <cfRule type="expression" dxfId="0" priority="257" stopIfTrue="1">
      <formula>AND(ISNUMBER(#REF!),$J166&lt;200)</formula>
    </cfRule>
  </conditionalFormatting>
  <conditionalFormatting sqref="G160:J57966">
    <cfRule type="expression" dxfId="0" priority="247" stopIfTrue="1">
      <formula>AND(ISNUMBER(#REF!),$K166&lt;200)</formula>
    </cfRule>
  </conditionalFormatting>
  <conditionalFormatting sqref="H160:P58035">
    <cfRule type="expression" dxfId="0" priority="295" stopIfTrue="1">
      <formula>AND(ISNUMBER(#REF!),$Q166&lt;200)</formula>
    </cfRule>
  </conditionalFormatting>
  <conditionalFormatting sqref="H160:P58042">
    <cfRule type="expression" dxfId="0" priority="262" stopIfTrue="1">
      <formula>AND(ISNUMBER(#REF!),$Q166&lt;200)</formula>
    </cfRule>
  </conditionalFormatting>
  <conditionalFormatting sqref="I160:Q58038">
    <cfRule type="expression" dxfId="0" priority="277" stopIfTrue="1">
      <formula>AND(ISNUMBER(#REF!),#REF!&lt;200)</formula>
    </cfRule>
  </conditionalFormatting>
  <conditionalFormatting sqref="I160:Q58045">
    <cfRule type="expression" dxfId="0" priority="251" stopIfTrue="1">
      <formula>AND(ISNUMBER(#REF!),#REF!&lt;200)</formula>
    </cfRule>
  </conditionalFormatting>
  <conditionalFormatting sqref="J160:N65002">
    <cfRule type="cellIs" priority="284" stopIfTrue="1" operator="greaterThan">
      <formula>400000</formula>
    </cfRule>
  </conditionalFormatting>
  <conditionalFormatting sqref="Q160:Q65002 J160:O65002">
    <cfRule type="cellIs" priority="261" stopIfTrue="1" operator="greaterThan">
      <formula>400000</formula>
    </cfRule>
  </conditionalFormatting>
  <conditionalFormatting sqref="K160:O65002">
    <cfRule type="cellIs" priority="271" stopIfTrue="1" operator="greaterThan">
      <formula>400000</formula>
    </cfRule>
  </conditionalFormatting>
  <conditionalFormatting sqref="H57931:P57931 C57936:G57937 H57935:P57936 C57941:G65002 C57934:G57934 C57932:G57932 H57933:P57933 H57940:P65002">
    <cfRule type="expression" dxfId="0" priority="299" stopIfTrue="1">
      <formula>AND(ISNUMBER(#REF!),#REF!&lt;200)</formula>
    </cfRule>
  </conditionalFormatting>
  <conditionalFormatting sqref="I57934:Q57934 C57939:H57940 I57938:Q57939 C57944:H57960 C57937:H57937 C57935:H57935 C57962:H65002 I57936:Q57936 I57943:Q57959 I57961:Q65002">
    <cfRule type="expression" dxfId="0" priority="283" stopIfTrue="1">
      <formula>AND(ISNUMBER(#REF!),#REF!&lt;200)</formula>
    </cfRule>
  </conditionalFormatting>
  <conditionalFormatting sqref="H57938:P57938 H57946 I57945:Q57946 C57946:G65002 H57944 C57941:G57944 Q57943 Q57950:Q57966 H57947:P65002 Q57968:Q65002 I57941:Q57941 H57942:P57943 C57939:G57939 H57940:P57940">
    <cfRule type="expression" dxfId="0" priority="270" stopIfTrue="1">
      <formula>AND(ISNUMBER(#REF!),#REF!&lt;200)</formula>
    </cfRule>
  </conditionalFormatting>
  <conditionalFormatting sqref="G57957:I57957 C57962:F57963 C57967:F57983 C57960:F57960 C57958:F57958 C57985:F65002 G57961:I57962 G57959:I57959 G57966:I57982 G57984:I65002">
    <cfRule type="expression" dxfId="0" priority="285" stopIfTrue="1">
      <formula>AND(ISNUMBER(#REF!),#REF!&lt;200)</formula>
    </cfRule>
  </conditionalFormatting>
  <conditionalFormatting sqref="G57960:J57960 C57965:F57966 C57970:F57986 C57963:F57963 C57961:F57961 C57988:F65002 G57964:J57965 G57962:J57962 G57969:J57985 G57987:J65002">
    <cfRule type="expression" dxfId="0" priority="272" stopIfTrue="1">
      <formula>AND(ISNUMBER(#REF!),#REF!&lt;200)</formula>
    </cfRule>
  </conditionalFormatting>
  <dataValidations count="1">
    <dataValidation type="list" allowBlank="1" showInputMessage="1" showErrorMessage="1" sqref="Q12 Q13 Q14 Q15 Q16 Q21 Q22 Q24 Q32 Q35 Q36 Q44 Q45 Q46 Q47 Q48 Q49 Q50 Q51 Q52 Q55 Q56 Q57 Q58 Q59 Q60 Q64 Q65 Q68 Q69 Q73 Q74 Q75 Q88 Q91 Q95 Q96 Q97 Q100 Q103 Q104 Q105 Q106 Q107 Q110 Q113 Q114 Q115 Q116 Q117 Q118 Q119 Q120 Q121 Q122 Q130 Q154 Q155 Q6:Q11 Q25:Q31 Q33:Q34 Q38:Q39 Q40:Q41 Q42:Q43 Q53:Q54 Q61:Q63 Q66:Q67 Q70:Q72 Q76:Q82 Q83:Q87 Q89:Q90 Q92:Q94 Q98:Q99 Q101:Q102 Q108:Q109 Q111:Q112 Q123:Q124 Q125:Q126 Q128:Q129 Q132:Q133 Q134:Q151 Q152:Q153">
      <formula1>"/,发改,工信,教育,科技,民宗,民政,人社,国土,环保,住建,交通,农业,林业,水利,商务,文化,卫计,旅发,扶贫,能源,残联,供销,烟草,通管,电网,社会,"</formula1>
    </dataValidation>
  </dataValidations>
  <pageMargins left="0.471527777777778" right="0.393055555555556" top="0.751388888888889" bottom="0.751388888888889" header="0.297916666666667" footer="0.297916666666667"/>
  <pageSetup paperSize="9"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8"/>
  <sheetViews>
    <sheetView workbookViewId="0">
      <pane ySplit="6" topLeftCell="A7" activePane="bottomLeft" state="frozen"/>
      <selection/>
      <selection pane="bottomLeft" activeCell="A3" sqref="A$1:Q$1048576"/>
    </sheetView>
  </sheetViews>
  <sheetFormatPr defaultColWidth="9" defaultRowHeight="14"/>
  <cols>
    <col min="1" max="1" width="19.7545454545455" style="8" customWidth="1"/>
    <col min="2" max="2" width="3.68181818181818" style="9" customWidth="1"/>
    <col min="3" max="3" width="5.85454545454545" style="10" customWidth="1"/>
    <col min="4" max="4" width="6.5" style="10" customWidth="1"/>
    <col min="5" max="5" width="5.75454545454545" style="10" customWidth="1"/>
    <col min="6" max="6" width="24.5636363636364" style="12" customWidth="1"/>
    <col min="7" max="7" width="6.32727272727273" style="10" customWidth="1"/>
    <col min="8" max="8" width="6.00909090909091" style="10" customWidth="1"/>
    <col min="9" max="9" width="6.79090909090909" style="13" customWidth="1"/>
    <col min="10" max="10" width="5.7" style="13" customWidth="1"/>
    <col min="11" max="11" width="6.01818181818182" style="13" customWidth="1"/>
    <col min="12" max="12" width="5.93636363636364" style="13" customWidth="1"/>
    <col min="13" max="13" width="6.00909090909091" style="13" customWidth="1"/>
    <col min="14" max="14" width="6.17272727272727" style="13" customWidth="1"/>
    <col min="15" max="15" width="6.70909090909091" style="13" customWidth="1"/>
    <col min="16" max="16" width="6.33636363636364" style="13" customWidth="1"/>
    <col min="17" max="17" width="4.29090909090909" style="13" customWidth="1"/>
  </cols>
  <sheetData>
    <row r="1" ht="21" spans="1:17">
      <c r="A1" s="14" t="s">
        <v>280</v>
      </c>
      <c r="B1" s="14"/>
      <c r="C1" s="14"/>
      <c r="D1" s="14"/>
      <c r="E1" s="14"/>
      <c r="F1" s="14"/>
      <c r="G1" s="14"/>
      <c r="H1" s="14"/>
      <c r="I1" s="101"/>
      <c r="J1" s="101"/>
      <c r="K1" s="39"/>
      <c r="L1" s="39"/>
      <c r="M1" s="39"/>
      <c r="N1" s="39"/>
      <c r="O1" s="39"/>
      <c r="P1" s="39"/>
      <c r="Q1" s="39"/>
    </row>
    <row r="2" spans="1:17">
      <c r="A2" s="17" t="s">
        <v>1</v>
      </c>
      <c r="B2" s="18"/>
      <c r="C2" s="18"/>
      <c r="D2" s="18"/>
      <c r="E2" s="18"/>
      <c r="F2" s="17"/>
      <c r="G2" s="18"/>
      <c r="H2" s="18"/>
      <c r="I2" s="40"/>
      <c r="J2" s="40"/>
      <c r="K2" s="192"/>
      <c r="L2" s="192"/>
      <c r="M2" s="192"/>
      <c r="N2" s="192"/>
      <c r="O2" s="40" t="s">
        <v>2</v>
      </c>
      <c r="P2" s="40"/>
      <c r="Q2" s="190"/>
    </row>
    <row r="3" spans="1:17">
      <c r="A3" s="20" t="s">
        <v>3</v>
      </c>
      <c r="B3" s="20" t="s">
        <v>4</v>
      </c>
      <c r="C3" s="20" t="s">
        <v>5</v>
      </c>
      <c r="D3" s="20" t="s">
        <v>6</v>
      </c>
      <c r="E3" s="20"/>
      <c r="F3" s="22"/>
      <c r="G3" s="20" t="s">
        <v>7</v>
      </c>
      <c r="H3" s="20" t="s">
        <v>8</v>
      </c>
      <c r="I3" s="24" t="s">
        <v>9</v>
      </c>
      <c r="J3" s="24"/>
      <c r="K3" s="24"/>
      <c r="L3" s="24"/>
      <c r="M3" s="24"/>
      <c r="N3" s="24"/>
      <c r="O3" s="24"/>
      <c r="P3" s="24"/>
      <c r="Q3" s="24" t="s">
        <v>10</v>
      </c>
    </row>
    <row r="4" spans="1:17">
      <c r="A4" s="20"/>
      <c r="B4" s="20"/>
      <c r="C4" s="20"/>
      <c r="D4" s="20" t="s">
        <v>11</v>
      </c>
      <c r="E4" s="309" t="s">
        <v>12</v>
      </c>
      <c r="F4" s="22" t="s">
        <v>13</v>
      </c>
      <c r="G4" s="20"/>
      <c r="H4" s="20"/>
      <c r="I4" s="41" t="s">
        <v>14</v>
      </c>
      <c r="J4" s="24" t="s">
        <v>15</v>
      </c>
      <c r="K4" s="24"/>
      <c r="L4" s="24"/>
      <c r="M4" s="24"/>
      <c r="N4" s="24" t="s">
        <v>16</v>
      </c>
      <c r="O4" s="24" t="s">
        <v>17</v>
      </c>
      <c r="P4" s="24" t="s">
        <v>18</v>
      </c>
      <c r="Q4" s="24"/>
    </row>
    <row r="5" ht="35" customHeight="1" spans="1:17">
      <c r="A5" s="20"/>
      <c r="B5" s="20"/>
      <c r="C5" s="20"/>
      <c r="D5" s="20"/>
      <c r="E5" s="309"/>
      <c r="F5" s="22"/>
      <c r="G5" s="20"/>
      <c r="H5" s="20"/>
      <c r="I5" s="41"/>
      <c r="J5" s="41" t="s">
        <v>19</v>
      </c>
      <c r="K5" s="24" t="s">
        <v>20</v>
      </c>
      <c r="L5" s="24" t="s">
        <v>21</v>
      </c>
      <c r="M5" s="24" t="s">
        <v>22</v>
      </c>
      <c r="N5" s="24"/>
      <c r="O5" s="24"/>
      <c r="P5" s="24"/>
      <c r="Q5" s="24"/>
    </row>
    <row r="6" customHeight="1" spans="1:17">
      <c r="A6" s="23" t="s">
        <v>23</v>
      </c>
      <c r="B6" s="24">
        <f>B7+B104+B115+B121+B176+B198+B224+B227+B234</f>
        <v>713</v>
      </c>
      <c r="C6" s="23" t="s">
        <v>24</v>
      </c>
      <c r="D6" s="23" t="s">
        <v>24</v>
      </c>
      <c r="E6" s="23" t="s">
        <v>24</v>
      </c>
      <c r="F6" s="23" t="s">
        <v>24</v>
      </c>
      <c r="G6" s="23" t="s">
        <v>24</v>
      </c>
      <c r="H6" s="23" t="s">
        <v>24</v>
      </c>
      <c r="I6" s="24">
        <f>SUM(J6,N6,O6,P6)</f>
        <v>223559.27</v>
      </c>
      <c r="J6" s="24">
        <f>SUM(K6:M6)</f>
        <v>49671.67</v>
      </c>
      <c r="K6" s="24">
        <f>K7+K104+K115+K121+K176+K198+K224+K227+K234</f>
        <v>12944.36</v>
      </c>
      <c r="L6" s="24">
        <f t="shared" ref="I6:P6" si="0">L7+L104+L115+L121+L176+L198+L224+L227+L234</f>
        <v>12304.65</v>
      </c>
      <c r="M6" s="24">
        <f t="shared" si="0"/>
        <v>24422.66</v>
      </c>
      <c r="N6" s="24">
        <f t="shared" si="0"/>
        <v>23814</v>
      </c>
      <c r="O6" s="24">
        <f t="shared" si="0"/>
        <v>139070.15</v>
      </c>
      <c r="P6" s="24">
        <f t="shared" si="0"/>
        <v>11003.45</v>
      </c>
      <c r="Q6" s="68" t="s">
        <v>24</v>
      </c>
    </row>
    <row r="7" s="1" customFormat="1" customHeight="1" spans="1:17">
      <c r="A7" s="26" t="s">
        <v>25</v>
      </c>
      <c r="B7" s="27">
        <f>B8+B76+B92+B96+B102+B103</f>
        <v>60</v>
      </c>
      <c r="C7" s="28" t="s">
        <v>24</v>
      </c>
      <c r="D7" s="28" t="s">
        <v>24</v>
      </c>
      <c r="E7" s="28" t="s">
        <v>24</v>
      </c>
      <c r="F7" s="28" t="s">
        <v>24</v>
      </c>
      <c r="G7" s="28" t="s">
        <v>24</v>
      </c>
      <c r="H7" s="28" t="s">
        <v>24</v>
      </c>
      <c r="I7" s="27">
        <f t="shared" ref="I7:I70" si="1">SUM(J7,N7,O7,P7)</f>
        <v>47851.9</v>
      </c>
      <c r="J7" s="27">
        <f t="shared" ref="J7:J70" si="2">SUM(K7:M7)</f>
        <v>7076.45</v>
      </c>
      <c r="K7" s="27">
        <f t="shared" ref="I7:P7" si="3">K8+K76+K92+K96+K102+K103</f>
        <v>2753.45</v>
      </c>
      <c r="L7" s="27">
        <f t="shared" si="3"/>
        <v>2202</v>
      </c>
      <c r="M7" s="27">
        <f t="shared" si="3"/>
        <v>2121</v>
      </c>
      <c r="N7" s="27">
        <f t="shared" si="3"/>
        <v>12590</v>
      </c>
      <c r="O7" s="27">
        <f t="shared" si="3"/>
        <v>20000</v>
      </c>
      <c r="P7" s="27">
        <f t="shared" si="3"/>
        <v>8185.45</v>
      </c>
      <c r="Q7" s="32" t="s">
        <v>24</v>
      </c>
    </row>
    <row r="8" s="1" customFormat="1" customHeight="1" spans="1:17">
      <c r="A8" s="31" t="s">
        <v>26</v>
      </c>
      <c r="B8" s="32">
        <f>B9+B46+B61+B67+B73+B74</f>
        <v>53</v>
      </c>
      <c r="C8" s="33" t="s">
        <v>24</v>
      </c>
      <c r="D8" s="33" t="s">
        <v>24</v>
      </c>
      <c r="E8" s="33" t="s">
        <v>24</v>
      </c>
      <c r="F8" s="33" t="s">
        <v>24</v>
      </c>
      <c r="G8" s="33" t="s">
        <v>24</v>
      </c>
      <c r="H8" s="33" t="s">
        <v>24</v>
      </c>
      <c r="I8" s="32">
        <f t="shared" si="1"/>
        <v>46658.9</v>
      </c>
      <c r="J8" s="32">
        <f t="shared" si="2"/>
        <v>5883.45</v>
      </c>
      <c r="K8" s="32">
        <f t="shared" ref="I8:P8" si="4">K9+K46+K61+K67+K73+K74</f>
        <v>2703.45</v>
      </c>
      <c r="L8" s="32">
        <f t="shared" si="4"/>
        <v>2152</v>
      </c>
      <c r="M8" s="32">
        <f t="shared" si="4"/>
        <v>1028</v>
      </c>
      <c r="N8" s="32">
        <f t="shared" si="4"/>
        <v>12590</v>
      </c>
      <c r="O8" s="32">
        <f t="shared" si="4"/>
        <v>20000</v>
      </c>
      <c r="P8" s="32">
        <f t="shared" si="4"/>
        <v>8185.45</v>
      </c>
      <c r="Q8" s="32" t="s">
        <v>24</v>
      </c>
    </row>
    <row r="9" s="1" customFormat="1" customHeight="1" spans="1:17">
      <c r="A9" s="31" t="s">
        <v>27</v>
      </c>
      <c r="B9" s="32">
        <f>B10+B22+B24+B25+B44+B45</f>
        <v>24</v>
      </c>
      <c r="C9" s="33" t="s">
        <v>24</v>
      </c>
      <c r="D9" s="33" t="s">
        <v>24</v>
      </c>
      <c r="E9" s="33" t="s">
        <v>24</v>
      </c>
      <c r="F9" s="33" t="s">
        <v>24</v>
      </c>
      <c r="G9" s="33" t="s">
        <v>24</v>
      </c>
      <c r="H9" s="33" t="s">
        <v>24</v>
      </c>
      <c r="I9" s="32">
        <f t="shared" si="1"/>
        <v>19797.9</v>
      </c>
      <c r="J9" s="32">
        <f t="shared" si="2"/>
        <v>3704.45</v>
      </c>
      <c r="K9" s="32">
        <f t="shared" ref="I9:P9" si="5">K10+K22+K24+K25+K44+K45</f>
        <v>1524.45</v>
      </c>
      <c r="L9" s="32">
        <f t="shared" si="5"/>
        <v>1370</v>
      </c>
      <c r="M9" s="32">
        <f t="shared" si="5"/>
        <v>810</v>
      </c>
      <c r="N9" s="32">
        <f t="shared" si="5"/>
        <v>9690</v>
      </c>
      <c r="O9" s="32">
        <f t="shared" si="5"/>
        <v>0</v>
      </c>
      <c r="P9" s="32">
        <f t="shared" si="5"/>
        <v>6403.45</v>
      </c>
      <c r="Q9" s="32" t="s">
        <v>24</v>
      </c>
    </row>
    <row r="10" s="1" customFormat="1" ht="26" customHeight="1" spans="1:17">
      <c r="A10" s="31" t="s">
        <v>28</v>
      </c>
      <c r="B10" s="32">
        <f>B11+B15+B16</f>
        <v>8</v>
      </c>
      <c r="C10" s="33" t="s">
        <v>24</v>
      </c>
      <c r="D10" s="33" t="s">
        <v>24</v>
      </c>
      <c r="E10" s="33" t="s">
        <v>24</v>
      </c>
      <c r="F10" s="31"/>
      <c r="G10" s="33" t="s">
        <v>24</v>
      </c>
      <c r="H10" s="33" t="s">
        <v>24</v>
      </c>
      <c r="I10" s="32">
        <f t="shared" si="1"/>
        <v>7900</v>
      </c>
      <c r="J10" s="32">
        <f t="shared" si="2"/>
        <v>2460</v>
      </c>
      <c r="K10" s="32">
        <f t="shared" ref="I10:P10" si="6">K11+K15+K16</f>
        <v>480</v>
      </c>
      <c r="L10" s="32">
        <f t="shared" si="6"/>
        <v>1280</v>
      </c>
      <c r="M10" s="32">
        <f t="shared" si="6"/>
        <v>700</v>
      </c>
      <c r="N10" s="32">
        <f t="shared" si="6"/>
        <v>1240</v>
      </c>
      <c r="O10" s="32">
        <f t="shared" si="6"/>
        <v>0</v>
      </c>
      <c r="P10" s="32">
        <f t="shared" si="6"/>
        <v>4200</v>
      </c>
      <c r="Q10" s="32" t="s">
        <v>24</v>
      </c>
    </row>
    <row r="11" s="1" customFormat="1" customHeight="1" spans="1:17">
      <c r="A11" s="31" t="s">
        <v>29</v>
      </c>
      <c r="B11" s="33">
        <v>3</v>
      </c>
      <c r="C11" s="33" t="s">
        <v>24</v>
      </c>
      <c r="D11" s="33" t="s">
        <v>30</v>
      </c>
      <c r="E11" s="33">
        <v>1.4</v>
      </c>
      <c r="F11" s="31"/>
      <c r="G11" s="33"/>
      <c r="H11" s="33" t="s">
        <v>24</v>
      </c>
      <c r="I11" s="32">
        <f t="shared" si="1"/>
        <v>1700</v>
      </c>
      <c r="J11" s="32">
        <f t="shared" si="2"/>
        <v>500</v>
      </c>
      <c r="K11" s="32">
        <f t="shared" ref="I11:P11" si="7">K12+K13+K14</f>
        <v>80</v>
      </c>
      <c r="L11" s="32">
        <f t="shared" si="7"/>
        <v>380</v>
      </c>
      <c r="M11" s="32">
        <f t="shared" si="7"/>
        <v>40</v>
      </c>
      <c r="N11" s="32">
        <f t="shared" si="7"/>
        <v>300</v>
      </c>
      <c r="O11" s="32">
        <f t="shared" si="7"/>
        <v>0</v>
      </c>
      <c r="P11" s="32">
        <f t="shared" si="7"/>
        <v>900</v>
      </c>
      <c r="Q11" s="32" t="s">
        <v>24</v>
      </c>
    </row>
    <row r="12" s="3" customFormat="1" ht="41" customHeight="1" spans="1:17">
      <c r="A12" s="31" t="s">
        <v>281</v>
      </c>
      <c r="B12" s="33">
        <v>1</v>
      </c>
      <c r="C12" s="33" t="s">
        <v>282</v>
      </c>
      <c r="D12" s="33" t="s">
        <v>30</v>
      </c>
      <c r="E12" s="33">
        <v>0.7</v>
      </c>
      <c r="F12" s="31" t="s">
        <v>283</v>
      </c>
      <c r="G12" s="33" t="s">
        <v>284</v>
      </c>
      <c r="H12" s="33" t="s">
        <v>285</v>
      </c>
      <c r="I12" s="32">
        <f t="shared" si="1"/>
        <v>700</v>
      </c>
      <c r="J12" s="32">
        <f t="shared" si="2"/>
        <v>140</v>
      </c>
      <c r="K12" s="32">
        <v>50</v>
      </c>
      <c r="L12" s="32">
        <v>50</v>
      </c>
      <c r="M12" s="32">
        <v>40</v>
      </c>
      <c r="N12" s="32">
        <v>300</v>
      </c>
      <c r="O12" s="32"/>
      <c r="P12" s="32">
        <v>260</v>
      </c>
      <c r="Q12" s="32" t="s">
        <v>54</v>
      </c>
    </row>
    <row r="13" s="3" customFormat="1" ht="26" customHeight="1" spans="1:17">
      <c r="A13" s="31" t="s">
        <v>286</v>
      </c>
      <c r="B13" s="33">
        <v>1</v>
      </c>
      <c r="C13" s="33" t="s">
        <v>282</v>
      </c>
      <c r="D13" s="33" t="s">
        <v>30</v>
      </c>
      <c r="E13" s="33">
        <v>0.2</v>
      </c>
      <c r="F13" s="31" t="s">
        <v>287</v>
      </c>
      <c r="G13" s="33" t="s">
        <v>284</v>
      </c>
      <c r="H13" s="33" t="s">
        <v>285</v>
      </c>
      <c r="I13" s="32">
        <f t="shared" si="1"/>
        <v>600</v>
      </c>
      <c r="J13" s="32">
        <f t="shared" si="2"/>
        <v>60</v>
      </c>
      <c r="K13" s="32">
        <v>30</v>
      </c>
      <c r="L13" s="32">
        <v>30</v>
      </c>
      <c r="M13" s="32"/>
      <c r="N13" s="32"/>
      <c r="O13" s="32"/>
      <c r="P13" s="32">
        <v>540</v>
      </c>
      <c r="Q13" s="32" t="s">
        <v>54</v>
      </c>
    </row>
    <row r="14" s="1" customFormat="1" customHeight="1" spans="1:17">
      <c r="A14" s="31" t="s">
        <v>288</v>
      </c>
      <c r="B14" s="32">
        <v>1</v>
      </c>
      <c r="C14" s="33" t="s">
        <v>282</v>
      </c>
      <c r="D14" s="33" t="s">
        <v>30</v>
      </c>
      <c r="E14" s="310">
        <v>0.5</v>
      </c>
      <c r="F14" s="100" t="s">
        <v>289</v>
      </c>
      <c r="G14" s="33" t="s">
        <v>284</v>
      </c>
      <c r="H14" s="56" t="s">
        <v>285</v>
      </c>
      <c r="I14" s="32">
        <f t="shared" si="1"/>
        <v>400</v>
      </c>
      <c r="J14" s="32">
        <f t="shared" si="2"/>
        <v>300</v>
      </c>
      <c r="K14" s="32"/>
      <c r="L14" s="32">
        <v>300</v>
      </c>
      <c r="M14" s="32"/>
      <c r="N14" s="32"/>
      <c r="O14" s="32"/>
      <c r="P14" s="32">
        <v>100</v>
      </c>
      <c r="Q14" s="32" t="s">
        <v>58</v>
      </c>
    </row>
    <row r="15" s="1" customFormat="1" customHeight="1" spans="1:17">
      <c r="A15" s="31" t="s">
        <v>32</v>
      </c>
      <c r="B15" s="33"/>
      <c r="C15" s="33"/>
      <c r="D15" s="33" t="s">
        <v>30</v>
      </c>
      <c r="E15" s="33"/>
      <c r="F15" s="31"/>
      <c r="G15" s="33"/>
      <c r="H15" s="33" t="s">
        <v>24</v>
      </c>
      <c r="I15" s="32">
        <f t="shared" si="1"/>
        <v>0</v>
      </c>
      <c r="J15" s="32">
        <f t="shared" si="2"/>
        <v>0</v>
      </c>
      <c r="K15" s="32"/>
      <c r="L15" s="32"/>
      <c r="M15" s="32"/>
      <c r="N15" s="32"/>
      <c r="O15" s="32"/>
      <c r="P15" s="32"/>
      <c r="Q15" s="32" t="s">
        <v>24</v>
      </c>
    </row>
    <row r="16" s="1" customFormat="1" customHeight="1" spans="1:17">
      <c r="A16" s="31" t="s">
        <v>33</v>
      </c>
      <c r="B16" s="33">
        <v>5</v>
      </c>
      <c r="C16" s="33"/>
      <c r="D16" s="33" t="s">
        <v>30</v>
      </c>
      <c r="E16" s="33">
        <v>3.2</v>
      </c>
      <c r="F16" s="31"/>
      <c r="G16" s="33"/>
      <c r="H16" s="33" t="s">
        <v>24</v>
      </c>
      <c r="I16" s="32">
        <f t="shared" si="1"/>
        <v>6200</v>
      </c>
      <c r="J16" s="32">
        <f t="shared" si="2"/>
        <v>1960</v>
      </c>
      <c r="K16" s="32">
        <f t="shared" ref="I16:N16" si="8">K17+K18+K19+K20+K21</f>
        <v>400</v>
      </c>
      <c r="L16" s="32">
        <f t="shared" si="8"/>
        <v>900</v>
      </c>
      <c r="M16" s="32">
        <f t="shared" si="8"/>
        <v>660</v>
      </c>
      <c r="N16" s="32">
        <f t="shared" si="8"/>
        <v>940</v>
      </c>
      <c r="O16" s="32"/>
      <c r="P16" s="32">
        <f>P17+P18+P19+P20+P21</f>
        <v>3300</v>
      </c>
      <c r="Q16" s="32" t="s">
        <v>24</v>
      </c>
    </row>
    <row r="17" s="303" customFormat="1" ht="47" customHeight="1" spans="1:17">
      <c r="A17" s="31" t="s">
        <v>290</v>
      </c>
      <c r="B17" s="33">
        <v>1</v>
      </c>
      <c r="C17" s="33" t="s">
        <v>282</v>
      </c>
      <c r="D17" s="33" t="s">
        <v>30</v>
      </c>
      <c r="E17" s="33">
        <v>1</v>
      </c>
      <c r="F17" s="31" t="s">
        <v>291</v>
      </c>
      <c r="G17" s="33" t="s">
        <v>284</v>
      </c>
      <c r="H17" s="56" t="s">
        <v>285</v>
      </c>
      <c r="I17" s="32">
        <f t="shared" si="1"/>
        <v>2000</v>
      </c>
      <c r="J17" s="32">
        <f t="shared" si="2"/>
        <v>700</v>
      </c>
      <c r="K17" s="32">
        <v>200</v>
      </c>
      <c r="L17" s="32">
        <v>200</v>
      </c>
      <c r="M17" s="32">
        <v>300</v>
      </c>
      <c r="N17" s="32"/>
      <c r="O17" s="32"/>
      <c r="P17" s="32">
        <v>1300</v>
      </c>
      <c r="Q17" s="32" t="s">
        <v>54</v>
      </c>
    </row>
    <row r="18" s="3" customFormat="1" ht="42" customHeight="1" spans="1:17">
      <c r="A18" s="31" t="s">
        <v>292</v>
      </c>
      <c r="B18" s="33">
        <v>1</v>
      </c>
      <c r="C18" s="33" t="s">
        <v>282</v>
      </c>
      <c r="D18" s="33" t="s">
        <v>30</v>
      </c>
      <c r="E18" s="33">
        <v>0.5</v>
      </c>
      <c r="F18" s="31" t="s">
        <v>293</v>
      </c>
      <c r="G18" s="33" t="s">
        <v>284</v>
      </c>
      <c r="H18" s="56" t="s">
        <v>285</v>
      </c>
      <c r="I18" s="32">
        <f t="shared" si="1"/>
        <v>1500</v>
      </c>
      <c r="J18" s="32">
        <f t="shared" si="2"/>
        <v>400</v>
      </c>
      <c r="K18" s="32">
        <v>100</v>
      </c>
      <c r="L18" s="32">
        <v>200</v>
      </c>
      <c r="M18" s="32">
        <v>100</v>
      </c>
      <c r="N18" s="32">
        <v>800</v>
      </c>
      <c r="O18" s="32"/>
      <c r="P18" s="32">
        <v>300</v>
      </c>
      <c r="Q18" s="32" t="s">
        <v>54</v>
      </c>
    </row>
    <row r="19" s="3" customFormat="1" ht="41" customHeight="1" spans="1:17">
      <c r="A19" s="31" t="s">
        <v>294</v>
      </c>
      <c r="B19" s="32">
        <v>1</v>
      </c>
      <c r="C19" s="33" t="s">
        <v>282</v>
      </c>
      <c r="D19" s="33" t="s">
        <v>30</v>
      </c>
      <c r="E19" s="310">
        <v>1</v>
      </c>
      <c r="F19" s="100" t="s">
        <v>295</v>
      </c>
      <c r="G19" s="33" t="s">
        <v>284</v>
      </c>
      <c r="H19" s="56" t="s">
        <v>285</v>
      </c>
      <c r="I19" s="32">
        <f t="shared" si="1"/>
        <v>2000</v>
      </c>
      <c r="J19" s="32">
        <f t="shared" si="2"/>
        <v>500</v>
      </c>
      <c r="K19" s="32">
        <v>100</v>
      </c>
      <c r="L19" s="32">
        <v>200</v>
      </c>
      <c r="M19" s="32">
        <v>200</v>
      </c>
      <c r="N19" s="32"/>
      <c r="O19" s="32"/>
      <c r="P19" s="32">
        <v>1500</v>
      </c>
      <c r="Q19" s="32" t="s">
        <v>54</v>
      </c>
    </row>
    <row r="20" s="3" customFormat="1" ht="42" customHeight="1" spans="1:17">
      <c r="A20" s="31" t="s">
        <v>296</v>
      </c>
      <c r="B20" s="33">
        <v>1</v>
      </c>
      <c r="C20" s="33" t="s">
        <v>282</v>
      </c>
      <c r="D20" s="33" t="s">
        <v>30</v>
      </c>
      <c r="E20" s="33">
        <v>0.2</v>
      </c>
      <c r="F20" s="31" t="s">
        <v>297</v>
      </c>
      <c r="G20" s="33" t="s">
        <v>284</v>
      </c>
      <c r="H20" s="56" t="s">
        <v>285</v>
      </c>
      <c r="I20" s="32">
        <f t="shared" si="1"/>
        <v>400</v>
      </c>
      <c r="J20" s="32">
        <f t="shared" si="2"/>
        <v>60</v>
      </c>
      <c r="K20" s="32"/>
      <c r="L20" s="32"/>
      <c r="M20" s="32">
        <v>60</v>
      </c>
      <c r="N20" s="32">
        <v>140</v>
      </c>
      <c r="O20" s="32" t="s">
        <v>298</v>
      </c>
      <c r="P20" s="32">
        <v>200</v>
      </c>
      <c r="Q20" s="32" t="s">
        <v>54</v>
      </c>
    </row>
    <row r="21" s="6" customFormat="1" ht="19" customHeight="1" spans="1:17">
      <c r="A21" s="31" t="s">
        <v>299</v>
      </c>
      <c r="B21" s="33">
        <v>1</v>
      </c>
      <c r="C21" s="33" t="s">
        <v>282</v>
      </c>
      <c r="D21" s="33" t="s">
        <v>30</v>
      </c>
      <c r="E21" s="33">
        <v>0.5</v>
      </c>
      <c r="F21" s="31" t="s">
        <v>300</v>
      </c>
      <c r="G21" s="33" t="s">
        <v>284</v>
      </c>
      <c r="H21" s="56" t="s">
        <v>285</v>
      </c>
      <c r="I21" s="32">
        <f t="shared" si="1"/>
        <v>300</v>
      </c>
      <c r="J21" s="32">
        <f t="shared" si="2"/>
        <v>300</v>
      </c>
      <c r="K21" s="32"/>
      <c r="L21" s="32">
        <v>300</v>
      </c>
      <c r="M21" s="32"/>
      <c r="N21" s="32"/>
      <c r="O21" s="32"/>
      <c r="P21" s="32"/>
      <c r="Q21" s="32" t="s">
        <v>58</v>
      </c>
    </row>
    <row r="22" s="1" customFormat="1" ht="19" customHeight="1" spans="1:17">
      <c r="A22" s="31" t="s">
        <v>35</v>
      </c>
      <c r="B22" s="33">
        <v>1</v>
      </c>
      <c r="C22" s="33"/>
      <c r="D22" s="33" t="s">
        <v>30</v>
      </c>
      <c r="E22" s="33">
        <v>0.1</v>
      </c>
      <c r="F22" s="31"/>
      <c r="G22" s="33"/>
      <c r="H22" s="33" t="s">
        <v>24</v>
      </c>
      <c r="I22" s="32">
        <f t="shared" si="1"/>
        <v>500</v>
      </c>
      <c r="J22" s="32">
        <f t="shared" si="2"/>
        <v>50</v>
      </c>
      <c r="K22" s="32">
        <v>0</v>
      </c>
      <c r="L22" s="32">
        <v>0</v>
      </c>
      <c r="M22" s="32">
        <f>M23</f>
        <v>50</v>
      </c>
      <c r="N22" s="32">
        <f>N23</f>
        <v>450</v>
      </c>
      <c r="O22" s="32"/>
      <c r="P22" s="32"/>
      <c r="Q22" s="32" t="s">
        <v>24</v>
      </c>
    </row>
    <row r="23" s="3" customFormat="1" ht="44" customHeight="1" spans="1:17">
      <c r="A23" s="31" t="s">
        <v>301</v>
      </c>
      <c r="B23" s="33">
        <v>1</v>
      </c>
      <c r="C23" s="33" t="s">
        <v>282</v>
      </c>
      <c r="D23" s="33" t="s">
        <v>30</v>
      </c>
      <c r="E23" s="33">
        <v>0.1</v>
      </c>
      <c r="F23" s="31" t="s">
        <v>302</v>
      </c>
      <c r="G23" s="33" t="s">
        <v>284</v>
      </c>
      <c r="H23" s="56" t="s">
        <v>285</v>
      </c>
      <c r="I23" s="32">
        <f t="shared" si="1"/>
        <v>500</v>
      </c>
      <c r="J23" s="32">
        <f t="shared" si="2"/>
        <v>50</v>
      </c>
      <c r="K23" s="32" t="s">
        <v>298</v>
      </c>
      <c r="L23" s="32" t="s">
        <v>298</v>
      </c>
      <c r="M23" s="32">
        <v>50</v>
      </c>
      <c r="N23" s="32">
        <v>450</v>
      </c>
      <c r="O23" s="32" t="s">
        <v>298</v>
      </c>
      <c r="P23" s="32" t="s">
        <v>298</v>
      </c>
      <c r="Q23" s="32" t="s">
        <v>54</v>
      </c>
    </row>
    <row r="24" s="1" customFormat="1" ht="17" customHeight="1" spans="1:17">
      <c r="A24" s="31" t="s">
        <v>37</v>
      </c>
      <c r="B24" s="33"/>
      <c r="C24" s="33"/>
      <c r="D24" s="33" t="s">
        <v>30</v>
      </c>
      <c r="E24" s="33"/>
      <c r="F24" s="31"/>
      <c r="G24" s="33"/>
      <c r="H24" s="33" t="s">
        <v>24</v>
      </c>
      <c r="I24" s="32">
        <f t="shared" si="1"/>
        <v>0</v>
      </c>
      <c r="J24" s="32">
        <f t="shared" si="2"/>
        <v>0</v>
      </c>
      <c r="K24" s="32"/>
      <c r="L24" s="32"/>
      <c r="M24" s="32"/>
      <c r="N24" s="32"/>
      <c r="O24" s="32"/>
      <c r="P24" s="32"/>
      <c r="Q24" s="32"/>
    </row>
    <row r="25" s="1" customFormat="1" ht="17" customHeight="1" spans="1:17">
      <c r="A25" s="31" t="s">
        <v>39</v>
      </c>
      <c r="B25" s="32">
        <f>B26+B30+B36+B41</f>
        <v>15</v>
      </c>
      <c r="C25" s="23" t="s">
        <v>24</v>
      </c>
      <c r="D25" s="23" t="s">
        <v>24</v>
      </c>
      <c r="E25" s="23" t="s">
        <v>24</v>
      </c>
      <c r="F25" s="31"/>
      <c r="G25" s="33"/>
      <c r="H25" s="33" t="s">
        <v>24</v>
      </c>
      <c r="I25" s="32">
        <f t="shared" si="1"/>
        <v>11397.9</v>
      </c>
      <c r="J25" s="32">
        <f t="shared" si="2"/>
        <v>1194.45</v>
      </c>
      <c r="K25" s="32">
        <f>K26+K30+K36+K41</f>
        <v>1044.45</v>
      </c>
      <c r="L25" s="32">
        <f>L26+L30+L36+L41</f>
        <v>90</v>
      </c>
      <c r="M25" s="32">
        <f t="shared" ref="I25:P25" si="9">M26+M30+M36+M41</f>
        <v>60</v>
      </c>
      <c r="N25" s="32">
        <f t="shared" si="9"/>
        <v>8000</v>
      </c>
      <c r="O25" s="32">
        <f t="shared" si="9"/>
        <v>0</v>
      </c>
      <c r="P25" s="32">
        <f t="shared" si="9"/>
        <v>2203.45</v>
      </c>
      <c r="Q25" s="32"/>
    </row>
    <row r="26" s="1" customFormat="1" ht="17" customHeight="1" spans="1:17">
      <c r="A26" s="31" t="s">
        <v>40</v>
      </c>
      <c r="B26" s="33">
        <v>3</v>
      </c>
      <c r="C26" s="33"/>
      <c r="D26" s="33" t="s">
        <v>41</v>
      </c>
      <c r="E26" s="33">
        <v>0.632</v>
      </c>
      <c r="F26" s="31"/>
      <c r="G26" s="33"/>
      <c r="H26" s="33" t="s">
        <v>24</v>
      </c>
      <c r="I26" s="32">
        <f t="shared" si="1"/>
        <v>631</v>
      </c>
      <c r="J26" s="32">
        <f t="shared" si="2"/>
        <v>68</v>
      </c>
      <c r="K26" s="32">
        <v>68</v>
      </c>
      <c r="L26" s="32">
        <f t="shared" ref="I26:P26" si="10">L27+L28+L29</f>
        <v>0</v>
      </c>
      <c r="M26" s="32">
        <f t="shared" si="10"/>
        <v>0</v>
      </c>
      <c r="N26" s="32">
        <f t="shared" si="10"/>
        <v>0</v>
      </c>
      <c r="O26" s="32">
        <f t="shared" si="10"/>
        <v>0</v>
      </c>
      <c r="P26" s="32">
        <f t="shared" si="10"/>
        <v>563</v>
      </c>
      <c r="Q26" s="32"/>
    </row>
    <row r="27" s="3" customFormat="1" ht="38" customHeight="1" spans="1:17">
      <c r="A27" s="31" t="s">
        <v>303</v>
      </c>
      <c r="B27" s="33">
        <v>1</v>
      </c>
      <c r="C27" s="33" t="s">
        <v>282</v>
      </c>
      <c r="D27" s="33" t="s">
        <v>41</v>
      </c>
      <c r="E27" s="33">
        <v>0.05</v>
      </c>
      <c r="F27" s="31" t="s">
        <v>304</v>
      </c>
      <c r="G27" s="33" t="s">
        <v>284</v>
      </c>
      <c r="H27" s="56" t="s">
        <v>285</v>
      </c>
      <c r="I27" s="32">
        <f t="shared" si="1"/>
        <v>600</v>
      </c>
      <c r="J27" s="32">
        <f t="shared" si="2"/>
        <v>50</v>
      </c>
      <c r="K27" s="32">
        <v>50</v>
      </c>
      <c r="L27" s="32"/>
      <c r="M27" s="32"/>
      <c r="N27" s="32"/>
      <c r="O27" s="32"/>
      <c r="P27" s="32">
        <v>550</v>
      </c>
      <c r="Q27" s="32" t="s">
        <v>54</v>
      </c>
    </row>
    <row r="28" s="1" customFormat="1" ht="30" customHeight="1" spans="1:17">
      <c r="A28" s="31" t="s">
        <v>305</v>
      </c>
      <c r="B28" s="33">
        <v>1</v>
      </c>
      <c r="C28" s="33" t="s">
        <v>306</v>
      </c>
      <c r="D28" s="33" t="s">
        <v>41</v>
      </c>
      <c r="E28" s="33">
        <v>0.0102</v>
      </c>
      <c r="F28" s="31" t="s">
        <v>307</v>
      </c>
      <c r="G28" s="33" t="s">
        <v>284</v>
      </c>
      <c r="H28" s="56" t="s">
        <v>285</v>
      </c>
      <c r="I28" s="32">
        <f t="shared" si="1"/>
        <v>20</v>
      </c>
      <c r="J28" s="32">
        <f t="shared" si="2"/>
        <v>10</v>
      </c>
      <c r="K28" s="32">
        <v>10</v>
      </c>
      <c r="L28" s="32"/>
      <c r="M28" s="32"/>
      <c r="N28" s="32"/>
      <c r="O28" s="32"/>
      <c r="P28" s="32">
        <f>K28</f>
        <v>10</v>
      </c>
      <c r="Q28" s="32" t="s">
        <v>58</v>
      </c>
    </row>
    <row r="29" s="6" customFormat="1" ht="13" customHeight="1" spans="1:17">
      <c r="A29" s="31" t="s">
        <v>308</v>
      </c>
      <c r="B29" s="33">
        <v>1</v>
      </c>
      <c r="C29" s="33" t="s">
        <v>282</v>
      </c>
      <c r="D29" s="33" t="s">
        <v>41</v>
      </c>
      <c r="E29" s="33">
        <v>0.003</v>
      </c>
      <c r="F29" s="31" t="s">
        <v>309</v>
      </c>
      <c r="G29" s="33" t="s">
        <v>284</v>
      </c>
      <c r="H29" s="56" t="s">
        <v>285</v>
      </c>
      <c r="I29" s="32">
        <f t="shared" si="1"/>
        <v>11.4</v>
      </c>
      <c r="J29" s="32">
        <f t="shared" si="2"/>
        <v>8.4</v>
      </c>
      <c r="K29" s="32">
        <v>8.4</v>
      </c>
      <c r="L29" s="32"/>
      <c r="M29" s="32"/>
      <c r="N29" s="32"/>
      <c r="O29" s="32"/>
      <c r="P29" s="32">
        <v>3</v>
      </c>
      <c r="Q29" s="32" t="s">
        <v>58</v>
      </c>
    </row>
    <row r="30" s="1" customFormat="1" ht="13" customHeight="1" spans="1:17">
      <c r="A30" s="31" t="s">
        <v>44</v>
      </c>
      <c r="B30" s="33">
        <v>5</v>
      </c>
      <c r="C30" s="33"/>
      <c r="D30" s="33" t="s">
        <v>45</v>
      </c>
      <c r="E30" s="33">
        <v>1.2312</v>
      </c>
      <c r="F30" s="31"/>
      <c r="G30" s="33"/>
      <c r="H30" s="33" t="s">
        <v>24</v>
      </c>
      <c r="I30" s="32">
        <f t="shared" si="1"/>
        <v>1731.2</v>
      </c>
      <c r="J30" s="32">
        <f t="shared" si="2"/>
        <v>730.6</v>
      </c>
      <c r="K30" s="32">
        <f t="shared" ref="I30:P30" si="11">K31+K32+K33+K34+K35</f>
        <v>680.6</v>
      </c>
      <c r="L30" s="32">
        <f t="shared" si="11"/>
        <v>50</v>
      </c>
      <c r="M30" s="32">
        <f t="shared" si="11"/>
        <v>0</v>
      </c>
      <c r="N30" s="32">
        <f t="shared" si="11"/>
        <v>0</v>
      </c>
      <c r="O30" s="32">
        <f t="shared" si="11"/>
        <v>0</v>
      </c>
      <c r="P30" s="32">
        <f t="shared" si="11"/>
        <v>1000.6</v>
      </c>
      <c r="Q30" s="32"/>
    </row>
    <row r="31" s="3" customFormat="1" ht="39.75" customHeight="1" spans="1:17">
      <c r="A31" s="31" t="s">
        <v>310</v>
      </c>
      <c r="B31" s="33">
        <v>1</v>
      </c>
      <c r="C31" s="33" t="s">
        <v>282</v>
      </c>
      <c r="D31" s="33" t="s">
        <v>45</v>
      </c>
      <c r="E31" s="33">
        <v>1</v>
      </c>
      <c r="F31" s="31" t="s">
        <v>311</v>
      </c>
      <c r="G31" s="33" t="s">
        <v>284</v>
      </c>
      <c r="H31" s="56" t="s">
        <v>285</v>
      </c>
      <c r="I31" s="32">
        <f t="shared" si="1"/>
        <v>1000</v>
      </c>
      <c r="J31" s="32">
        <f t="shared" si="2"/>
        <v>200</v>
      </c>
      <c r="K31" s="32">
        <v>200</v>
      </c>
      <c r="L31" s="32"/>
      <c r="M31" s="32"/>
      <c r="N31" s="32"/>
      <c r="O31" s="32"/>
      <c r="P31" s="32">
        <v>800</v>
      </c>
      <c r="Q31" s="32" t="s">
        <v>54</v>
      </c>
    </row>
    <row r="32" s="6" customFormat="1" ht="17" customHeight="1" spans="1:17">
      <c r="A32" s="31" t="s">
        <v>312</v>
      </c>
      <c r="B32" s="33">
        <v>1</v>
      </c>
      <c r="C32" s="33" t="s">
        <v>282</v>
      </c>
      <c r="D32" s="33" t="s">
        <v>45</v>
      </c>
      <c r="E32" s="33">
        <v>0.0012</v>
      </c>
      <c r="F32" s="31" t="s">
        <v>313</v>
      </c>
      <c r="G32" s="33" t="s">
        <v>284</v>
      </c>
      <c r="H32" s="56" t="s">
        <v>285</v>
      </c>
      <c r="I32" s="32">
        <f t="shared" si="1"/>
        <v>1.2</v>
      </c>
      <c r="J32" s="32">
        <f t="shared" si="2"/>
        <v>0.6</v>
      </c>
      <c r="K32" s="32">
        <v>0.6</v>
      </c>
      <c r="L32" s="32"/>
      <c r="M32" s="32"/>
      <c r="N32" s="32"/>
      <c r="O32" s="32"/>
      <c r="P32" s="32">
        <v>0.6</v>
      </c>
      <c r="Q32" s="32" t="s">
        <v>58</v>
      </c>
    </row>
    <row r="33" s="6" customFormat="1" ht="17" customHeight="1" spans="1:17">
      <c r="A33" s="31" t="s">
        <v>314</v>
      </c>
      <c r="B33" s="33">
        <v>1</v>
      </c>
      <c r="C33" s="33" t="s">
        <v>282</v>
      </c>
      <c r="D33" s="33" t="s">
        <v>41</v>
      </c>
      <c r="E33" s="33">
        <v>0.05</v>
      </c>
      <c r="F33" s="31" t="s">
        <v>315</v>
      </c>
      <c r="G33" s="33" t="s">
        <v>284</v>
      </c>
      <c r="H33" s="56" t="s">
        <v>285</v>
      </c>
      <c r="I33" s="32">
        <f t="shared" si="1"/>
        <v>50</v>
      </c>
      <c r="J33" s="32">
        <f t="shared" si="2"/>
        <v>50</v>
      </c>
      <c r="K33" s="32"/>
      <c r="L33" s="32">
        <v>50</v>
      </c>
      <c r="M33" s="32"/>
      <c r="N33" s="32"/>
      <c r="O33" s="32"/>
      <c r="P33" s="32"/>
      <c r="Q33" s="32" t="s">
        <v>58</v>
      </c>
    </row>
    <row r="34" s="1" customFormat="1" ht="17" customHeight="1" spans="1:17">
      <c r="A34" s="31" t="s">
        <v>316</v>
      </c>
      <c r="B34" s="33">
        <v>1</v>
      </c>
      <c r="C34" s="33" t="s">
        <v>282</v>
      </c>
      <c r="D34" s="33" t="s">
        <v>45</v>
      </c>
      <c r="E34" s="33">
        <v>0.08</v>
      </c>
      <c r="F34" s="31"/>
      <c r="G34" s="33" t="s">
        <v>284</v>
      </c>
      <c r="H34" s="56" t="s">
        <v>285</v>
      </c>
      <c r="I34" s="32">
        <f t="shared" si="1"/>
        <v>520</v>
      </c>
      <c r="J34" s="32">
        <f t="shared" si="2"/>
        <v>400</v>
      </c>
      <c r="K34" s="32">
        <v>400</v>
      </c>
      <c r="L34" s="32"/>
      <c r="M34" s="32"/>
      <c r="N34" s="32"/>
      <c r="O34" s="32"/>
      <c r="P34" s="32">
        <v>120</v>
      </c>
      <c r="Q34" s="32" t="s">
        <v>58</v>
      </c>
    </row>
    <row r="35" s="1" customFormat="1" ht="23" customHeight="1" spans="1:17">
      <c r="A35" s="31" t="s">
        <v>317</v>
      </c>
      <c r="B35" s="33">
        <v>1</v>
      </c>
      <c r="C35" s="33" t="s">
        <v>282</v>
      </c>
      <c r="D35" s="33" t="s">
        <v>45</v>
      </c>
      <c r="E35" s="33">
        <v>0.1</v>
      </c>
      <c r="F35" s="31" t="s">
        <v>318</v>
      </c>
      <c r="G35" s="33" t="s">
        <v>284</v>
      </c>
      <c r="H35" s="56" t="s">
        <v>285</v>
      </c>
      <c r="I35" s="32">
        <f t="shared" si="1"/>
        <v>160</v>
      </c>
      <c r="J35" s="32">
        <f t="shared" si="2"/>
        <v>80</v>
      </c>
      <c r="K35" s="32">
        <v>80</v>
      </c>
      <c r="L35" s="32"/>
      <c r="M35" s="32"/>
      <c r="N35" s="32"/>
      <c r="O35" s="32"/>
      <c r="P35" s="32">
        <f>J35</f>
        <v>80</v>
      </c>
      <c r="Q35" s="32" t="s">
        <v>58</v>
      </c>
    </row>
    <row r="36" s="1" customFormat="1" ht="17" customHeight="1" spans="1:17">
      <c r="A36" s="31" t="s">
        <v>47</v>
      </c>
      <c r="B36" s="33">
        <v>5</v>
      </c>
      <c r="C36" s="33" t="s">
        <v>282</v>
      </c>
      <c r="D36" s="33" t="s">
        <v>41</v>
      </c>
      <c r="E36" s="33">
        <v>10.495</v>
      </c>
      <c r="F36" s="31"/>
      <c r="G36" s="33"/>
      <c r="H36" s="33" t="s">
        <v>24</v>
      </c>
      <c r="I36" s="32">
        <f t="shared" si="1"/>
        <v>8734</v>
      </c>
      <c r="J36" s="32">
        <f t="shared" si="2"/>
        <v>295</v>
      </c>
      <c r="K36" s="32">
        <f t="shared" ref="I36:P36" si="12">K37+K38+K39+K40</f>
        <v>195</v>
      </c>
      <c r="L36" s="32">
        <f t="shared" si="12"/>
        <v>40</v>
      </c>
      <c r="M36" s="32">
        <f t="shared" si="12"/>
        <v>60</v>
      </c>
      <c r="N36" s="32">
        <f t="shared" si="12"/>
        <v>8000</v>
      </c>
      <c r="O36" s="32">
        <f t="shared" si="12"/>
        <v>0</v>
      </c>
      <c r="P36" s="32">
        <f t="shared" si="12"/>
        <v>439</v>
      </c>
      <c r="Q36" s="32"/>
    </row>
    <row r="37" s="3" customFormat="1" ht="24" customHeight="1" spans="1:17">
      <c r="A37" s="31" t="s">
        <v>319</v>
      </c>
      <c r="B37" s="33">
        <v>1</v>
      </c>
      <c r="C37" s="33" t="s">
        <v>282</v>
      </c>
      <c r="D37" s="33" t="s">
        <v>41</v>
      </c>
      <c r="E37" s="33">
        <v>0.4</v>
      </c>
      <c r="F37" s="31" t="s">
        <v>320</v>
      </c>
      <c r="G37" s="33" t="s">
        <v>284</v>
      </c>
      <c r="H37" s="56" t="s">
        <v>285</v>
      </c>
      <c r="I37" s="32">
        <f t="shared" si="1"/>
        <v>480</v>
      </c>
      <c r="J37" s="32">
        <f t="shared" si="2"/>
        <v>120</v>
      </c>
      <c r="K37" s="32">
        <v>120</v>
      </c>
      <c r="L37" s="32"/>
      <c r="M37" s="32"/>
      <c r="N37" s="32"/>
      <c r="O37" s="32"/>
      <c r="P37" s="32">
        <v>360</v>
      </c>
      <c r="Q37" s="32" t="s">
        <v>54</v>
      </c>
    </row>
    <row r="38" s="3" customFormat="1" ht="58" customHeight="1" spans="1:17">
      <c r="A38" s="31" t="s">
        <v>321</v>
      </c>
      <c r="B38" s="33">
        <v>1</v>
      </c>
      <c r="C38" s="33" t="s">
        <v>282</v>
      </c>
      <c r="D38" s="33" t="s">
        <v>41</v>
      </c>
      <c r="E38" s="33">
        <v>10</v>
      </c>
      <c r="F38" s="31" t="s">
        <v>322</v>
      </c>
      <c r="G38" s="33" t="s">
        <v>284</v>
      </c>
      <c r="H38" s="56" t="s">
        <v>285</v>
      </c>
      <c r="I38" s="32">
        <f t="shared" si="1"/>
        <v>8060</v>
      </c>
      <c r="J38" s="32">
        <f t="shared" si="2"/>
        <v>60</v>
      </c>
      <c r="K38" s="32"/>
      <c r="L38" s="32"/>
      <c r="M38" s="32">
        <v>60</v>
      </c>
      <c r="N38" s="32">
        <v>8000</v>
      </c>
      <c r="O38" s="32"/>
      <c r="P38" s="32"/>
      <c r="Q38" s="32" t="s">
        <v>54</v>
      </c>
    </row>
    <row r="39" s="6" customFormat="1" customHeight="1" spans="1:17">
      <c r="A39" s="31" t="s">
        <v>323</v>
      </c>
      <c r="B39" s="33">
        <v>1</v>
      </c>
      <c r="C39" s="33" t="s">
        <v>282</v>
      </c>
      <c r="D39" s="33" t="s">
        <v>41</v>
      </c>
      <c r="E39" s="33">
        <v>0.026</v>
      </c>
      <c r="F39" s="31" t="s">
        <v>324</v>
      </c>
      <c r="G39" s="33" t="s">
        <v>284</v>
      </c>
      <c r="H39" s="56" t="s">
        <v>285</v>
      </c>
      <c r="I39" s="32">
        <f t="shared" si="1"/>
        <v>56</v>
      </c>
      <c r="J39" s="32">
        <f t="shared" si="2"/>
        <v>46</v>
      </c>
      <c r="K39" s="32">
        <v>6</v>
      </c>
      <c r="L39" s="32">
        <v>40</v>
      </c>
      <c r="M39" s="32"/>
      <c r="N39" s="32"/>
      <c r="O39" s="32"/>
      <c r="P39" s="32">
        <v>10</v>
      </c>
      <c r="Q39" s="32" t="s">
        <v>58</v>
      </c>
    </row>
    <row r="40" s="1" customFormat="1" ht="16" customHeight="1" spans="1:17">
      <c r="A40" s="31" t="s">
        <v>325</v>
      </c>
      <c r="B40" s="33">
        <v>2</v>
      </c>
      <c r="C40" s="33" t="s">
        <v>282</v>
      </c>
      <c r="D40" s="33" t="s">
        <v>41</v>
      </c>
      <c r="E40" s="33">
        <v>0.069</v>
      </c>
      <c r="F40" s="31" t="s">
        <v>324</v>
      </c>
      <c r="G40" s="33" t="s">
        <v>284</v>
      </c>
      <c r="H40" s="56" t="s">
        <v>285</v>
      </c>
      <c r="I40" s="32">
        <f t="shared" si="1"/>
        <v>138</v>
      </c>
      <c r="J40" s="32">
        <f t="shared" si="2"/>
        <v>69</v>
      </c>
      <c r="K40" s="32">
        <v>69</v>
      </c>
      <c r="L40" s="32"/>
      <c r="M40" s="32"/>
      <c r="N40" s="32"/>
      <c r="O40" s="32"/>
      <c r="P40" s="32">
        <f>J40</f>
        <v>69</v>
      </c>
      <c r="Q40" s="32" t="s">
        <v>58</v>
      </c>
    </row>
    <row r="41" s="1" customFormat="1" ht="17" customHeight="1" spans="1:17">
      <c r="A41" s="31" t="s">
        <v>49</v>
      </c>
      <c r="B41" s="33">
        <v>2</v>
      </c>
      <c r="C41" s="33"/>
      <c r="D41" s="33" t="s">
        <v>50</v>
      </c>
      <c r="E41" s="33">
        <v>10.085</v>
      </c>
      <c r="F41" s="31"/>
      <c r="G41" s="33"/>
      <c r="H41" s="33" t="s">
        <v>24</v>
      </c>
      <c r="I41" s="32">
        <f t="shared" si="1"/>
        <v>301.7</v>
      </c>
      <c r="J41" s="32">
        <f t="shared" si="2"/>
        <v>100.85</v>
      </c>
      <c r="K41" s="32">
        <f t="shared" ref="I41:P41" si="13">K42+K43</f>
        <v>100.85</v>
      </c>
      <c r="L41" s="32">
        <f t="shared" si="13"/>
        <v>0</v>
      </c>
      <c r="M41" s="32">
        <f t="shared" si="13"/>
        <v>0</v>
      </c>
      <c r="N41" s="32">
        <f t="shared" si="13"/>
        <v>0</v>
      </c>
      <c r="O41" s="32">
        <f t="shared" si="13"/>
        <v>0</v>
      </c>
      <c r="P41" s="32">
        <f t="shared" si="13"/>
        <v>200.85</v>
      </c>
      <c r="Q41" s="32"/>
    </row>
    <row r="42" s="3" customFormat="1" ht="24" customHeight="1" spans="1:17">
      <c r="A42" s="31" t="s">
        <v>326</v>
      </c>
      <c r="B42" s="33">
        <v>1</v>
      </c>
      <c r="C42" s="33" t="s">
        <v>282</v>
      </c>
      <c r="D42" s="33" t="s">
        <v>50</v>
      </c>
      <c r="E42" s="33">
        <v>10</v>
      </c>
      <c r="F42" s="31" t="s">
        <v>327</v>
      </c>
      <c r="G42" s="33" t="s">
        <v>284</v>
      </c>
      <c r="H42" s="56" t="s">
        <v>285</v>
      </c>
      <c r="I42" s="32">
        <f t="shared" si="1"/>
        <v>300</v>
      </c>
      <c r="J42" s="32">
        <f t="shared" si="2"/>
        <v>100</v>
      </c>
      <c r="K42" s="32">
        <v>100</v>
      </c>
      <c r="L42" s="32"/>
      <c r="M42" s="32"/>
      <c r="N42" s="32"/>
      <c r="O42" s="32"/>
      <c r="P42" s="32">
        <v>200</v>
      </c>
      <c r="Q42" s="32" t="s">
        <v>54</v>
      </c>
    </row>
    <row r="43" s="1" customFormat="1" ht="13" customHeight="1" spans="1:17">
      <c r="A43" s="31" t="s">
        <v>328</v>
      </c>
      <c r="B43" s="33">
        <v>1</v>
      </c>
      <c r="C43" s="33" t="s">
        <v>306</v>
      </c>
      <c r="D43" s="33" t="s">
        <v>50</v>
      </c>
      <c r="E43" s="33">
        <v>0.085</v>
      </c>
      <c r="F43" s="31"/>
      <c r="G43" s="33" t="s">
        <v>284</v>
      </c>
      <c r="H43" s="56" t="s">
        <v>285</v>
      </c>
      <c r="I43" s="32">
        <f t="shared" si="1"/>
        <v>1.7</v>
      </c>
      <c r="J43" s="32">
        <f t="shared" si="2"/>
        <v>0.85</v>
      </c>
      <c r="K43" s="32">
        <v>0.85</v>
      </c>
      <c r="L43" s="32"/>
      <c r="M43" s="32"/>
      <c r="N43" s="32"/>
      <c r="O43" s="32"/>
      <c r="P43" s="32">
        <f>J43</f>
        <v>0.85</v>
      </c>
      <c r="Q43" s="32" t="s">
        <v>58</v>
      </c>
    </row>
    <row r="44" s="1" customFormat="1" customHeight="1" spans="1:17">
      <c r="A44" s="35" t="s">
        <v>59</v>
      </c>
      <c r="B44" s="33"/>
      <c r="C44" s="33"/>
      <c r="D44" s="33" t="s">
        <v>30</v>
      </c>
      <c r="E44" s="33"/>
      <c r="F44" s="31"/>
      <c r="G44" s="33"/>
      <c r="H44" s="33" t="s">
        <v>24</v>
      </c>
      <c r="I44" s="32">
        <f t="shared" si="1"/>
        <v>0</v>
      </c>
      <c r="J44" s="32">
        <f t="shared" si="2"/>
        <v>0</v>
      </c>
      <c r="K44" s="32"/>
      <c r="L44" s="32"/>
      <c r="M44" s="32"/>
      <c r="N44" s="32"/>
      <c r="O44" s="32"/>
      <c r="P44" s="32"/>
      <c r="Q44" s="32"/>
    </row>
    <row r="45" s="1" customFormat="1" ht="15" customHeight="1" spans="1:17">
      <c r="A45" s="31" t="s">
        <v>61</v>
      </c>
      <c r="B45" s="33"/>
      <c r="C45" s="33"/>
      <c r="D45" s="33" t="s">
        <v>30</v>
      </c>
      <c r="E45" s="33"/>
      <c r="F45" s="31"/>
      <c r="G45" s="33"/>
      <c r="H45" s="33" t="s">
        <v>24</v>
      </c>
      <c r="I45" s="32">
        <f t="shared" si="1"/>
        <v>0</v>
      </c>
      <c r="J45" s="32">
        <f t="shared" si="2"/>
        <v>0</v>
      </c>
      <c r="K45" s="32"/>
      <c r="L45" s="32"/>
      <c r="M45" s="32"/>
      <c r="N45" s="32"/>
      <c r="O45" s="32"/>
      <c r="P45" s="32"/>
      <c r="Q45" s="32"/>
    </row>
    <row r="46" s="1" customFormat="1" ht="16" customHeight="1" spans="1:17">
      <c r="A46" s="31" t="s">
        <v>62</v>
      </c>
      <c r="B46" s="32">
        <f>B47+B52+B54+B56+B57+B58+B60</f>
        <v>10</v>
      </c>
      <c r="C46" s="33"/>
      <c r="D46" s="23" t="s">
        <v>24</v>
      </c>
      <c r="E46" s="23" t="s">
        <v>24</v>
      </c>
      <c r="F46" s="31"/>
      <c r="G46" s="33"/>
      <c r="H46" s="33" t="s">
        <v>24</v>
      </c>
      <c r="I46" s="32">
        <f t="shared" si="1"/>
        <v>1809</v>
      </c>
      <c r="J46" s="32">
        <f t="shared" si="2"/>
        <v>327</v>
      </c>
      <c r="K46" s="32">
        <f t="shared" ref="I46:P46" si="14">K47+K52+K54+K56+K57+K58+K60</f>
        <v>79</v>
      </c>
      <c r="L46" s="32">
        <f t="shared" si="14"/>
        <v>170</v>
      </c>
      <c r="M46" s="32">
        <f t="shared" si="14"/>
        <v>78</v>
      </c>
      <c r="N46" s="32">
        <f t="shared" si="14"/>
        <v>0</v>
      </c>
      <c r="O46" s="32">
        <f t="shared" si="14"/>
        <v>0</v>
      </c>
      <c r="P46" s="32">
        <f t="shared" si="14"/>
        <v>1482</v>
      </c>
      <c r="Q46" s="32"/>
    </row>
    <row r="47" s="1" customFormat="1" ht="16" customHeight="1" spans="1:17">
      <c r="A47" s="31" t="s">
        <v>64</v>
      </c>
      <c r="B47" s="33">
        <v>4</v>
      </c>
      <c r="C47" s="33"/>
      <c r="D47" s="33" t="s">
        <v>30</v>
      </c>
      <c r="E47" s="33">
        <v>0.56</v>
      </c>
      <c r="F47" s="31"/>
      <c r="G47" s="33"/>
      <c r="H47" s="33" t="s">
        <v>24</v>
      </c>
      <c r="I47" s="32">
        <f t="shared" si="1"/>
        <v>950</v>
      </c>
      <c r="J47" s="32">
        <f t="shared" si="2"/>
        <v>155</v>
      </c>
      <c r="K47" s="32">
        <f t="shared" ref="I47:P47" si="15">K48+K49+K50+K51</f>
        <v>30</v>
      </c>
      <c r="L47" s="32">
        <f t="shared" si="15"/>
        <v>70</v>
      </c>
      <c r="M47" s="32">
        <f t="shared" si="15"/>
        <v>55</v>
      </c>
      <c r="N47" s="32">
        <f t="shared" si="15"/>
        <v>0</v>
      </c>
      <c r="O47" s="32">
        <f t="shared" si="15"/>
        <v>0</v>
      </c>
      <c r="P47" s="32">
        <f t="shared" si="15"/>
        <v>795</v>
      </c>
      <c r="Q47" s="32"/>
    </row>
    <row r="48" s="3" customFormat="1" ht="25" customHeight="1" spans="1:17">
      <c r="A48" s="31" t="s">
        <v>329</v>
      </c>
      <c r="B48" s="33">
        <v>1</v>
      </c>
      <c r="C48" s="33" t="s">
        <v>282</v>
      </c>
      <c r="D48" s="33" t="s">
        <v>30</v>
      </c>
      <c r="E48" s="33">
        <v>0.2</v>
      </c>
      <c r="F48" s="31" t="s">
        <v>330</v>
      </c>
      <c r="G48" s="33" t="s">
        <v>284</v>
      </c>
      <c r="H48" s="56" t="s">
        <v>285</v>
      </c>
      <c r="I48" s="32">
        <f t="shared" si="1"/>
        <v>400</v>
      </c>
      <c r="J48" s="32">
        <f t="shared" si="2"/>
        <v>60</v>
      </c>
      <c r="K48" s="32">
        <v>30</v>
      </c>
      <c r="L48" s="32">
        <v>30</v>
      </c>
      <c r="M48" s="32"/>
      <c r="N48" s="32"/>
      <c r="O48" s="32"/>
      <c r="P48" s="32">
        <v>340</v>
      </c>
      <c r="Q48" s="32" t="s">
        <v>54</v>
      </c>
    </row>
    <row r="49" s="3" customFormat="1" ht="23" customHeight="1" spans="1:17">
      <c r="A49" s="31" t="s">
        <v>331</v>
      </c>
      <c r="B49" s="33">
        <v>1</v>
      </c>
      <c r="C49" s="33" t="s">
        <v>282</v>
      </c>
      <c r="D49" s="33" t="s">
        <v>30</v>
      </c>
      <c r="E49" s="33">
        <v>0.05</v>
      </c>
      <c r="F49" s="31" t="s">
        <v>332</v>
      </c>
      <c r="G49" s="33" t="s">
        <v>284</v>
      </c>
      <c r="H49" s="56" t="s">
        <v>285</v>
      </c>
      <c r="I49" s="32">
        <f t="shared" si="1"/>
        <v>150</v>
      </c>
      <c r="J49" s="32">
        <f t="shared" si="2"/>
        <v>25</v>
      </c>
      <c r="K49" s="32"/>
      <c r="L49" s="32"/>
      <c r="M49" s="32">
        <v>25</v>
      </c>
      <c r="N49" s="32"/>
      <c r="O49" s="32"/>
      <c r="P49" s="32">
        <v>125</v>
      </c>
      <c r="Q49" s="32" t="s">
        <v>54</v>
      </c>
    </row>
    <row r="50" s="3" customFormat="1" ht="25" customHeight="1" spans="1:17">
      <c r="A50" s="31" t="s">
        <v>333</v>
      </c>
      <c r="B50" s="33">
        <v>1</v>
      </c>
      <c r="C50" s="33" t="s">
        <v>282</v>
      </c>
      <c r="D50" s="33" t="s">
        <v>30</v>
      </c>
      <c r="E50" s="33">
        <v>0.01</v>
      </c>
      <c r="F50" s="31" t="s">
        <v>334</v>
      </c>
      <c r="G50" s="33" t="s">
        <v>284</v>
      </c>
      <c r="H50" s="56" t="s">
        <v>285</v>
      </c>
      <c r="I50" s="32">
        <f t="shared" si="1"/>
        <v>100</v>
      </c>
      <c r="J50" s="32">
        <f t="shared" si="2"/>
        <v>10</v>
      </c>
      <c r="K50" s="32"/>
      <c r="L50" s="32">
        <v>10</v>
      </c>
      <c r="M50" s="32"/>
      <c r="N50" s="32"/>
      <c r="O50" s="32"/>
      <c r="P50" s="32">
        <v>90</v>
      </c>
      <c r="Q50" s="32" t="s">
        <v>54</v>
      </c>
    </row>
    <row r="51" s="3" customFormat="1" ht="24" customHeight="1" spans="1:17">
      <c r="A51" s="31" t="s">
        <v>335</v>
      </c>
      <c r="B51" s="33">
        <v>1</v>
      </c>
      <c r="C51" s="33" t="s">
        <v>282</v>
      </c>
      <c r="D51" s="33" t="s">
        <v>30</v>
      </c>
      <c r="E51" s="33">
        <v>0.3</v>
      </c>
      <c r="F51" s="31" t="s">
        <v>336</v>
      </c>
      <c r="G51" s="33" t="s">
        <v>284</v>
      </c>
      <c r="H51" s="56" t="s">
        <v>285</v>
      </c>
      <c r="I51" s="32">
        <f t="shared" si="1"/>
        <v>300</v>
      </c>
      <c r="J51" s="32">
        <f t="shared" si="2"/>
        <v>60</v>
      </c>
      <c r="K51" s="32"/>
      <c r="L51" s="32">
        <v>30</v>
      </c>
      <c r="M51" s="32">
        <v>30</v>
      </c>
      <c r="N51" s="32"/>
      <c r="O51" s="32"/>
      <c r="P51" s="32">
        <v>240</v>
      </c>
      <c r="Q51" s="32" t="s">
        <v>54</v>
      </c>
    </row>
    <row r="52" s="1" customFormat="1" ht="16" customHeight="1" spans="1:17">
      <c r="A52" s="31" t="s">
        <v>66</v>
      </c>
      <c r="B52" s="33">
        <v>1</v>
      </c>
      <c r="C52" s="33"/>
      <c r="D52" s="33" t="s">
        <v>30</v>
      </c>
      <c r="E52" s="33">
        <v>1</v>
      </c>
      <c r="F52" s="31"/>
      <c r="G52" s="33"/>
      <c r="H52" s="33" t="s">
        <v>24</v>
      </c>
      <c r="I52" s="32">
        <f t="shared" si="1"/>
        <v>300</v>
      </c>
      <c r="J52" s="32">
        <f t="shared" si="2"/>
        <v>100</v>
      </c>
      <c r="K52" s="32">
        <f t="shared" ref="I52:P52" si="16">K53</f>
        <v>0</v>
      </c>
      <c r="L52" s="32">
        <f t="shared" si="16"/>
        <v>100</v>
      </c>
      <c r="M52" s="32">
        <f t="shared" si="16"/>
        <v>0</v>
      </c>
      <c r="N52" s="32">
        <f t="shared" si="16"/>
        <v>0</v>
      </c>
      <c r="O52" s="32">
        <f t="shared" si="16"/>
        <v>0</v>
      </c>
      <c r="P52" s="32">
        <f t="shared" si="16"/>
        <v>200</v>
      </c>
      <c r="Q52" s="32"/>
    </row>
    <row r="53" s="1" customFormat="1" customHeight="1" spans="1:17">
      <c r="A53" s="31" t="s">
        <v>337</v>
      </c>
      <c r="B53" s="33">
        <v>1</v>
      </c>
      <c r="C53" s="33" t="s">
        <v>282</v>
      </c>
      <c r="D53" s="33" t="s">
        <v>30</v>
      </c>
      <c r="E53" s="33">
        <v>1</v>
      </c>
      <c r="F53" s="31" t="s">
        <v>338</v>
      </c>
      <c r="G53" s="33" t="s">
        <v>284</v>
      </c>
      <c r="H53" s="56" t="s">
        <v>285</v>
      </c>
      <c r="I53" s="32">
        <f t="shared" si="1"/>
        <v>300</v>
      </c>
      <c r="J53" s="32">
        <f t="shared" si="2"/>
        <v>100</v>
      </c>
      <c r="K53" s="32"/>
      <c r="L53" s="32">
        <v>100</v>
      </c>
      <c r="M53" s="32"/>
      <c r="N53" s="32"/>
      <c r="O53" s="32"/>
      <c r="P53" s="32">
        <v>200</v>
      </c>
      <c r="Q53" s="32" t="s">
        <v>63</v>
      </c>
    </row>
    <row r="54" s="1" customFormat="1" ht="13" customHeight="1" spans="1:17">
      <c r="A54" s="31" t="s">
        <v>68</v>
      </c>
      <c r="B54" s="33">
        <v>4</v>
      </c>
      <c r="C54" s="33"/>
      <c r="D54" s="33" t="s">
        <v>30</v>
      </c>
      <c r="E54" s="33">
        <v>0.26</v>
      </c>
      <c r="F54" s="31"/>
      <c r="G54" s="33"/>
      <c r="H54" s="33" t="s">
        <v>24</v>
      </c>
      <c r="I54" s="32">
        <f t="shared" si="1"/>
        <v>510</v>
      </c>
      <c r="J54" s="32">
        <f t="shared" si="2"/>
        <v>23</v>
      </c>
      <c r="K54" s="32">
        <f t="shared" ref="I54:P54" si="17">K55</f>
        <v>0</v>
      </c>
      <c r="L54" s="32">
        <f t="shared" si="17"/>
        <v>0</v>
      </c>
      <c r="M54" s="32">
        <f t="shared" si="17"/>
        <v>23</v>
      </c>
      <c r="N54" s="32">
        <f t="shared" si="17"/>
        <v>0</v>
      </c>
      <c r="O54" s="32">
        <f t="shared" si="17"/>
        <v>0</v>
      </c>
      <c r="P54" s="32">
        <f t="shared" si="17"/>
        <v>487</v>
      </c>
      <c r="Q54" s="32"/>
    </row>
    <row r="55" s="1" customFormat="1" ht="13" customHeight="1" spans="1:17">
      <c r="A55" s="31" t="s">
        <v>339</v>
      </c>
      <c r="B55" s="33">
        <v>4</v>
      </c>
      <c r="C55" s="33" t="s">
        <v>282</v>
      </c>
      <c r="D55" s="33" t="s">
        <v>30</v>
      </c>
      <c r="E55" s="33">
        <v>0.26</v>
      </c>
      <c r="F55" s="31" t="s">
        <v>69</v>
      </c>
      <c r="G55" s="33" t="s">
        <v>284</v>
      </c>
      <c r="H55" s="56" t="s">
        <v>285</v>
      </c>
      <c r="I55" s="32">
        <f t="shared" si="1"/>
        <v>510</v>
      </c>
      <c r="J55" s="32">
        <f t="shared" si="2"/>
        <v>23</v>
      </c>
      <c r="K55" s="32"/>
      <c r="L55" s="32"/>
      <c r="M55" s="32">
        <v>23</v>
      </c>
      <c r="N55" s="32"/>
      <c r="O55" s="32"/>
      <c r="P55" s="32">
        <v>487</v>
      </c>
      <c r="Q55" s="32" t="s">
        <v>63</v>
      </c>
    </row>
    <row r="56" s="1" customFormat="1" customHeight="1" spans="1:17">
      <c r="A56" s="31" t="s">
        <v>70</v>
      </c>
      <c r="B56" s="33"/>
      <c r="C56" s="33"/>
      <c r="D56" s="33" t="s">
        <v>30</v>
      </c>
      <c r="E56" s="33"/>
      <c r="F56" s="31"/>
      <c r="G56" s="33"/>
      <c r="H56" s="33" t="s">
        <v>24</v>
      </c>
      <c r="I56" s="32">
        <f t="shared" si="1"/>
        <v>0</v>
      </c>
      <c r="J56" s="32">
        <f t="shared" si="2"/>
        <v>0</v>
      </c>
      <c r="K56" s="32"/>
      <c r="L56" s="32"/>
      <c r="M56" s="32"/>
      <c r="N56" s="32"/>
      <c r="O56" s="32"/>
      <c r="P56" s="32"/>
      <c r="Q56" s="32"/>
    </row>
    <row r="57" s="1" customFormat="1" ht="15" customHeight="1" spans="1:17">
      <c r="A57" s="31" t="s">
        <v>72</v>
      </c>
      <c r="B57" s="33"/>
      <c r="C57" s="33"/>
      <c r="D57" s="33" t="s">
        <v>30</v>
      </c>
      <c r="E57" s="33"/>
      <c r="F57" s="31"/>
      <c r="G57" s="33"/>
      <c r="H57" s="33" t="s">
        <v>24</v>
      </c>
      <c r="I57" s="32">
        <f t="shared" si="1"/>
        <v>0</v>
      </c>
      <c r="J57" s="32">
        <f t="shared" si="2"/>
        <v>0</v>
      </c>
      <c r="K57" s="32"/>
      <c r="L57" s="32"/>
      <c r="M57" s="32"/>
      <c r="N57" s="32"/>
      <c r="O57" s="32"/>
      <c r="P57" s="32"/>
      <c r="Q57" s="32"/>
    </row>
    <row r="58" s="1" customFormat="1" ht="15" customHeight="1" spans="1:17">
      <c r="A58" s="31" t="s">
        <v>74</v>
      </c>
      <c r="B58" s="33">
        <v>1</v>
      </c>
      <c r="C58" s="33"/>
      <c r="D58" s="33" t="s">
        <v>30</v>
      </c>
      <c r="E58" s="33">
        <v>0.049</v>
      </c>
      <c r="F58" s="31"/>
      <c r="G58" s="33"/>
      <c r="H58" s="33" t="s">
        <v>24</v>
      </c>
      <c r="I58" s="32">
        <f t="shared" si="1"/>
        <v>49</v>
      </c>
      <c r="J58" s="32">
        <f t="shared" si="2"/>
        <v>49</v>
      </c>
      <c r="K58" s="32">
        <f>K59</f>
        <v>49</v>
      </c>
      <c r="L58" s="32"/>
      <c r="M58" s="32"/>
      <c r="N58" s="32"/>
      <c r="O58" s="32"/>
      <c r="P58" s="32"/>
      <c r="Q58" s="32"/>
    </row>
    <row r="59" s="1" customFormat="1" ht="15" customHeight="1" spans="1:17">
      <c r="A59" s="31" t="s">
        <v>340</v>
      </c>
      <c r="B59" s="33">
        <v>1</v>
      </c>
      <c r="C59" s="33" t="s">
        <v>282</v>
      </c>
      <c r="D59" s="33" t="s">
        <v>30</v>
      </c>
      <c r="E59" s="33">
        <v>0.049</v>
      </c>
      <c r="F59" s="31" t="s">
        <v>341</v>
      </c>
      <c r="G59" s="33" t="s">
        <v>284</v>
      </c>
      <c r="H59" s="56" t="s">
        <v>285</v>
      </c>
      <c r="I59" s="32">
        <f t="shared" si="1"/>
        <v>49</v>
      </c>
      <c r="J59" s="32">
        <f t="shared" si="2"/>
        <v>49</v>
      </c>
      <c r="K59" s="32">
        <v>49</v>
      </c>
      <c r="L59" s="32"/>
      <c r="M59" s="32"/>
      <c r="N59" s="32"/>
      <c r="O59" s="32"/>
      <c r="P59" s="32"/>
      <c r="Q59" s="32" t="s">
        <v>58</v>
      </c>
    </row>
    <row r="60" s="1" customFormat="1" ht="16" customHeight="1" spans="1:17">
      <c r="A60" s="31" t="s">
        <v>76</v>
      </c>
      <c r="B60" s="33"/>
      <c r="C60" s="33"/>
      <c r="D60" s="33" t="s">
        <v>77</v>
      </c>
      <c r="E60" s="33"/>
      <c r="F60" s="31"/>
      <c r="G60" s="33"/>
      <c r="H60" s="33" t="s">
        <v>24</v>
      </c>
      <c r="I60" s="32">
        <f t="shared" si="1"/>
        <v>0</v>
      </c>
      <c r="J60" s="32">
        <f t="shared" si="2"/>
        <v>0</v>
      </c>
      <c r="K60" s="32"/>
      <c r="L60" s="32"/>
      <c r="M60" s="32"/>
      <c r="N60" s="32"/>
      <c r="O60" s="32"/>
      <c r="P60" s="32"/>
      <c r="Q60" s="32"/>
    </row>
    <row r="61" s="1" customFormat="1" customHeight="1" spans="1:17">
      <c r="A61" s="31" t="s">
        <v>78</v>
      </c>
      <c r="B61" s="32">
        <f>B62+B65+B66</f>
        <v>2</v>
      </c>
      <c r="C61" s="33" t="s">
        <v>282</v>
      </c>
      <c r="D61" s="33" t="s">
        <v>77</v>
      </c>
      <c r="E61" s="32">
        <f>E62+E65+E66</f>
        <v>2</v>
      </c>
      <c r="F61" s="31"/>
      <c r="G61" s="33"/>
      <c r="H61" s="33" t="s">
        <v>24</v>
      </c>
      <c r="I61" s="32">
        <f t="shared" si="1"/>
        <v>3422</v>
      </c>
      <c r="J61" s="32">
        <f t="shared" si="2"/>
        <v>522</v>
      </c>
      <c r="K61" s="32">
        <f t="shared" ref="I61:N61" si="18">K62+K65+K66</f>
        <v>200</v>
      </c>
      <c r="L61" s="32">
        <f t="shared" si="18"/>
        <v>222</v>
      </c>
      <c r="M61" s="32">
        <f t="shared" si="18"/>
        <v>100</v>
      </c>
      <c r="N61" s="32">
        <f t="shared" si="18"/>
        <v>2900</v>
      </c>
      <c r="O61" s="32"/>
      <c r="P61" s="32"/>
      <c r="Q61" s="32"/>
    </row>
    <row r="62" s="1" customFormat="1" ht="15" customHeight="1" spans="1:17">
      <c r="A62" s="31" t="s">
        <v>79</v>
      </c>
      <c r="B62" s="33">
        <v>2</v>
      </c>
      <c r="C62" s="33" t="s">
        <v>282</v>
      </c>
      <c r="D62" s="33" t="s">
        <v>77</v>
      </c>
      <c r="E62" s="33">
        <v>2</v>
      </c>
      <c r="F62" s="31"/>
      <c r="G62" s="33"/>
      <c r="H62" s="33" t="s">
        <v>24</v>
      </c>
      <c r="I62" s="32">
        <f t="shared" si="1"/>
        <v>3422</v>
      </c>
      <c r="J62" s="32">
        <f t="shared" si="2"/>
        <v>522</v>
      </c>
      <c r="K62" s="32">
        <f t="shared" ref="I62:N62" si="19">K63+K64</f>
        <v>200</v>
      </c>
      <c r="L62" s="32">
        <f t="shared" si="19"/>
        <v>222</v>
      </c>
      <c r="M62" s="32">
        <f t="shared" si="19"/>
        <v>100</v>
      </c>
      <c r="N62" s="32">
        <f t="shared" si="19"/>
        <v>2900</v>
      </c>
      <c r="O62" s="32"/>
      <c r="P62" s="32"/>
      <c r="Q62" s="32"/>
    </row>
    <row r="63" s="3" customFormat="1" ht="15.75" customHeight="1" spans="1:17">
      <c r="A63" s="31" t="s">
        <v>342</v>
      </c>
      <c r="B63" s="33">
        <v>1</v>
      </c>
      <c r="C63" s="33" t="s">
        <v>282</v>
      </c>
      <c r="D63" s="33" t="s">
        <v>77</v>
      </c>
      <c r="E63" s="33">
        <v>1</v>
      </c>
      <c r="F63" s="31" t="s">
        <v>343</v>
      </c>
      <c r="G63" s="33" t="s">
        <v>284</v>
      </c>
      <c r="H63" s="56" t="s">
        <v>285</v>
      </c>
      <c r="I63" s="32">
        <f t="shared" si="1"/>
        <v>3000</v>
      </c>
      <c r="J63" s="32">
        <f t="shared" si="2"/>
        <v>500</v>
      </c>
      <c r="K63" s="32">
        <v>200</v>
      </c>
      <c r="L63" s="32">
        <v>200</v>
      </c>
      <c r="M63" s="32">
        <v>100</v>
      </c>
      <c r="N63" s="32">
        <v>2500</v>
      </c>
      <c r="O63" s="32"/>
      <c r="P63" s="32"/>
      <c r="Q63" s="32" t="s">
        <v>54</v>
      </c>
    </row>
    <row r="64" s="3" customFormat="1" ht="15.75" customHeight="1" spans="1:17">
      <c r="A64" s="31" t="s">
        <v>344</v>
      </c>
      <c r="B64" s="33">
        <v>1</v>
      </c>
      <c r="C64" s="33" t="s">
        <v>282</v>
      </c>
      <c r="D64" s="33" t="s">
        <v>77</v>
      </c>
      <c r="E64" s="33">
        <v>1</v>
      </c>
      <c r="F64" s="31" t="s">
        <v>345</v>
      </c>
      <c r="G64" s="33" t="s">
        <v>284</v>
      </c>
      <c r="H64" s="56" t="s">
        <v>285</v>
      </c>
      <c r="I64" s="32">
        <f t="shared" si="1"/>
        <v>422</v>
      </c>
      <c r="J64" s="32">
        <f t="shared" si="2"/>
        <v>22</v>
      </c>
      <c r="K64" s="32"/>
      <c r="L64" s="32">
        <v>22</v>
      </c>
      <c r="M64" s="32"/>
      <c r="N64" s="32">
        <v>400</v>
      </c>
      <c r="O64" s="32"/>
      <c r="P64" s="32"/>
      <c r="Q64" s="32" t="s">
        <v>54</v>
      </c>
    </row>
    <row r="65" s="1" customFormat="1" ht="16" customHeight="1" spans="1:17">
      <c r="A65" s="31" t="s">
        <v>81</v>
      </c>
      <c r="B65" s="33"/>
      <c r="C65" s="33"/>
      <c r="D65" s="33" t="s">
        <v>77</v>
      </c>
      <c r="E65" s="33"/>
      <c r="F65" s="31"/>
      <c r="G65" s="33"/>
      <c r="H65" s="33" t="s">
        <v>24</v>
      </c>
      <c r="I65" s="32">
        <f t="shared" si="1"/>
        <v>0</v>
      </c>
      <c r="J65" s="32">
        <f t="shared" si="2"/>
        <v>0</v>
      </c>
      <c r="K65" s="32"/>
      <c r="L65" s="32"/>
      <c r="M65" s="32"/>
      <c r="N65" s="32"/>
      <c r="O65" s="32"/>
      <c r="P65" s="32"/>
      <c r="Q65" s="32"/>
    </row>
    <row r="66" s="1" customFormat="1" customHeight="1" spans="1:17">
      <c r="A66" s="31" t="s">
        <v>82</v>
      </c>
      <c r="B66" s="33"/>
      <c r="C66" s="33"/>
      <c r="D66" s="33" t="s">
        <v>77</v>
      </c>
      <c r="E66" s="33"/>
      <c r="F66" s="31"/>
      <c r="G66" s="33"/>
      <c r="H66" s="33" t="s">
        <v>24</v>
      </c>
      <c r="I66" s="32">
        <f t="shared" si="1"/>
        <v>0</v>
      </c>
      <c r="J66" s="32">
        <f t="shared" si="2"/>
        <v>0</v>
      </c>
      <c r="K66" s="32"/>
      <c r="L66" s="32"/>
      <c r="M66" s="32"/>
      <c r="N66" s="32"/>
      <c r="O66" s="32"/>
      <c r="P66" s="32"/>
      <c r="Q66" s="32"/>
    </row>
    <row r="67" s="1" customFormat="1" ht="18" customHeight="1" spans="1:17">
      <c r="A67" s="31" t="s">
        <v>83</v>
      </c>
      <c r="B67" s="33">
        <v>16</v>
      </c>
      <c r="C67" s="33"/>
      <c r="D67" s="33" t="s">
        <v>77</v>
      </c>
      <c r="E67" s="33">
        <v>16</v>
      </c>
      <c r="F67" s="31"/>
      <c r="G67" s="33"/>
      <c r="H67" s="33" t="s">
        <v>24</v>
      </c>
      <c r="I67" s="32">
        <f t="shared" si="1"/>
        <v>21500</v>
      </c>
      <c r="J67" s="32">
        <f t="shared" si="2"/>
        <v>1300</v>
      </c>
      <c r="K67" s="32">
        <f t="shared" ref="I67:P67" si="20">K68+K69+K70+K71+K72</f>
        <v>900</v>
      </c>
      <c r="L67" s="32">
        <f t="shared" si="20"/>
        <v>360</v>
      </c>
      <c r="M67" s="32">
        <f t="shared" si="20"/>
        <v>40</v>
      </c>
      <c r="N67" s="32">
        <f t="shared" si="20"/>
        <v>0</v>
      </c>
      <c r="O67" s="32">
        <f t="shared" si="20"/>
        <v>20000</v>
      </c>
      <c r="P67" s="32">
        <f t="shared" si="20"/>
        <v>200</v>
      </c>
      <c r="Q67" s="32"/>
    </row>
    <row r="68" s="3" customFormat="1" ht="20" customHeight="1" spans="1:17">
      <c r="A68" s="31" t="s">
        <v>346</v>
      </c>
      <c r="B68" s="33">
        <v>1</v>
      </c>
      <c r="C68" s="33" t="s">
        <v>282</v>
      </c>
      <c r="D68" s="33" t="s">
        <v>77</v>
      </c>
      <c r="E68" s="33">
        <v>1</v>
      </c>
      <c r="F68" s="31" t="s">
        <v>347</v>
      </c>
      <c r="G68" s="33" t="s">
        <v>284</v>
      </c>
      <c r="H68" s="56" t="s">
        <v>285</v>
      </c>
      <c r="I68" s="32">
        <f t="shared" si="1"/>
        <v>220</v>
      </c>
      <c r="J68" s="32">
        <f t="shared" si="2"/>
        <v>20</v>
      </c>
      <c r="K68" s="32"/>
      <c r="L68" s="32"/>
      <c r="M68" s="32">
        <v>20</v>
      </c>
      <c r="N68" s="32"/>
      <c r="O68" s="32"/>
      <c r="P68" s="32">
        <v>200</v>
      </c>
      <c r="Q68" s="32" t="s">
        <v>54</v>
      </c>
    </row>
    <row r="69" s="1" customFormat="1" ht="19" customHeight="1" spans="1:17">
      <c r="A69" s="31" t="s">
        <v>348</v>
      </c>
      <c r="B69" s="33">
        <v>1</v>
      </c>
      <c r="C69" s="33" t="s">
        <v>282</v>
      </c>
      <c r="D69" s="33" t="s">
        <v>77</v>
      </c>
      <c r="E69" s="33">
        <v>1</v>
      </c>
      <c r="F69" s="31" t="s">
        <v>349</v>
      </c>
      <c r="G69" s="33" t="s">
        <v>284</v>
      </c>
      <c r="H69" s="56" t="s">
        <v>285</v>
      </c>
      <c r="I69" s="32">
        <f t="shared" si="1"/>
        <v>15750</v>
      </c>
      <c r="J69" s="32">
        <f t="shared" si="2"/>
        <v>750</v>
      </c>
      <c r="K69" s="32">
        <v>750</v>
      </c>
      <c r="L69" s="32"/>
      <c r="M69" s="32"/>
      <c r="N69" s="32"/>
      <c r="O69" s="32">
        <v>15000</v>
      </c>
      <c r="P69" s="32"/>
      <c r="Q69" s="32" t="s">
        <v>58</v>
      </c>
    </row>
    <row r="70" s="1" customFormat="1" ht="21" customHeight="1" spans="1:17">
      <c r="A70" s="31" t="s">
        <v>350</v>
      </c>
      <c r="B70" s="33">
        <v>1</v>
      </c>
      <c r="C70" s="33" t="s">
        <v>282</v>
      </c>
      <c r="D70" s="33" t="s">
        <v>77</v>
      </c>
      <c r="E70" s="33">
        <v>1</v>
      </c>
      <c r="F70" s="31" t="s">
        <v>351</v>
      </c>
      <c r="G70" s="33" t="s">
        <v>284</v>
      </c>
      <c r="H70" s="56" t="s">
        <v>285</v>
      </c>
      <c r="I70" s="32">
        <f t="shared" si="1"/>
        <v>5150</v>
      </c>
      <c r="J70" s="32">
        <f t="shared" si="2"/>
        <v>150</v>
      </c>
      <c r="K70" s="32">
        <v>150</v>
      </c>
      <c r="L70" s="32"/>
      <c r="M70" s="32"/>
      <c r="N70" s="32"/>
      <c r="O70" s="32">
        <v>5000</v>
      </c>
      <c r="P70" s="32"/>
      <c r="Q70" s="32" t="s">
        <v>58</v>
      </c>
    </row>
    <row r="71" s="1" customFormat="1" ht="33" customHeight="1" spans="1:17">
      <c r="A71" s="31" t="s">
        <v>352</v>
      </c>
      <c r="B71" s="33">
        <v>12</v>
      </c>
      <c r="C71" s="33" t="s">
        <v>282</v>
      </c>
      <c r="D71" s="33" t="s">
        <v>77</v>
      </c>
      <c r="E71" s="33">
        <v>12</v>
      </c>
      <c r="F71" s="31" t="s">
        <v>353</v>
      </c>
      <c r="G71" s="33" t="s">
        <v>284</v>
      </c>
      <c r="H71" s="56" t="s">
        <v>285</v>
      </c>
      <c r="I71" s="32">
        <f t="shared" ref="I71:I134" si="21">SUM(J71,N71,O71,P71)</f>
        <v>360</v>
      </c>
      <c r="J71" s="32">
        <f t="shared" ref="J71:J134" si="22">SUM(K71:M71)</f>
        <v>360</v>
      </c>
      <c r="K71" s="32"/>
      <c r="L71" s="32">
        <v>360</v>
      </c>
      <c r="M71" s="32"/>
      <c r="N71" s="32"/>
      <c r="O71" s="32"/>
      <c r="P71" s="32"/>
      <c r="Q71" s="32" t="s">
        <v>58</v>
      </c>
    </row>
    <row r="72" s="1" customFormat="1" ht="19" customHeight="1" spans="1:17">
      <c r="A72" s="31" t="s">
        <v>354</v>
      </c>
      <c r="B72" s="33">
        <v>1</v>
      </c>
      <c r="C72" s="33" t="s">
        <v>282</v>
      </c>
      <c r="D72" s="33" t="s">
        <v>98</v>
      </c>
      <c r="E72" s="33">
        <v>20</v>
      </c>
      <c r="F72" s="31" t="s">
        <v>355</v>
      </c>
      <c r="G72" s="33" t="s">
        <v>284</v>
      </c>
      <c r="H72" s="56" t="s">
        <v>285</v>
      </c>
      <c r="I72" s="32">
        <f t="shared" si="21"/>
        <v>20</v>
      </c>
      <c r="J72" s="32">
        <f t="shared" si="22"/>
        <v>20</v>
      </c>
      <c r="K72" s="32">
        <v>0</v>
      </c>
      <c r="L72" s="32">
        <v>0</v>
      </c>
      <c r="M72" s="32">
        <v>20</v>
      </c>
      <c r="N72" s="32"/>
      <c r="O72" s="32"/>
      <c r="P72" s="32"/>
      <c r="Q72" s="32" t="s">
        <v>136</v>
      </c>
    </row>
    <row r="73" s="1" customFormat="1" ht="16" customHeight="1" spans="1:17">
      <c r="A73" s="31" t="s">
        <v>86</v>
      </c>
      <c r="B73" s="33"/>
      <c r="C73" s="33"/>
      <c r="D73" s="33" t="s">
        <v>87</v>
      </c>
      <c r="E73" s="33"/>
      <c r="F73" s="31"/>
      <c r="G73" s="33"/>
      <c r="H73" s="33" t="s">
        <v>24</v>
      </c>
      <c r="I73" s="32">
        <f t="shared" si="21"/>
        <v>0</v>
      </c>
      <c r="J73" s="32">
        <f t="shared" si="22"/>
        <v>0</v>
      </c>
      <c r="K73" s="32"/>
      <c r="L73" s="32"/>
      <c r="M73" s="32"/>
      <c r="N73" s="32"/>
      <c r="O73" s="32"/>
      <c r="P73" s="32"/>
      <c r="Q73" s="32"/>
    </row>
    <row r="74" s="1" customFormat="1" ht="16" customHeight="1" spans="1:17">
      <c r="A74" s="31" t="s">
        <v>89</v>
      </c>
      <c r="B74" s="33">
        <v>1</v>
      </c>
      <c r="C74" s="33"/>
      <c r="D74" s="33" t="s">
        <v>87</v>
      </c>
      <c r="E74" s="33">
        <v>0.01</v>
      </c>
      <c r="F74" s="31"/>
      <c r="G74" s="33"/>
      <c r="H74" s="33" t="s">
        <v>24</v>
      </c>
      <c r="I74" s="32">
        <f t="shared" si="21"/>
        <v>130</v>
      </c>
      <c r="J74" s="32">
        <f t="shared" si="22"/>
        <v>30</v>
      </c>
      <c r="K74" s="32">
        <f t="shared" ref="I74:P74" si="23">K75</f>
        <v>0</v>
      </c>
      <c r="L74" s="32">
        <f t="shared" si="23"/>
        <v>30</v>
      </c>
      <c r="M74" s="32">
        <f t="shared" si="23"/>
        <v>0</v>
      </c>
      <c r="N74" s="32">
        <f t="shared" si="23"/>
        <v>0</v>
      </c>
      <c r="O74" s="32">
        <f t="shared" si="23"/>
        <v>0</v>
      </c>
      <c r="P74" s="32">
        <f t="shared" si="23"/>
        <v>100</v>
      </c>
      <c r="Q74" s="32"/>
    </row>
    <row r="75" s="3" customFormat="1" ht="15" customHeight="1" spans="1:17">
      <c r="A75" s="31" t="s">
        <v>356</v>
      </c>
      <c r="B75" s="33">
        <v>1</v>
      </c>
      <c r="C75" s="33" t="s">
        <v>282</v>
      </c>
      <c r="D75" s="33" t="s">
        <v>87</v>
      </c>
      <c r="E75" s="33">
        <v>0.01</v>
      </c>
      <c r="F75" s="31" t="s">
        <v>357</v>
      </c>
      <c r="G75" s="33" t="s">
        <v>284</v>
      </c>
      <c r="H75" s="56" t="s">
        <v>285</v>
      </c>
      <c r="I75" s="32">
        <f t="shared" si="21"/>
        <v>130</v>
      </c>
      <c r="J75" s="32">
        <f t="shared" si="22"/>
        <v>30</v>
      </c>
      <c r="K75" s="32"/>
      <c r="L75" s="32">
        <v>30</v>
      </c>
      <c r="M75" s="32"/>
      <c r="N75" s="32"/>
      <c r="O75" s="32"/>
      <c r="P75" s="32">
        <v>100</v>
      </c>
      <c r="Q75" s="32" t="s">
        <v>54</v>
      </c>
    </row>
    <row r="76" s="1" customFormat="1" ht="15" customHeight="1" spans="1:17">
      <c r="A76" s="31" t="s">
        <v>91</v>
      </c>
      <c r="B76" s="32">
        <f>B77+B81+B86+B87+B88+B90</f>
        <v>6</v>
      </c>
      <c r="C76" s="33"/>
      <c r="D76" s="23" t="s">
        <v>24</v>
      </c>
      <c r="E76" s="23" t="s">
        <v>24</v>
      </c>
      <c r="F76" s="31"/>
      <c r="G76" s="33"/>
      <c r="H76" s="33" t="s">
        <v>24</v>
      </c>
      <c r="I76" s="32">
        <f t="shared" si="21"/>
        <v>1185</v>
      </c>
      <c r="J76" s="32">
        <f t="shared" si="22"/>
        <v>1185</v>
      </c>
      <c r="K76" s="32">
        <f t="shared" ref="I76:P76" si="24">K77+K81+K86+K87+K88+K90</f>
        <v>50</v>
      </c>
      <c r="L76" s="32">
        <f t="shared" si="24"/>
        <v>50</v>
      </c>
      <c r="M76" s="32">
        <f t="shared" si="24"/>
        <v>1085</v>
      </c>
      <c r="N76" s="32">
        <f t="shared" si="24"/>
        <v>0</v>
      </c>
      <c r="O76" s="32">
        <f t="shared" si="24"/>
        <v>0</v>
      </c>
      <c r="P76" s="32">
        <f t="shared" si="24"/>
        <v>0</v>
      </c>
      <c r="Q76" s="32"/>
    </row>
    <row r="77" s="1" customFormat="1" customHeight="1" spans="1:17">
      <c r="A77" s="31" t="s">
        <v>93</v>
      </c>
      <c r="B77" s="33">
        <v>3</v>
      </c>
      <c r="C77" s="33"/>
      <c r="D77" s="33" t="s">
        <v>77</v>
      </c>
      <c r="E77" s="33">
        <v>3</v>
      </c>
      <c r="F77" s="31"/>
      <c r="G77" s="33"/>
      <c r="H77" s="33" t="s">
        <v>24</v>
      </c>
      <c r="I77" s="32">
        <f t="shared" si="21"/>
        <v>1080</v>
      </c>
      <c r="J77" s="32">
        <f t="shared" si="22"/>
        <v>1080</v>
      </c>
      <c r="K77" s="32">
        <f>K78+K79+K80</f>
        <v>50</v>
      </c>
      <c r="L77" s="32">
        <f>L78+L79+L80</f>
        <v>0</v>
      </c>
      <c r="M77" s="32">
        <f>M78+M79+M80</f>
        <v>1030</v>
      </c>
      <c r="N77" s="32"/>
      <c r="O77" s="32"/>
      <c r="P77" s="32"/>
      <c r="Q77" s="32"/>
    </row>
    <row r="78" s="1" customFormat="1" ht="18" customHeight="1" spans="1:17">
      <c r="A78" s="31" t="s">
        <v>358</v>
      </c>
      <c r="B78" s="33">
        <v>1</v>
      </c>
      <c r="C78" s="33" t="s">
        <v>282</v>
      </c>
      <c r="D78" s="33" t="s">
        <v>77</v>
      </c>
      <c r="E78" s="33">
        <v>1</v>
      </c>
      <c r="F78" s="31" t="s">
        <v>359</v>
      </c>
      <c r="G78" s="33" t="s">
        <v>284</v>
      </c>
      <c r="H78" s="56" t="s">
        <v>285</v>
      </c>
      <c r="I78" s="32">
        <f t="shared" si="21"/>
        <v>30</v>
      </c>
      <c r="J78" s="32">
        <f t="shared" si="22"/>
        <v>30</v>
      </c>
      <c r="K78" s="32"/>
      <c r="L78" s="32"/>
      <c r="M78" s="32">
        <v>30</v>
      </c>
      <c r="N78" s="32"/>
      <c r="O78" s="32"/>
      <c r="P78" s="32"/>
      <c r="Q78" s="32" t="s">
        <v>96</v>
      </c>
    </row>
    <row r="79" s="1" customFormat="1" ht="16" customHeight="1" spans="1:17">
      <c r="A79" s="31" t="s">
        <v>360</v>
      </c>
      <c r="B79" s="33">
        <v>1</v>
      </c>
      <c r="C79" s="33" t="s">
        <v>282</v>
      </c>
      <c r="D79" s="33" t="s">
        <v>77</v>
      </c>
      <c r="E79" s="33">
        <v>1</v>
      </c>
      <c r="F79" s="31" t="s">
        <v>360</v>
      </c>
      <c r="G79" s="33" t="s">
        <v>284</v>
      </c>
      <c r="H79" s="56" t="s">
        <v>285</v>
      </c>
      <c r="I79" s="32">
        <f t="shared" si="21"/>
        <v>1000</v>
      </c>
      <c r="J79" s="32">
        <f t="shared" si="22"/>
        <v>1000</v>
      </c>
      <c r="K79" s="32"/>
      <c r="L79" s="32"/>
      <c r="M79" s="32">
        <v>1000</v>
      </c>
      <c r="N79" s="32"/>
      <c r="O79" s="32"/>
      <c r="P79" s="32"/>
      <c r="Q79" s="32" t="s">
        <v>96</v>
      </c>
    </row>
    <row r="80" s="6" customFormat="1" ht="38" customHeight="1" spans="1:17">
      <c r="A80" s="31" t="s">
        <v>361</v>
      </c>
      <c r="B80" s="33">
        <v>1</v>
      </c>
      <c r="C80" s="33" t="s">
        <v>282</v>
      </c>
      <c r="D80" s="33" t="s">
        <v>77</v>
      </c>
      <c r="E80" s="33">
        <v>1</v>
      </c>
      <c r="F80" s="31" t="s">
        <v>362</v>
      </c>
      <c r="G80" s="33" t="s">
        <v>284</v>
      </c>
      <c r="H80" s="56" t="s">
        <v>285</v>
      </c>
      <c r="I80" s="32">
        <f t="shared" si="21"/>
        <v>50</v>
      </c>
      <c r="J80" s="32">
        <f t="shared" si="22"/>
        <v>50</v>
      </c>
      <c r="K80" s="32">
        <v>50</v>
      </c>
      <c r="L80" s="32"/>
      <c r="M80" s="32"/>
      <c r="N80" s="32"/>
      <c r="O80" s="32"/>
      <c r="P80" s="32"/>
      <c r="Q80" s="32" t="s">
        <v>58</v>
      </c>
    </row>
    <row r="81" s="1" customFormat="1" ht="19" customHeight="1" spans="1:17">
      <c r="A81" s="31" t="s">
        <v>95</v>
      </c>
      <c r="B81" s="32">
        <f>SUM(B82:B84)</f>
        <v>1</v>
      </c>
      <c r="C81" s="33"/>
      <c r="D81" s="23" t="s">
        <v>24</v>
      </c>
      <c r="E81" s="23" t="s">
        <v>24</v>
      </c>
      <c r="F81" s="31"/>
      <c r="G81" s="33"/>
      <c r="H81" s="33" t="s">
        <v>24</v>
      </c>
      <c r="I81" s="32">
        <f t="shared" si="21"/>
        <v>100</v>
      </c>
      <c r="J81" s="32">
        <f t="shared" si="22"/>
        <v>100</v>
      </c>
      <c r="K81" s="32">
        <f t="shared" ref="K81:P81" si="25">SUM(K82:K84)</f>
        <v>0</v>
      </c>
      <c r="L81" s="32">
        <f t="shared" si="25"/>
        <v>50</v>
      </c>
      <c r="M81" s="32">
        <f t="shared" si="25"/>
        <v>50</v>
      </c>
      <c r="N81" s="32">
        <f t="shared" si="25"/>
        <v>0</v>
      </c>
      <c r="O81" s="32">
        <f t="shared" si="25"/>
        <v>0</v>
      </c>
      <c r="P81" s="32">
        <f t="shared" si="25"/>
        <v>0</v>
      </c>
      <c r="Q81" s="32"/>
    </row>
    <row r="82" s="1" customFormat="1" ht="17" customHeight="1" spans="1:17">
      <c r="A82" s="31" t="s">
        <v>97</v>
      </c>
      <c r="B82" s="33"/>
      <c r="C82" s="33"/>
      <c r="D82" s="33" t="s">
        <v>98</v>
      </c>
      <c r="E82" s="33"/>
      <c r="F82" s="31"/>
      <c r="G82" s="33"/>
      <c r="H82" s="33" t="s">
        <v>24</v>
      </c>
      <c r="I82" s="32">
        <f t="shared" si="21"/>
        <v>0</v>
      </c>
      <c r="J82" s="32">
        <f t="shared" si="22"/>
        <v>0</v>
      </c>
      <c r="K82" s="32"/>
      <c r="L82" s="32"/>
      <c r="M82" s="32"/>
      <c r="N82" s="32"/>
      <c r="O82" s="32"/>
      <c r="P82" s="32"/>
      <c r="Q82" s="32"/>
    </row>
    <row r="83" s="1" customFormat="1" ht="9.5" spans="1:17">
      <c r="A83" s="31" t="s">
        <v>100</v>
      </c>
      <c r="B83" s="33"/>
      <c r="C83" s="33"/>
      <c r="D83" s="33" t="s">
        <v>77</v>
      </c>
      <c r="E83" s="33"/>
      <c r="F83" s="31"/>
      <c r="G83" s="33"/>
      <c r="H83" s="33" t="s">
        <v>24</v>
      </c>
      <c r="I83" s="32">
        <f t="shared" si="21"/>
        <v>0</v>
      </c>
      <c r="J83" s="32">
        <f t="shared" si="22"/>
        <v>0</v>
      </c>
      <c r="K83" s="32"/>
      <c r="L83" s="32"/>
      <c r="M83" s="32"/>
      <c r="N83" s="32"/>
      <c r="O83" s="32"/>
      <c r="P83" s="32"/>
      <c r="Q83" s="32"/>
    </row>
    <row r="84" s="1" customFormat="1" ht="26" customHeight="1" spans="1:17">
      <c r="A84" s="31" t="s">
        <v>102</v>
      </c>
      <c r="B84" s="33">
        <v>1</v>
      </c>
      <c r="C84" s="33"/>
      <c r="D84" s="33" t="s">
        <v>77</v>
      </c>
      <c r="E84" s="33">
        <v>1</v>
      </c>
      <c r="F84" s="31"/>
      <c r="G84" s="33"/>
      <c r="H84" s="33" t="s">
        <v>24</v>
      </c>
      <c r="I84" s="32">
        <f t="shared" si="21"/>
        <v>100</v>
      </c>
      <c r="J84" s="32">
        <f t="shared" si="22"/>
        <v>100</v>
      </c>
      <c r="K84" s="32">
        <f t="shared" ref="I84:P84" si="26">K85</f>
        <v>0</v>
      </c>
      <c r="L84" s="32">
        <f t="shared" si="26"/>
        <v>50</v>
      </c>
      <c r="M84" s="32">
        <f t="shared" si="26"/>
        <v>50</v>
      </c>
      <c r="N84" s="32">
        <f t="shared" si="26"/>
        <v>0</v>
      </c>
      <c r="O84" s="32">
        <f t="shared" si="26"/>
        <v>0</v>
      </c>
      <c r="P84" s="32">
        <f t="shared" si="26"/>
        <v>0</v>
      </c>
      <c r="Q84" s="32"/>
    </row>
    <row r="85" s="1" customFormat="1" ht="19" spans="1:17">
      <c r="A85" s="31" t="s">
        <v>363</v>
      </c>
      <c r="B85" s="33">
        <v>1</v>
      </c>
      <c r="C85" s="33" t="s">
        <v>282</v>
      </c>
      <c r="D85" s="33" t="s">
        <v>77</v>
      </c>
      <c r="E85" s="33">
        <v>1</v>
      </c>
      <c r="F85" s="31" t="s">
        <v>364</v>
      </c>
      <c r="G85" s="33" t="s">
        <v>284</v>
      </c>
      <c r="H85" s="56" t="s">
        <v>285</v>
      </c>
      <c r="I85" s="32">
        <f t="shared" si="21"/>
        <v>100</v>
      </c>
      <c r="J85" s="32">
        <f t="shared" si="22"/>
        <v>100</v>
      </c>
      <c r="K85" s="32">
        <v>0</v>
      </c>
      <c r="L85" s="32">
        <v>50</v>
      </c>
      <c r="M85" s="32">
        <v>50</v>
      </c>
      <c r="N85" s="32">
        <v>0</v>
      </c>
      <c r="O85" s="32">
        <v>0</v>
      </c>
      <c r="P85" s="32">
        <v>0</v>
      </c>
      <c r="Q85" s="32" t="s">
        <v>96</v>
      </c>
    </row>
    <row r="86" s="1" customFormat="1" ht="9.5" spans="1:17">
      <c r="A86" s="31" t="s">
        <v>104</v>
      </c>
      <c r="B86" s="33"/>
      <c r="C86" s="33"/>
      <c r="D86" s="33" t="s">
        <v>77</v>
      </c>
      <c r="E86" s="33"/>
      <c r="F86" s="31"/>
      <c r="G86" s="33"/>
      <c r="H86" s="33" t="s">
        <v>24</v>
      </c>
      <c r="I86" s="32">
        <f t="shared" si="21"/>
        <v>0</v>
      </c>
      <c r="J86" s="32">
        <f t="shared" si="22"/>
        <v>0</v>
      </c>
      <c r="K86" s="32"/>
      <c r="L86" s="32"/>
      <c r="M86" s="32"/>
      <c r="N86" s="32"/>
      <c r="O86" s="32"/>
      <c r="P86" s="32"/>
      <c r="Q86" s="32"/>
    </row>
    <row r="87" s="1" customFormat="1" ht="9.5" spans="1:17">
      <c r="A87" s="31" t="s">
        <v>106</v>
      </c>
      <c r="B87" s="33"/>
      <c r="C87" s="33"/>
      <c r="D87" s="33" t="s">
        <v>77</v>
      </c>
      <c r="E87" s="33"/>
      <c r="F87" s="31"/>
      <c r="G87" s="33"/>
      <c r="H87" s="33" t="s">
        <v>24</v>
      </c>
      <c r="I87" s="32">
        <f t="shared" si="21"/>
        <v>0</v>
      </c>
      <c r="J87" s="32">
        <f t="shared" si="22"/>
        <v>0</v>
      </c>
      <c r="K87" s="32"/>
      <c r="L87" s="32"/>
      <c r="M87" s="32"/>
      <c r="N87" s="32"/>
      <c r="O87" s="32"/>
      <c r="P87" s="32"/>
      <c r="Q87" s="32"/>
    </row>
    <row r="88" s="1" customFormat="1" ht="9.5" spans="1:17">
      <c r="A88" s="31" t="s">
        <v>108</v>
      </c>
      <c r="B88" s="33">
        <v>1</v>
      </c>
      <c r="C88" s="33"/>
      <c r="D88" s="33" t="s">
        <v>77</v>
      </c>
      <c r="E88" s="33">
        <v>1</v>
      </c>
      <c r="F88" s="31"/>
      <c r="G88" s="33"/>
      <c r="H88" s="33" t="s">
        <v>24</v>
      </c>
      <c r="I88" s="32">
        <f t="shared" si="21"/>
        <v>1</v>
      </c>
      <c r="J88" s="32">
        <f t="shared" si="22"/>
        <v>1</v>
      </c>
      <c r="K88" s="32">
        <f t="shared" ref="I88:P88" si="27">K89</f>
        <v>0</v>
      </c>
      <c r="L88" s="32">
        <f t="shared" si="27"/>
        <v>0</v>
      </c>
      <c r="M88" s="32">
        <f t="shared" si="27"/>
        <v>1</v>
      </c>
      <c r="N88" s="32">
        <f t="shared" si="27"/>
        <v>0</v>
      </c>
      <c r="O88" s="32">
        <f t="shared" si="27"/>
        <v>0</v>
      </c>
      <c r="P88" s="32">
        <f t="shared" si="27"/>
        <v>0</v>
      </c>
      <c r="Q88" s="32"/>
    </row>
    <row r="89" s="1" customFormat="1" ht="26" customHeight="1" spans="1:17">
      <c r="A89" s="31" t="s">
        <v>365</v>
      </c>
      <c r="B89" s="33">
        <v>1</v>
      </c>
      <c r="C89" s="33" t="s">
        <v>282</v>
      </c>
      <c r="D89" s="33" t="s">
        <v>77</v>
      </c>
      <c r="E89" s="33">
        <v>1</v>
      </c>
      <c r="F89" s="31" t="s">
        <v>366</v>
      </c>
      <c r="G89" s="33" t="s">
        <v>284</v>
      </c>
      <c r="H89" s="56" t="s">
        <v>285</v>
      </c>
      <c r="I89" s="32">
        <f t="shared" si="21"/>
        <v>1</v>
      </c>
      <c r="J89" s="32">
        <f t="shared" si="22"/>
        <v>1</v>
      </c>
      <c r="K89" s="32">
        <v>0</v>
      </c>
      <c r="L89" s="32">
        <v>0</v>
      </c>
      <c r="M89" s="32">
        <v>1</v>
      </c>
      <c r="N89" s="32">
        <v>0</v>
      </c>
      <c r="O89" s="32">
        <v>0</v>
      </c>
      <c r="P89" s="32">
        <v>0</v>
      </c>
      <c r="Q89" s="32" t="s">
        <v>96</v>
      </c>
    </row>
    <row r="90" s="1" customFormat="1" ht="9.5" spans="1:17">
      <c r="A90" s="31" t="s">
        <v>110</v>
      </c>
      <c r="B90" s="33">
        <v>1</v>
      </c>
      <c r="C90" s="33"/>
      <c r="D90" s="33" t="s">
        <v>77</v>
      </c>
      <c r="E90" s="33">
        <v>1</v>
      </c>
      <c r="F90" s="31"/>
      <c r="G90" s="33"/>
      <c r="H90" s="33" t="s">
        <v>24</v>
      </c>
      <c r="I90" s="32">
        <f t="shared" si="21"/>
        <v>4</v>
      </c>
      <c r="J90" s="32">
        <f t="shared" si="22"/>
        <v>4</v>
      </c>
      <c r="K90" s="32">
        <f t="shared" ref="I90:P90" si="28">K91</f>
        <v>0</v>
      </c>
      <c r="L90" s="32">
        <f t="shared" si="28"/>
        <v>0</v>
      </c>
      <c r="M90" s="32">
        <f t="shared" si="28"/>
        <v>4</v>
      </c>
      <c r="N90" s="32">
        <f t="shared" si="28"/>
        <v>0</v>
      </c>
      <c r="O90" s="32">
        <f t="shared" si="28"/>
        <v>0</v>
      </c>
      <c r="P90" s="32">
        <f t="shared" si="28"/>
        <v>0</v>
      </c>
      <c r="Q90" s="32"/>
    </row>
    <row r="91" s="1" customFormat="1" ht="16" customHeight="1" spans="1:17">
      <c r="A91" s="31" t="s">
        <v>367</v>
      </c>
      <c r="B91" s="33">
        <v>1</v>
      </c>
      <c r="C91" s="33" t="s">
        <v>282</v>
      </c>
      <c r="D91" s="33" t="s">
        <v>77</v>
      </c>
      <c r="E91" s="33">
        <v>1</v>
      </c>
      <c r="F91" s="31" t="s">
        <v>368</v>
      </c>
      <c r="G91" s="33" t="s">
        <v>284</v>
      </c>
      <c r="H91" s="56" t="s">
        <v>285</v>
      </c>
      <c r="I91" s="32">
        <f t="shared" si="21"/>
        <v>4</v>
      </c>
      <c r="J91" s="32">
        <f t="shared" si="22"/>
        <v>4</v>
      </c>
      <c r="K91" s="32">
        <v>0</v>
      </c>
      <c r="L91" s="32">
        <v>0</v>
      </c>
      <c r="M91" s="32">
        <v>4</v>
      </c>
      <c r="N91" s="32">
        <v>0</v>
      </c>
      <c r="O91" s="32">
        <v>0</v>
      </c>
      <c r="P91" s="32">
        <v>0</v>
      </c>
      <c r="Q91" s="32" t="s">
        <v>96</v>
      </c>
    </row>
    <row r="92" s="1" customFormat="1" ht="9.5" spans="1:17">
      <c r="A92" s="31" t="s">
        <v>112</v>
      </c>
      <c r="B92" s="32">
        <f>SUM(B93,B94)</f>
        <v>1</v>
      </c>
      <c r="C92" s="33"/>
      <c r="D92" s="23" t="s">
        <v>24</v>
      </c>
      <c r="E92" s="23" t="s">
        <v>24</v>
      </c>
      <c r="F92" s="31"/>
      <c r="G92" s="33"/>
      <c r="H92" s="33" t="s">
        <v>24</v>
      </c>
      <c r="I92" s="32">
        <f t="shared" si="21"/>
        <v>8</v>
      </c>
      <c r="J92" s="32">
        <f t="shared" si="22"/>
        <v>8</v>
      </c>
      <c r="K92" s="32">
        <f>SUM(K93,K94)</f>
        <v>0</v>
      </c>
      <c r="L92" s="32">
        <f>SUM(L93,L94)</f>
        <v>0</v>
      </c>
      <c r="M92" s="32">
        <f>SUM(M93,M94)</f>
        <v>8</v>
      </c>
      <c r="N92" s="32">
        <f>SUM(N93,N94)</f>
        <v>0</v>
      </c>
      <c r="O92" s="32">
        <f>SUM(O93,O94)</f>
        <v>0</v>
      </c>
      <c r="P92" s="32"/>
      <c r="Q92" s="32"/>
    </row>
    <row r="93" s="1" customFormat="1" ht="19" spans="1:17">
      <c r="A93" s="31" t="s">
        <v>113</v>
      </c>
      <c r="B93" s="33"/>
      <c r="C93" s="33"/>
      <c r="D93" s="33" t="s">
        <v>77</v>
      </c>
      <c r="E93" s="33"/>
      <c r="F93" s="31"/>
      <c r="G93" s="33"/>
      <c r="H93" s="33" t="s">
        <v>24</v>
      </c>
      <c r="I93" s="32">
        <f t="shared" si="21"/>
        <v>0</v>
      </c>
      <c r="J93" s="32">
        <f t="shared" si="22"/>
        <v>0</v>
      </c>
      <c r="K93" s="32"/>
      <c r="L93" s="32"/>
      <c r="M93" s="32"/>
      <c r="N93" s="32"/>
      <c r="O93" s="32"/>
      <c r="P93" s="32"/>
      <c r="Q93" s="32"/>
    </row>
    <row r="94" s="1" customFormat="1" ht="9.5" spans="1:17">
      <c r="A94" s="31" t="s">
        <v>117</v>
      </c>
      <c r="B94" s="33">
        <v>1</v>
      </c>
      <c r="C94" s="33"/>
      <c r="D94" s="33" t="s">
        <v>118</v>
      </c>
      <c r="E94" s="33">
        <v>200</v>
      </c>
      <c r="F94" s="31"/>
      <c r="G94" s="33"/>
      <c r="H94" s="33" t="s">
        <v>24</v>
      </c>
      <c r="I94" s="32">
        <f t="shared" si="21"/>
        <v>8</v>
      </c>
      <c r="J94" s="32">
        <f t="shared" si="22"/>
        <v>8</v>
      </c>
      <c r="K94" s="32">
        <f>K95</f>
        <v>0</v>
      </c>
      <c r="L94" s="32">
        <f>L95</f>
        <v>0</v>
      </c>
      <c r="M94" s="32">
        <f>M95</f>
        <v>8</v>
      </c>
      <c r="N94" s="32"/>
      <c r="O94" s="32"/>
      <c r="P94" s="32"/>
      <c r="Q94" s="32"/>
    </row>
    <row r="95" s="1" customFormat="1" ht="29" customHeight="1" spans="1:17">
      <c r="A95" s="31" t="s">
        <v>369</v>
      </c>
      <c r="B95" s="33">
        <v>1</v>
      </c>
      <c r="C95" s="33" t="s">
        <v>282</v>
      </c>
      <c r="D95" s="33" t="s">
        <v>118</v>
      </c>
      <c r="E95" s="33">
        <v>200</v>
      </c>
      <c r="F95" s="31" t="s">
        <v>370</v>
      </c>
      <c r="G95" s="33" t="s">
        <v>284</v>
      </c>
      <c r="H95" s="56" t="s">
        <v>285</v>
      </c>
      <c r="I95" s="32">
        <f t="shared" si="21"/>
        <v>8</v>
      </c>
      <c r="J95" s="32">
        <f t="shared" si="22"/>
        <v>8</v>
      </c>
      <c r="K95" s="32"/>
      <c r="L95" s="32"/>
      <c r="M95" s="32">
        <v>8</v>
      </c>
      <c r="N95" s="32"/>
      <c r="O95" s="32"/>
      <c r="P95" s="32"/>
      <c r="Q95" s="32" t="s">
        <v>116</v>
      </c>
    </row>
    <row r="96" s="1" customFormat="1" ht="9.5" spans="1:17">
      <c r="A96" s="31" t="s">
        <v>120</v>
      </c>
      <c r="B96" s="33"/>
      <c r="C96" s="33"/>
      <c r="D96" s="33"/>
      <c r="E96" s="33"/>
      <c r="F96" s="31"/>
      <c r="G96" s="33"/>
      <c r="H96" s="33" t="s">
        <v>24</v>
      </c>
      <c r="I96" s="32">
        <f t="shared" si="21"/>
        <v>0</v>
      </c>
      <c r="J96" s="32">
        <f t="shared" si="22"/>
        <v>0</v>
      </c>
      <c r="K96" s="32"/>
      <c r="L96" s="32"/>
      <c r="M96" s="32"/>
      <c r="N96" s="32"/>
      <c r="O96" s="32"/>
      <c r="P96" s="32"/>
      <c r="Q96" s="32"/>
    </row>
    <row r="97" s="1" customFormat="1" ht="9.5" spans="1:17">
      <c r="A97" s="31" t="s">
        <v>121</v>
      </c>
      <c r="B97" s="33"/>
      <c r="C97" s="33"/>
      <c r="D97" s="33" t="s">
        <v>77</v>
      </c>
      <c r="E97" s="33"/>
      <c r="F97" s="31"/>
      <c r="G97" s="33"/>
      <c r="H97" s="33" t="s">
        <v>24</v>
      </c>
      <c r="I97" s="32">
        <f t="shared" si="21"/>
        <v>0</v>
      </c>
      <c r="J97" s="32">
        <f t="shared" si="22"/>
        <v>0</v>
      </c>
      <c r="K97" s="32"/>
      <c r="L97" s="32"/>
      <c r="M97" s="32"/>
      <c r="N97" s="32"/>
      <c r="O97" s="32"/>
      <c r="P97" s="32"/>
      <c r="Q97" s="32"/>
    </row>
    <row r="98" s="1" customFormat="1" ht="9.5" spans="1:17">
      <c r="A98" s="31" t="s">
        <v>122</v>
      </c>
      <c r="B98" s="33"/>
      <c r="C98" s="33"/>
      <c r="D98" s="33" t="s">
        <v>77</v>
      </c>
      <c r="E98" s="33"/>
      <c r="F98" s="31"/>
      <c r="G98" s="33"/>
      <c r="H98" s="33" t="s">
        <v>24</v>
      </c>
      <c r="I98" s="32">
        <f t="shared" si="21"/>
        <v>0</v>
      </c>
      <c r="J98" s="32">
        <f t="shared" si="22"/>
        <v>0</v>
      </c>
      <c r="K98" s="32"/>
      <c r="L98" s="32"/>
      <c r="M98" s="32"/>
      <c r="N98" s="32"/>
      <c r="O98" s="32"/>
      <c r="P98" s="32"/>
      <c r="Q98" s="32"/>
    </row>
    <row r="99" s="1" customFormat="1" ht="9.5" spans="1:17">
      <c r="A99" s="31" t="s">
        <v>123</v>
      </c>
      <c r="B99" s="33"/>
      <c r="C99" s="33"/>
      <c r="D99" s="33" t="s">
        <v>77</v>
      </c>
      <c r="E99" s="33"/>
      <c r="F99" s="31"/>
      <c r="G99" s="33"/>
      <c r="H99" s="33" t="s">
        <v>24</v>
      </c>
      <c r="I99" s="32">
        <f t="shared" si="21"/>
        <v>0</v>
      </c>
      <c r="J99" s="32">
        <f t="shared" si="22"/>
        <v>0</v>
      </c>
      <c r="K99" s="32"/>
      <c r="L99" s="32"/>
      <c r="M99" s="32"/>
      <c r="N99" s="32"/>
      <c r="O99" s="32"/>
      <c r="P99" s="32"/>
      <c r="Q99" s="32"/>
    </row>
    <row r="100" s="1" customFormat="1" ht="9.5" spans="1:17">
      <c r="A100" s="31" t="s">
        <v>124</v>
      </c>
      <c r="B100" s="33"/>
      <c r="C100" s="33"/>
      <c r="D100" s="33" t="s">
        <v>77</v>
      </c>
      <c r="E100" s="33"/>
      <c r="F100" s="31"/>
      <c r="G100" s="33"/>
      <c r="H100" s="33" t="s">
        <v>24</v>
      </c>
      <c r="I100" s="32">
        <f t="shared" si="21"/>
        <v>0</v>
      </c>
      <c r="J100" s="32">
        <f t="shared" si="22"/>
        <v>0</v>
      </c>
      <c r="K100" s="32"/>
      <c r="L100" s="32"/>
      <c r="M100" s="32"/>
      <c r="N100" s="32"/>
      <c r="O100" s="32"/>
      <c r="P100" s="32"/>
      <c r="Q100" s="32"/>
    </row>
    <row r="101" s="1" customFormat="1" ht="9.5" spans="1:17">
      <c r="A101" s="31" t="s">
        <v>125</v>
      </c>
      <c r="B101" s="33"/>
      <c r="C101" s="33"/>
      <c r="D101" s="33" t="s">
        <v>77</v>
      </c>
      <c r="E101" s="33"/>
      <c r="F101" s="31"/>
      <c r="G101" s="33"/>
      <c r="H101" s="33" t="s">
        <v>24</v>
      </c>
      <c r="I101" s="32">
        <f t="shared" si="21"/>
        <v>0</v>
      </c>
      <c r="J101" s="32">
        <f t="shared" si="22"/>
        <v>0</v>
      </c>
      <c r="K101" s="32"/>
      <c r="L101" s="32"/>
      <c r="M101" s="32"/>
      <c r="N101" s="32"/>
      <c r="O101" s="32"/>
      <c r="P101" s="32"/>
      <c r="Q101" s="32"/>
    </row>
    <row r="102" s="1" customFormat="1" ht="9.5" spans="1:17">
      <c r="A102" s="31" t="s">
        <v>126</v>
      </c>
      <c r="B102" s="33"/>
      <c r="C102" s="33"/>
      <c r="D102" s="33" t="s">
        <v>77</v>
      </c>
      <c r="E102" s="33"/>
      <c r="F102" s="31"/>
      <c r="G102" s="33"/>
      <c r="H102" s="33" t="s">
        <v>24</v>
      </c>
      <c r="I102" s="32">
        <f t="shared" si="21"/>
        <v>0</v>
      </c>
      <c r="J102" s="32">
        <f t="shared" si="22"/>
        <v>0</v>
      </c>
      <c r="K102" s="32"/>
      <c r="L102" s="32"/>
      <c r="M102" s="32"/>
      <c r="N102" s="32"/>
      <c r="O102" s="32"/>
      <c r="P102" s="32"/>
      <c r="Q102" s="32"/>
    </row>
    <row r="103" s="1" customFormat="1" ht="9.5" spans="1:17">
      <c r="A103" s="31" t="s">
        <v>128</v>
      </c>
      <c r="B103" s="33"/>
      <c r="C103" s="33"/>
      <c r="D103" s="33" t="s">
        <v>77</v>
      </c>
      <c r="E103" s="33"/>
      <c r="F103" s="31"/>
      <c r="G103" s="33"/>
      <c r="H103" s="33" t="s">
        <v>24</v>
      </c>
      <c r="I103" s="32">
        <f t="shared" si="21"/>
        <v>0</v>
      </c>
      <c r="J103" s="32">
        <f t="shared" si="22"/>
        <v>0</v>
      </c>
      <c r="K103" s="32"/>
      <c r="L103" s="32"/>
      <c r="M103" s="32"/>
      <c r="N103" s="32"/>
      <c r="O103" s="32"/>
      <c r="P103" s="32"/>
      <c r="Q103" s="32"/>
    </row>
    <row r="104" s="1" customFormat="1" ht="9.5" spans="1:17">
      <c r="A104" s="26" t="s">
        <v>129</v>
      </c>
      <c r="B104" s="28">
        <f>B105+B109</f>
        <v>6</v>
      </c>
      <c r="C104" s="33"/>
      <c r="D104" s="28" t="s">
        <v>118</v>
      </c>
      <c r="E104" s="28">
        <v>2000</v>
      </c>
      <c r="F104" s="26"/>
      <c r="G104" s="33"/>
      <c r="H104" s="33" t="s">
        <v>24</v>
      </c>
      <c r="I104" s="27">
        <f t="shared" si="21"/>
        <v>200</v>
      </c>
      <c r="J104" s="27">
        <f t="shared" si="22"/>
        <v>200</v>
      </c>
      <c r="K104" s="27">
        <f>K105+K109</f>
        <v>200</v>
      </c>
      <c r="L104" s="27">
        <f>L105+L109</f>
        <v>0</v>
      </c>
      <c r="M104" s="27">
        <f>M105+M109</f>
        <v>0</v>
      </c>
      <c r="N104" s="27"/>
      <c r="O104" s="27"/>
      <c r="P104" s="27"/>
      <c r="Q104" s="32"/>
    </row>
    <row r="105" s="1" customFormat="1" ht="9.5" spans="1:17">
      <c r="A105" s="31" t="s">
        <v>130</v>
      </c>
      <c r="B105" s="33"/>
      <c r="C105" s="33"/>
      <c r="D105" s="33"/>
      <c r="E105" s="33"/>
      <c r="F105" s="31"/>
      <c r="G105" s="33"/>
      <c r="H105" s="33" t="s">
        <v>24</v>
      </c>
      <c r="I105" s="32">
        <f t="shared" si="21"/>
        <v>0</v>
      </c>
      <c r="J105" s="32">
        <f t="shared" si="22"/>
        <v>0</v>
      </c>
      <c r="K105" s="32">
        <f>K108</f>
        <v>0</v>
      </c>
      <c r="L105" s="32"/>
      <c r="M105" s="32">
        <f>M108</f>
        <v>0</v>
      </c>
      <c r="N105" s="32"/>
      <c r="O105" s="32"/>
      <c r="P105" s="32"/>
      <c r="Q105" s="32"/>
    </row>
    <row r="106" s="1" customFormat="1" ht="28.5" spans="1:17">
      <c r="A106" s="31" t="s">
        <v>131</v>
      </c>
      <c r="B106" s="33"/>
      <c r="C106" s="33"/>
      <c r="D106" s="33" t="s">
        <v>118</v>
      </c>
      <c r="E106" s="33"/>
      <c r="F106" s="31"/>
      <c r="G106" s="33"/>
      <c r="H106" s="33" t="s">
        <v>24</v>
      </c>
      <c r="I106" s="32">
        <f t="shared" si="21"/>
        <v>0</v>
      </c>
      <c r="J106" s="32">
        <f t="shared" si="22"/>
        <v>0</v>
      </c>
      <c r="K106" s="32"/>
      <c r="L106" s="32"/>
      <c r="M106" s="32"/>
      <c r="N106" s="32"/>
      <c r="O106" s="32"/>
      <c r="P106" s="32"/>
      <c r="Q106" s="32"/>
    </row>
    <row r="107" s="1" customFormat="1" ht="9.5" spans="1:17">
      <c r="A107" s="31" t="s">
        <v>134</v>
      </c>
      <c r="B107" s="33"/>
      <c r="C107" s="33"/>
      <c r="D107" s="33" t="s">
        <v>118</v>
      </c>
      <c r="E107" s="33"/>
      <c r="F107" s="31"/>
      <c r="G107" s="33"/>
      <c r="H107" s="33" t="s">
        <v>24</v>
      </c>
      <c r="I107" s="32">
        <f t="shared" si="21"/>
        <v>0</v>
      </c>
      <c r="J107" s="32">
        <f t="shared" si="22"/>
        <v>0</v>
      </c>
      <c r="K107" s="32"/>
      <c r="L107" s="32"/>
      <c r="M107" s="32"/>
      <c r="N107" s="32"/>
      <c r="O107" s="32"/>
      <c r="P107" s="32"/>
      <c r="Q107" s="32"/>
    </row>
    <row r="108" s="1" customFormat="1" ht="9.5" spans="1:17">
      <c r="A108" s="31" t="s">
        <v>135</v>
      </c>
      <c r="B108" s="33"/>
      <c r="C108" s="33"/>
      <c r="D108" s="33" t="s">
        <v>118</v>
      </c>
      <c r="E108" s="33"/>
      <c r="F108" s="31"/>
      <c r="G108" s="33"/>
      <c r="H108" s="33" t="s">
        <v>24</v>
      </c>
      <c r="I108" s="32">
        <f t="shared" si="21"/>
        <v>0</v>
      </c>
      <c r="J108" s="32">
        <f t="shared" si="22"/>
        <v>0</v>
      </c>
      <c r="K108" s="32"/>
      <c r="L108" s="32"/>
      <c r="M108" s="32"/>
      <c r="N108" s="32"/>
      <c r="O108" s="32"/>
      <c r="P108" s="32"/>
      <c r="Q108" s="32"/>
    </row>
    <row r="109" s="1" customFormat="1" ht="9.5" spans="1:17">
      <c r="A109" s="31" t="s">
        <v>137</v>
      </c>
      <c r="B109" s="33">
        <f>B110+B112</f>
        <v>6</v>
      </c>
      <c r="C109" s="33"/>
      <c r="D109" s="33"/>
      <c r="E109" s="33">
        <f>E110+E112</f>
        <v>2000</v>
      </c>
      <c r="F109" s="31"/>
      <c r="G109" s="33"/>
      <c r="H109" s="33" t="s">
        <v>24</v>
      </c>
      <c r="I109" s="32">
        <f t="shared" si="21"/>
        <v>200</v>
      </c>
      <c r="J109" s="32">
        <f t="shared" si="22"/>
        <v>200</v>
      </c>
      <c r="K109" s="32">
        <f>K110+K112</f>
        <v>200</v>
      </c>
      <c r="L109" s="32"/>
      <c r="M109" s="32"/>
      <c r="N109" s="32"/>
      <c r="O109" s="32"/>
      <c r="P109" s="32"/>
      <c r="Q109" s="32"/>
    </row>
    <row r="110" s="1" customFormat="1" ht="9.5" spans="1:17">
      <c r="A110" s="31" t="s">
        <v>138</v>
      </c>
      <c r="B110" s="33">
        <f>B111</f>
        <v>5</v>
      </c>
      <c r="C110" s="33"/>
      <c r="D110" s="33" t="s">
        <v>118</v>
      </c>
      <c r="E110" s="33">
        <f>E111</f>
        <v>1950</v>
      </c>
      <c r="F110" s="31"/>
      <c r="G110" s="33"/>
      <c r="H110" s="33" t="s">
        <v>24</v>
      </c>
      <c r="I110" s="32">
        <f t="shared" si="21"/>
        <v>195</v>
      </c>
      <c r="J110" s="32">
        <f t="shared" si="22"/>
        <v>195</v>
      </c>
      <c r="K110" s="32">
        <f>K111</f>
        <v>195</v>
      </c>
      <c r="L110" s="32"/>
      <c r="M110" s="32"/>
      <c r="N110" s="32"/>
      <c r="O110" s="32"/>
      <c r="P110" s="32"/>
      <c r="Q110" s="32"/>
    </row>
    <row r="111" s="75" customFormat="1" ht="15" customHeight="1" spans="1:17">
      <c r="A111" s="31" t="s">
        <v>371</v>
      </c>
      <c r="B111" s="33">
        <v>5</v>
      </c>
      <c r="C111" s="33" t="s">
        <v>282</v>
      </c>
      <c r="D111" s="33" t="s">
        <v>118</v>
      </c>
      <c r="E111" s="33">
        <v>1950</v>
      </c>
      <c r="F111" s="31" t="s">
        <v>132</v>
      </c>
      <c r="G111" s="33" t="s">
        <v>284</v>
      </c>
      <c r="H111" s="56" t="s">
        <v>285</v>
      </c>
      <c r="I111" s="32">
        <f t="shared" si="21"/>
        <v>195</v>
      </c>
      <c r="J111" s="32">
        <f t="shared" si="22"/>
        <v>195</v>
      </c>
      <c r="K111" s="32">
        <v>195</v>
      </c>
      <c r="L111" s="32"/>
      <c r="M111" s="32"/>
      <c r="N111" s="32"/>
      <c r="O111" s="32"/>
      <c r="P111" s="32"/>
      <c r="Q111" s="32" t="s">
        <v>133</v>
      </c>
    </row>
    <row r="112" s="1" customFormat="1" customHeight="1" spans="1:17">
      <c r="A112" s="31" t="s">
        <v>140</v>
      </c>
      <c r="B112" s="33">
        <v>1</v>
      </c>
      <c r="C112" s="33"/>
      <c r="D112" s="33" t="s">
        <v>118</v>
      </c>
      <c r="E112" s="33">
        <v>50</v>
      </c>
      <c r="F112" s="31"/>
      <c r="G112" s="33"/>
      <c r="H112" s="33" t="s">
        <v>24</v>
      </c>
      <c r="I112" s="32">
        <f t="shared" si="21"/>
        <v>5</v>
      </c>
      <c r="J112" s="32">
        <f t="shared" si="22"/>
        <v>5</v>
      </c>
      <c r="K112" s="32">
        <f>K113</f>
        <v>5</v>
      </c>
      <c r="L112" s="32"/>
      <c r="M112" s="32"/>
      <c r="N112" s="32"/>
      <c r="O112" s="32"/>
      <c r="P112" s="32"/>
      <c r="Q112" s="32"/>
    </row>
    <row r="113" s="75" customFormat="1" ht="20" customHeight="1" spans="1:17">
      <c r="A113" s="31" t="s">
        <v>372</v>
      </c>
      <c r="B113" s="33">
        <v>1</v>
      </c>
      <c r="C113" s="33" t="s">
        <v>282</v>
      </c>
      <c r="D113" s="33" t="s">
        <v>118</v>
      </c>
      <c r="E113" s="33">
        <v>50</v>
      </c>
      <c r="F113" s="31" t="s">
        <v>132</v>
      </c>
      <c r="G113" s="33" t="s">
        <v>284</v>
      </c>
      <c r="H113" s="56" t="s">
        <v>285</v>
      </c>
      <c r="I113" s="32">
        <f t="shared" si="21"/>
        <v>5</v>
      </c>
      <c r="J113" s="32">
        <f t="shared" si="22"/>
        <v>5</v>
      </c>
      <c r="K113" s="32">
        <v>5</v>
      </c>
      <c r="L113" s="32"/>
      <c r="M113" s="32"/>
      <c r="N113" s="32"/>
      <c r="O113" s="32"/>
      <c r="P113" s="32"/>
      <c r="Q113" s="32" t="s">
        <v>133</v>
      </c>
    </row>
    <row r="114" s="1" customFormat="1" ht="9.5" spans="1:17">
      <c r="A114" s="31" t="s">
        <v>141</v>
      </c>
      <c r="B114" s="33"/>
      <c r="C114" s="33"/>
      <c r="D114" s="33" t="s">
        <v>118</v>
      </c>
      <c r="E114" s="33"/>
      <c r="F114" s="31"/>
      <c r="G114" s="33"/>
      <c r="H114" s="33" t="s">
        <v>24</v>
      </c>
      <c r="I114" s="32">
        <f t="shared" si="21"/>
        <v>0</v>
      </c>
      <c r="J114" s="32">
        <f t="shared" si="22"/>
        <v>0</v>
      </c>
      <c r="K114" s="32"/>
      <c r="L114" s="32"/>
      <c r="M114" s="32"/>
      <c r="N114" s="32"/>
      <c r="O114" s="32"/>
      <c r="P114" s="32"/>
      <c r="Q114" s="32"/>
    </row>
    <row r="115" s="1" customFormat="1" ht="12" customHeight="1" spans="1:17">
      <c r="A115" s="26" t="s">
        <v>142</v>
      </c>
      <c r="B115" s="27">
        <f>B116</f>
        <v>19</v>
      </c>
      <c r="C115" s="33"/>
      <c r="D115" s="33" t="s">
        <v>144</v>
      </c>
      <c r="E115" s="27">
        <f>E116</f>
        <v>1413</v>
      </c>
      <c r="F115" s="26"/>
      <c r="G115" s="33"/>
      <c r="H115" s="28" t="s">
        <v>24</v>
      </c>
      <c r="I115" s="27">
        <f t="shared" si="21"/>
        <v>9575.8</v>
      </c>
      <c r="J115" s="27">
        <f t="shared" si="22"/>
        <v>2167.8</v>
      </c>
      <c r="K115" s="27">
        <f t="shared" ref="I115:P115" si="29">K116</f>
        <v>1130.4</v>
      </c>
      <c r="L115" s="27">
        <f t="shared" si="29"/>
        <v>0</v>
      </c>
      <c r="M115" s="27">
        <f t="shared" si="29"/>
        <v>1037.4</v>
      </c>
      <c r="N115" s="27">
        <f t="shared" si="29"/>
        <v>0</v>
      </c>
      <c r="O115" s="27">
        <f t="shared" si="29"/>
        <v>7030</v>
      </c>
      <c r="P115" s="27">
        <f t="shared" si="29"/>
        <v>378</v>
      </c>
      <c r="Q115" s="32"/>
    </row>
    <row r="116" s="1" customFormat="1" ht="15" customHeight="1" spans="1:17">
      <c r="A116" s="31" t="s">
        <v>143</v>
      </c>
      <c r="B116" s="33">
        <v>19</v>
      </c>
      <c r="C116" s="33" t="s">
        <v>282</v>
      </c>
      <c r="D116" s="33" t="s">
        <v>144</v>
      </c>
      <c r="E116" s="33">
        <v>1413</v>
      </c>
      <c r="F116" s="31"/>
      <c r="G116" s="33" t="s">
        <v>284</v>
      </c>
      <c r="H116" s="33" t="s">
        <v>24</v>
      </c>
      <c r="I116" s="32">
        <f t="shared" si="21"/>
        <v>9575.8</v>
      </c>
      <c r="J116" s="32">
        <f t="shared" si="22"/>
        <v>2167.8</v>
      </c>
      <c r="K116" s="32">
        <f>K117+K118+K119</f>
        <v>1130.4</v>
      </c>
      <c r="L116" s="32">
        <f t="shared" ref="I116:P116" si="30">L117+L118+L119</f>
        <v>0</v>
      </c>
      <c r="M116" s="32">
        <f t="shared" si="30"/>
        <v>1037.4</v>
      </c>
      <c r="N116" s="32">
        <f t="shared" si="30"/>
        <v>0</v>
      </c>
      <c r="O116" s="32">
        <f t="shared" si="30"/>
        <v>7030</v>
      </c>
      <c r="P116" s="32">
        <f t="shared" si="30"/>
        <v>378</v>
      </c>
      <c r="Q116" s="32" t="s">
        <v>147</v>
      </c>
    </row>
    <row r="117" s="1" customFormat="1" ht="41" customHeight="1" spans="1:17">
      <c r="A117" s="31" t="s">
        <v>146</v>
      </c>
      <c r="B117" s="33"/>
      <c r="C117" s="33"/>
      <c r="D117" s="33"/>
      <c r="E117" s="33"/>
      <c r="F117" s="31" t="s">
        <v>373</v>
      </c>
      <c r="G117" s="33"/>
      <c r="H117" s="56" t="s">
        <v>24</v>
      </c>
      <c r="I117" s="32">
        <f t="shared" si="21"/>
        <v>9575.8</v>
      </c>
      <c r="J117" s="32">
        <f t="shared" si="22"/>
        <v>2167.8</v>
      </c>
      <c r="K117" s="32">
        <v>1130.4</v>
      </c>
      <c r="L117" s="32">
        <v>0</v>
      </c>
      <c r="M117" s="32">
        <v>1037.4</v>
      </c>
      <c r="N117" s="32">
        <v>0</v>
      </c>
      <c r="O117" s="32">
        <v>7030</v>
      </c>
      <c r="P117" s="32">
        <v>378</v>
      </c>
      <c r="Q117" s="32" t="s">
        <v>147</v>
      </c>
    </row>
    <row r="118" s="1" customFormat="1" ht="10" customHeight="1" spans="1:17">
      <c r="A118" s="31" t="s">
        <v>148</v>
      </c>
      <c r="B118" s="33"/>
      <c r="C118" s="33"/>
      <c r="D118" s="33" t="s">
        <v>24</v>
      </c>
      <c r="E118" s="33"/>
      <c r="F118" s="31"/>
      <c r="G118" s="33"/>
      <c r="H118" s="56"/>
      <c r="I118" s="32"/>
      <c r="J118" s="32"/>
      <c r="K118" s="32"/>
      <c r="L118" s="32"/>
      <c r="M118" s="32"/>
      <c r="N118" s="32"/>
      <c r="O118" s="32"/>
      <c r="P118" s="32"/>
      <c r="Q118" s="32"/>
    </row>
    <row r="119" s="1" customFormat="1" ht="9.5" spans="1:17">
      <c r="A119" s="31" t="s">
        <v>150</v>
      </c>
      <c r="B119" s="33"/>
      <c r="C119" s="33"/>
      <c r="D119" s="33" t="s">
        <v>24</v>
      </c>
      <c r="E119" s="33"/>
      <c r="F119" s="31"/>
      <c r="G119" s="33"/>
      <c r="H119" s="56" t="s">
        <v>24</v>
      </c>
      <c r="I119" s="32"/>
      <c r="J119" s="32"/>
      <c r="K119" s="32"/>
      <c r="L119" s="32"/>
      <c r="M119" s="32"/>
      <c r="N119" s="32"/>
      <c r="O119" s="32"/>
      <c r="P119" s="32"/>
      <c r="Q119" s="32"/>
    </row>
    <row r="120" s="1" customFormat="1" ht="9.5" spans="1:17">
      <c r="A120" s="31" t="s">
        <v>151</v>
      </c>
      <c r="B120" s="33"/>
      <c r="C120" s="33"/>
      <c r="D120" s="33" t="s">
        <v>24</v>
      </c>
      <c r="E120" s="33"/>
      <c r="F120" s="31"/>
      <c r="G120" s="33"/>
      <c r="H120" s="56" t="s">
        <v>24</v>
      </c>
      <c r="I120" s="32"/>
      <c r="J120" s="32"/>
      <c r="K120" s="32"/>
      <c r="L120" s="32"/>
      <c r="M120" s="32"/>
      <c r="N120" s="32"/>
      <c r="O120" s="32"/>
      <c r="P120" s="32"/>
      <c r="Q120" s="32"/>
    </row>
    <row r="121" s="1" customFormat="1" ht="9.5" spans="1:17">
      <c r="A121" s="26" t="s">
        <v>152</v>
      </c>
      <c r="B121" s="27">
        <f>B122+B128+B158+B173+B174+B175</f>
        <v>55</v>
      </c>
      <c r="C121" s="33"/>
      <c r="D121" s="23" t="s">
        <v>24</v>
      </c>
      <c r="E121" s="23" t="s">
        <v>24</v>
      </c>
      <c r="F121" s="26"/>
      <c r="G121" s="33"/>
      <c r="H121" s="28" t="s">
        <v>24</v>
      </c>
      <c r="I121" s="27">
        <f t="shared" si="21"/>
        <v>4086.77</v>
      </c>
      <c r="J121" s="27">
        <f t="shared" si="22"/>
        <v>4086.77</v>
      </c>
      <c r="K121" s="27">
        <f>K122+K128+K158+K173+K174+K175</f>
        <v>1485.63</v>
      </c>
      <c r="L121" s="27">
        <f>L122+L128+L158+L173+L174+L175</f>
        <v>552.2</v>
      </c>
      <c r="M121" s="27">
        <f>M122+M128+M158+M173+M174+M175</f>
        <v>2048.94</v>
      </c>
      <c r="N121" s="27"/>
      <c r="O121" s="27"/>
      <c r="P121" s="27"/>
      <c r="Q121" s="32"/>
    </row>
    <row r="122" s="1" customFormat="1" ht="19" spans="1:17">
      <c r="A122" s="31" t="s">
        <v>154</v>
      </c>
      <c r="B122" s="33">
        <v>5</v>
      </c>
      <c r="C122" s="33"/>
      <c r="D122" s="33" t="s">
        <v>155</v>
      </c>
      <c r="E122" s="32">
        <f>E123+E124+E125+E126+E127</f>
        <v>7718</v>
      </c>
      <c r="F122" s="31"/>
      <c r="G122" s="33"/>
      <c r="H122" s="33" t="s">
        <v>24</v>
      </c>
      <c r="I122" s="32">
        <f t="shared" si="21"/>
        <v>1461.07</v>
      </c>
      <c r="J122" s="32">
        <f t="shared" si="22"/>
        <v>1461.07</v>
      </c>
      <c r="K122" s="32">
        <f>K123+K124+K125+K126+K127</f>
        <v>947.63</v>
      </c>
      <c r="L122" s="32">
        <f>L123+L124+L125+L126+L127</f>
        <v>14.2</v>
      </c>
      <c r="M122" s="32">
        <f>M123+M124+M125+M126+M127</f>
        <v>499.24</v>
      </c>
      <c r="N122" s="32"/>
      <c r="O122" s="32"/>
      <c r="P122" s="32"/>
      <c r="Q122" s="32"/>
    </row>
    <row r="123" s="1" customFormat="1" ht="12" customHeight="1" spans="1:17">
      <c r="A123" s="31" t="s">
        <v>374</v>
      </c>
      <c r="B123" s="33">
        <v>1</v>
      </c>
      <c r="C123" s="33" t="s">
        <v>282</v>
      </c>
      <c r="D123" s="33" t="s">
        <v>155</v>
      </c>
      <c r="E123" s="33">
        <v>1775</v>
      </c>
      <c r="F123" s="31" t="s">
        <v>375</v>
      </c>
      <c r="G123" s="33" t="s">
        <v>284</v>
      </c>
      <c r="H123" s="56" t="s">
        <v>285</v>
      </c>
      <c r="I123" s="32">
        <f t="shared" si="21"/>
        <v>319.97</v>
      </c>
      <c r="J123" s="32">
        <f t="shared" si="22"/>
        <v>319.97</v>
      </c>
      <c r="K123" s="32">
        <v>229.63</v>
      </c>
      <c r="L123" s="32">
        <v>14.2</v>
      </c>
      <c r="M123" s="32">
        <v>76.14</v>
      </c>
      <c r="N123" s="32"/>
      <c r="O123" s="32"/>
      <c r="P123" s="32"/>
      <c r="Q123" s="32" t="s">
        <v>153</v>
      </c>
    </row>
    <row r="124" s="1" customFormat="1" ht="12" customHeight="1" spans="1:17">
      <c r="A124" s="31" t="s">
        <v>376</v>
      </c>
      <c r="B124" s="33">
        <v>1</v>
      </c>
      <c r="C124" s="33" t="s">
        <v>282</v>
      </c>
      <c r="D124" s="33" t="s">
        <v>155</v>
      </c>
      <c r="E124" s="33">
        <v>1891</v>
      </c>
      <c r="F124" s="31" t="s">
        <v>377</v>
      </c>
      <c r="G124" s="33" t="s">
        <v>284</v>
      </c>
      <c r="H124" s="56" t="s">
        <v>378</v>
      </c>
      <c r="I124" s="32">
        <f t="shared" si="21"/>
        <v>359.39</v>
      </c>
      <c r="J124" s="32">
        <f t="shared" si="22"/>
        <v>359.39</v>
      </c>
      <c r="K124" s="32">
        <v>200</v>
      </c>
      <c r="L124" s="32"/>
      <c r="M124" s="32">
        <v>159.39</v>
      </c>
      <c r="N124" s="32"/>
      <c r="O124" s="32"/>
      <c r="P124" s="32"/>
      <c r="Q124" s="32" t="s">
        <v>153</v>
      </c>
    </row>
    <row r="125" s="1" customFormat="1" ht="12" customHeight="1" spans="1:17">
      <c r="A125" s="31" t="s">
        <v>379</v>
      </c>
      <c r="B125" s="33">
        <v>1</v>
      </c>
      <c r="C125" s="33" t="s">
        <v>282</v>
      </c>
      <c r="D125" s="33" t="s">
        <v>155</v>
      </c>
      <c r="E125" s="33">
        <v>1520</v>
      </c>
      <c r="F125" s="31" t="s">
        <v>380</v>
      </c>
      <c r="G125" s="33" t="s">
        <v>284</v>
      </c>
      <c r="H125" s="56" t="s">
        <v>285</v>
      </c>
      <c r="I125" s="32">
        <f t="shared" si="21"/>
        <v>271.86</v>
      </c>
      <c r="J125" s="32">
        <f t="shared" si="22"/>
        <v>271.86</v>
      </c>
      <c r="K125" s="32">
        <v>200</v>
      </c>
      <c r="L125" s="32"/>
      <c r="M125" s="32">
        <v>71.86</v>
      </c>
      <c r="N125" s="32"/>
      <c r="O125" s="32"/>
      <c r="P125" s="32"/>
      <c r="Q125" s="32" t="s">
        <v>153</v>
      </c>
    </row>
    <row r="126" s="1" customFormat="1" ht="12" customHeight="1" spans="1:17">
      <c r="A126" s="31" t="s">
        <v>381</v>
      </c>
      <c r="B126" s="33">
        <v>1</v>
      </c>
      <c r="C126" s="33" t="s">
        <v>282</v>
      </c>
      <c r="D126" s="33" t="s">
        <v>155</v>
      </c>
      <c r="E126" s="33">
        <v>859</v>
      </c>
      <c r="F126" s="31" t="s">
        <v>382</v>
      </c>
      <c r="G126" s="33" t="s">
        <v>284</v>
      </c>
      <c r="H126" s="56" t="s">
        <v>285</v>
      </c>
      <c r="I126" s="32">
        <f t="shared" si="21"/>
        <v>170.81</v>
      </c>
      <c r="J126" s="32">
        <f t="shared" si="22"/>
        <v>170.81</v>
      </c>
      <c r="K126" s="32">
        <v>120</v>
      </c>
      <c r="L126" s="32"/>
      <c r="M126" s="32">
        <v>50.81</v>
      </c>
      <c r="N126" s="32"/>
      <c r="O126" s="32"/>
      <c r="P126" s="32"/>
      <c r="Q126" s="32" t="s">
        <v>153</v>
      </c>
    </row>
    <row r="127" s="1" customFormat="1" ht="12" customHeight="1" spans="1:17">
      <c r="A127" s="31" t="s">
        <v>383</v>
      </c>
      <c r="B127" s="33">
        <v>1</v>
      </c>
      <c r="C127" s="33" t="s">
        <v>282</v>
      </c>
      <c r="D127" s="33" t="s">
        <v>155</v>
      </c>
      <c r="E127" s="33">
        <v>1673</v>
      </c>
      <c r="F127" s="31" t="s">
        <v>384</v>
      </c>
      <c r="G127" s="33" t="s">
        <v>284</v>
      </c>
      <c r="H127" s="56" t="s">
        <v>285</v>
      </c>
      <c r="I127" s="32">
        <f t="shared" si="21"/>
        <v>339.04</v>
      </c>
      <c r="J127" s="32">
        <f t="shared" si="22"/>
        <v>339.04</v>
      </c>
      <c r="K127" s="32">
        <v>198</v>
      </c>
      <c r="L127" s="32"/>
      <c r="M127" s="32">
        <v>141.04</v>
      </c>
      <c r="N127" s="32"/>
      <c r="O127" s="32"/>
      <c r="P127" s="32"/>
      <c r="Q127" s="32" t="s">
        <v>153</v>
      </c>
    </row>
    <row r="128" s="1" customFormat="1" ht="28.5" spans="1:17">
      <c r="A128" s="31" t="s">
        <v>156</v>
      </c>
      <c r="B128" s="33">
        <v>29</v>
      </c>
      <c r="C128" s="33"/>
      <c r="D128" s="33" t="s">
        <v>155</v>
      </c>
      <c r="E128" s="32">
        <f>E129+E130+E131+E132+E133+E134+E135+E136+E137+E138+E139+E140+E141+E142+E143+E144+E145+E146+E147+E148+E149+E150+E151+E152+E153+E154+E155+E156+E157</f>
        <v>28826</v>
      </c>
      <c r="F128" s="31"/>
      <c r="G128" s="33"/>
      <c r="H128" s="33" t="s">
        <v>24</v>
      </c>
      <c r="I128" s="32">
        <f t="shared" si="21"/>
        <v>1972</v>
      </c>
      <c r="J128" s="32">
        <f t="shared" si="22"/>
        <v>1972</v>
      </c>
      <c r="K128" s="32">
        <f>K129+K130+K131+K132+K133+K134+K135+K136+K137+K138+K139+K140+K141+K142+K143+K144+K145+K146+K147+K148+K149+K150+K151+K152+K153+K154+K155+K156+K157</f>
        <v>538</v>
      </c>
      <c r="L128" s="32">
        <f>L129+L130+L131+L132+L133+L134+L135+L136+L137+L138+L139+L140+L141+L142+L143+L144+L145+L146+L147+L148+L149+L150+L151+L152+L153+L154+L155+L156+L157</f>
        <v>238</v>
      </c>
      <c r="M128" s="32">
        <f>M129+M130+M131+M132+M133+M134+M135+M136+M137+M138+M139+M140+M141+M142+M143+M144+M145+M146+M147+M148+M149+M150+M151+M152+M153+M154+M155+M156+M157</f>
        <v>1196</v>
      </c>
      <c r="N128" s="32"/>
      <c r="O128" s="32"/>
      <c r="P128" s="32"/>
      <c r="Q128" s="32"/>
    </row>
    <row r="129" s="1" customFormat="1" customHeight="1" spans="1:17">
      <c r="A129" s="31" t="s">
        <v>385</v>
      </c>
      <c r="B129" s="33">
        <v>1</v>
      </c>
      <c r="C129" s="33" t="s">
        <v>282</v>
      </c>
      <c r="D129" s="33" t="s">
        <v>155</v>
      </c>
      <c r="E129" s="34">
        <v>500</v>
      </c>
      <c r="F129" s="31" t="s">
        <v>386</v>
      </c>
      <c r="G129" s="33" t="s">
        <v>284</v>
      </c>
      <c r="H129" s="56" t="s">
        <v>285</v>
      </c>
      <c r="I129" s="32">
        <f t="shared" si="21"/>
        <v>116</v>
      </c>
      <c r="J129" s="32">
        <f t="shared" si="22"/>
        <v>116</v>
      </c>
      <c r="K129" s="32"/>
      <c r="L129" s="32"/>
      <c r="M129" s="32">
        <v>116</v>
      </c>
      <c r="N129" s="32"/>
      <c r="O129" s="32"/>
      <c r="P129" s="32"/>
      <c r="Q129" s="32" t="s">
        <v>153</v>
      </c>
    </row>
    <row r="130" s="1" customFormat="1" customHeight="1" spans="1:17">
      <c r="A130" s="31" t="s">
        <v>387</v>
      </c>
      <c r="B130" s="33">
        <v>1</v>
      </c>
      <c r="C130" s="33" t="s">
        <v>282</v>
      </c>
      <c r="D130" s="33" t="s">
        <v>155</v>
      </c>
      <c r="E130" s="34">
        <v>360</v>
      </c>
      <c r="F130" s="31" t="s">
        <v>386</v>
      </c>
      <c r="G130" s="33" t="s">
        <v>284</v>
      </c>
      <c r="H130" s="56" t="s">
        <v>285</v>
      </c>
      <c r="I130" s="32">
        <f t="shared" si="21"/>
        <v>72</v>
      </c>
      <c r="J130" s="32">
        <f t="shared" si="22"/>
        <v>72</v>
      </c>
      <c r="K130" s="32"/>
      <c r="L130" s="32">
        <v>72</v>
      </c>
      <c r="M130" s="32"/>
      <c r="N130" s="32"/>
      <c r="O130" s="32"/>
      <c r="P130" s="32"/>
      <c r="Q130" s="32" t="s">
        <v>153</v>
      </c>
    </row>
    <row r="131" s="1" customFormat="1" customHeight="1" spans="1:17">
      <c r="A131" s="31" t="s">
        <v>387</v>
      </c>
      <c r="B131" s="33">
        <v>1</v>
      </c>
      <c r="C131" s="33" t="s">
        <v>282</v>
      </c>
      <c r="D131" s="33" t="s">
        <v>155</v>
      </c>
      <c r="E131" s="34">
        <v>50</v>
      </c>
      <c r="F131" s="31" t="s">
        <v>388</v>
      </c>
      <c r="G131" s="33" t="s">
        <v>284</v>
      </c>
      <c r="H131" s="56" t="s">
        <v>285</v>
      </c>
      <c r="I131" s="32">
        <f t="shared" si="21"/>
        <v>10</v>
      </c>
      <c r="J131" s="32">
        <f t="shared" si="22"/>
        <v>10</v>
      </c>
      <c r="K131" s="32"/>
      <c r="L131" s="32"/>
      <c r="M131" s="32">
        <v>10</v>
      </c>
      <c r="N131" s="32"/>
      <c r="O131" s="32"/>
      <c r="P131" s="32"/>
      <c r="Q131" s="32" t="s">
        <v>153</v>
      </c>
    </row>
    <row r="132" s="1" customFormat="1" customHeight="1" spans="1:17">
      <c r="A132" s="31" t="s">
        <v>389</v>
      </c>
      <c r="B132" s="33">
        <v>1</v>
      </c>
      <c r="C132" s="33" t="s">
        <v>282</v>
      </c>
      <c r="D132" s="33" t="s">
        <v>155</v>
      </c>
      <c r="E132" s="34">
        <v>500</v>
      </c>
      <c r="F132" s="31" t="s">
        <v>390</v>
      </c>
      <c r="G132" s="33" t="s">
        <v>284</v>
      </c>
      <c r="H132" s="56" t="s">
        <v>378</v>
      </c>
      <c r="I132" s="32">
        <f t="shared" si="21"/>
        <v>25</v>
      </c>
      <c r="J132" s="32">
        <f t="shared" si="22"/>
        <v>25</v>
      </c>
      <c r="K132" s="32"/>
      <c r="L132" s="32">
        <v>25</v>
      </c>
      <c r="M132" s="32"/>
      <c r="N132" s="32"/>
      <c r="O132" s="32"/>
      <c r="P132" s="32"/>
      <c r="Q132" s="32" t="s">
        <v>153</v>
      </c>
    </row>
    <row r="133" s="1" customFormat="1" customHeight="1" spans="1:17">
      <c r="A133" s="31" t="s">
        <v>391</v>
      </c>
      <c r="B133" s="33">
        <v>1</v>
      </c>
      <c r="C133" s="33" t="s">
        <v>282</v>
      </c>
      <c r="D133" s="33" t="s">
        <v>155</v>
      </c>
      <c r="E133" s="34">
        <v>460</v>
      </c>
      <c r="F133" s="31" t="s">
        <v>386</v>
      </c>
      <c r="G133" s="33" t="s">
        <v>284</v>
      </c>
      <c r="H133" s="56" t="s">
        <v>285</v>
      </c>
      <c r="I133" s="32">
        <f t="shared" si="21"/>
        <v>92</v>
      </c>
      <c r="J133" s="32">
        <f t="shared" si="22"/>
        <v>92</v>
      </c>
      <c r="K133" s="32"/>
      <c r="L133" s="32"/>
      <c r="M133" s="32">
        <v>92</v>
      </c>
      <c r="N133" s="32"/>
      <c r="O133" s="32"/>
      <c r="P133" s="32"/>
      <c r="Q133" s="32" t="s">
        <v>153</v>
      </c>
    </row>
    <row r="134" s="1" customFormat="1" customHeight="1" spans="1:17">
      <c r="A134" s="31" t="s">
        <v>391</v>
      </c>
      <c r="B134" s="33">
        <v>1</v>
      </c>
      <c r="C134" s="33" t="s">
        <v>282</v>
      </c>
      <c r="D134" s="33" t="s">
        <v>155</v>
      </c>
      <c r="E134" s="34">
        <v>2400</v>
      </c>
      <c r="F134" s="31" t="s">
        <v>392</v>
      </c>
      <c r="G134" s="33" t="s">
        <v>284</v>
      </c>
      <c r="H134" s="56" t="s">
        <v>378</v>
      </c>
      <c r="I134" s="32">
        <f t="shared" si="21"/>
        <v>30</v>
      </c>
      <c r="J134" s="32">
        <f t="shared" si="22"/>
        <v>30</v>
      </c>
      <c r="K134" s="32">
        <v>30</v>
      </c>
      <c r="L134" s="32"/>
      <c r="M134" s="32"/>
      <c r="N134" s="32"/>
      <c r="O134" s="32"/>
      <c r="P134" s="32"/>
      <c r="Q134" s="32" t="s">
        <v>153</v>
      </c>
    </row>
    <row r="135" s="1" customFormat="1" customHeight="1" spans="1:17">
      <c r="A135" s="31" t="s">
        <v>393</v>
      </c>
      <c r="B135" s="33">
        <v>1</v>
      </c>
      <c r="C135" s="33" t="s">
        <v>282</v>
      </c>
      <c r="D135" s="33" t="s">
        <v>155</v>
      </c>
      <c r="E135" s="34">
        <v>216</v>
      </c>
      <c r="F135" s="31" t="s">
        <v>388</v>
      </c>
      <c r="G135" s="33" t="s">
        <v>284</v>
      </c>
      <c r="H135" s="56" t="s">
        <v>285</v>
      </c>
      <c r="I135" s="32">
        <f t="shared" ref="I135:I198" si="31">SUM(J135,N135,O135,P135)</f>
        <v>43.2</v>
      </c>
      <c r="J135" s="32">
        <f t="shared" ref="J135:J198" si="32">SUM(K135:M135)</f>
        <v>43.2</v>
      </c>
      <c r="K135" s="32">
        <v>43.2</v>
      </c>
      <c r="L135" s="32"/>
      <c r="M135" s="32"/>
      <c r="N135" s="32"/>
      <c r="O135" s="32"/>
      <c r="P135" s="32"/>
      <c r="Q135" s="32" t="s">
        <v>153</v>
      </c>
    </row>
    <row r="136" s="1" customFormat="1" customHeight="1" spans="1:17">
      <c r="A136" s="31" t="s">
        <v>393</v>
      </c>
      <c r="B136" s="33">
        <v>1</v>
      </c>
      <c r="C136" s="33" t="s">
        <v>282</v>
      </c>
      <c r="D136" s="33" t="s">
        <v>155</v>
      </c>
      <c r="E136" s="34">
        <v>5000</v>
      </c>
      <c r="F136" s="31" t="s">
        <v>394</v>
      </c>
      <c r="G136" s="33" t="s">
        <v>284</v>
      </c>
      <c r="H136" s="56" t="s">
        <v>378</v>
      </c>
      <c r="I136" s="32">
        <f t="shared" si="31"/>
        <v>50</v>
      </c>
      <c r="J136" s="32">
        <f t="shared" si="32"/>
        <v>50</v>
      </c>
      <c r="K136" s="32">
        <v>50</v>
      </c>
      <c r="L136" s="32"/>
      <c r="M136" s="32"/>
      <c r="N136" s="32"/>
      <c r="O136" s="32"/>
      <c r="P136" s="32"/>
      <c r="Q136" s="32" t="s">
        <v>153</v>
      </c>
    </row>
    <row r="137" s="1" customFormat="1" customHeight="1" spans="1:17">
      <c r="A137" s="31" t="s">
        <v>393</v>
      </c>
      <c r="B137" s="33">
        <v>1</v>
      </c>
      <c r="C137" s="33" t="s">
        <v>282</v>
      </c>
      <c r="D137" s="33" t="s">
        <v>155</v>
      </c>
      <c r="E137" s="34">
        <v>664</v>
      </c>
      <c r="F137" s="31" t="s">
        <v>395</v>
      </c>
      <c r="G137" s="33" t="s">
        <v>284</v>
      </c>
      <c r="H137" s="56" t="s">
        <v>378</v>
      </c>
      <c r="I137" s="32">
        <f t="shared" si="31"/>
        <v>132</v>
      </c>
      <c r="J137" s="32">
        <f t="shared" si="32"/>
        <v>132</v>
      </c>
      <c r="K137" s="32">
        <v>93</v>
      </c>
      <c r="L137" s="32">
        <v>39</v>
      </c>
      <c r="M137" s="32"/>
      <c r="N137" s="32"/>
      <c r="O137" s="32"/>
      <c r="P137" s="32"/>
      <c r="Q137" s="32" t="s">
        <v>153</v>
      </c>
    </row>
    <row r="138" s="1" customFormat="1" customHeight="1" spans="1:17">
      <c r="A138" s="31" t="s">
        <v>396</v>
      </c>
      <c r="B138" s="33">
        <v>1</v>
      </c>
      <c r="C138" s="33" t="s">
        <v>282</v>
      </c>
      <c r="D138" s="33" t="s">
        <v>155</v>
      </c>
      <c r="E138" s="34">
        <v>1260</v>
      </c>
      <c r="F138" s="31" t="s">
        <v>397</v>
      </c>
      <c r="G138" s="33" t="s">
        <v>284</v>
      </c>
      <c r="H138" s="56" t="s">
        <v>378</v>
      </c>
      <c r="I138" s="32">
        <f t="shared" si="31"/>
        <v>27</v>
      </c>
      <c r="J138" s="32">
        <f t="shared" si="32"/>
        <v>27</v>
      </c>
      <c r="K138" s="32">
        <v>27</v>
      </c>
      <c r="L138" s="32"/>
      <c r="M138" s="32"/>
      <c r="N138" s="32"/>
      <c r="O138" s="32"/>
      <c r="P138" s="32"/>
      <c r="Q138" s="32" t="s">
        <v>153</v>
      </c>
    </row>
    <row r="139" s="1" customFormat="1" customHeight="1" spans="1:17">
      <c r="A139" s="31" t="s">
        <v>398</v>
      </c>
      <c r="B139" s="33">
        <v>1</v>
      </c>
      <c r="C139" s="33" t="s">
        <v>282</v>
      </c>
      <c r="D139" s="33" t="s">
        <v>155</v>
      </c>
      <c r="E139" s="34">
        <v>120</v>
      </c>
      <c r="F139" s="31" t="s">
        <v>388</v>
      </c>
      <c r="G139" s="33" t="s">
        <v>284</v>
      </c>
      <c r="H139" s="56" t="s">
        <v>285</v>
      </c>
      <c r="I139" s="32">
        <f t="shared" si="31"/>
        <v>24</v>
      </c>
      <c r="J139" s="32">
        <f t="shared" si="32"/>
        <v>24</v>
      </c>
      <c r="K139" s="32">
        <v>24</v>
      </c>
      <c r="L139" s="32"/>
      <c r="M139" s="32"/>
      <c r="N139" s="32"/>
      <c r="O139" s="32"/>
      <c r="P139" s="32"/>
      <c r="Q139" s="32" t="s">
        <v>153</v>
      </c>
    </row>
    <row r="140" s="1" customFormat="1" customHeight="1" spans="1:17">
      <c r="A140" s="31" t="s">
        <v>398</v>
      </c>
      <c r="B140" s="33">
        <v>1</v>
      </c>
      <c r="C140" s="33" t="s">
        <v>282</v>
      </c>
      <c r="D140" s="33" t="s">
        <v>155</v>
      </c>
      <c r="E140" s="34">
        <v>675</v>
      </c>
      <c r="F140" s="31" t="s">
        <v>386</v>
      </c>
      <c r="G140" s="33" t="s">
        <v>284</v>
      </c>
      <c r="H140" s="56" t="s">
        <v>285</v>
      </c>
      <c r="I140" s="32">
        <f t="shared" si="31"/>
        <v>135</v>
      </c>
      <c r="J140" s="32">
        <f t="shared" si="32"/>
        <v>135</v>
      </c>
      <c r="K140" s="32">
        <v>135</v>
      </c>
      <c r="L140" s="32"/>
      <c r="M140" s="32"/>
      <c r="N140" s="32"/>
      <c r="O140" s="32"/>
      <c r="P140" s="32"/>
      <c r="Q140" s="32" t="s">
        <v>153</v>
      </c>
    </row>
    <row r="141" s="1" customFormat="1" customHeight="1" spans="1:17">
      <c r="A141" s="31" t="s">
        <v>399</v>
      </c>
      <c r="B141" s="33">
        <v>1</v>
      </c>
      <c r="C141" s="33" t="s">
        <v>282</v>
      </c>
      <c r="D141" s="33" t="s">
        <v>155</v>
      </c>
      <c r="E141" s="34">
        <v>80</v>
      </c>
      <c r="F141" s="31" t="s">
        <v>400</v>
      </c>
      <c r="G141" s="33" t="s">
        <v>284</v>
      </c>
      <c r="H141" s="56" t="s">
        <v>285</v>
      </c>
      <c r="I141" s="32">
        <f t="shared" si="31"/>
        <v>16</v>
      </c>
      <c r="J141" s="32">
        <f t="shared" si="32"/>
        <v>16</v>
      </c>
      <c r="K141" s="32"/>
      <c r="L141" s="32">
        <v>16</v>
      </c>
      <c r="M141" s="32"/>
      <c r="N141" s="32"/>
      <c r="O141" s="32"/>
      <c r="P141" s="32"/>
      <c r="Q141" s="32" t="s">
        <v>153</v>
      </c>
    </row>
    <row r="142" s="1" customFormat="1" customHeight="1" spans="1:17">
      <c r="A142" s="31" t="s">
        <v>401</v>
      </c>
      <c r="B142" s="33">
        <v>1</v>
      </c>
      <c r="C142" s="33" t="s">
        <v>282</v>
      </c>
      <c r="D142" s="33" t="s">
        <v>155</v>
      </c>
      <c r="E142" s="34">
        <v>69</v>
      </c>
      <c r="F142" s="31" t="s">
        <v>388</v>
      </c>
      <c r="G142" s="33" t="s">
        <v>284</v>
      </c>
      <c r="H142" s="56" t="s">
        <v>285</v>
      </c>
      <c r="I142" s="32">
        <f t="shared" si="31"/>
        <v>13.8</v>
      </c>
      <c r="J142" s="32">
        <f t="shared" si="32"/>
        <v>13.8</v>
      </c>
      <c r="K142" s="32">
        <v>13.8</v>
      </c>
      <c r="L142" s="32"/>
      <c r="M142" s="32"/>
      <c r="N142" s="32"/>
      <c r="O142" s="32"/>
      <c r="P142" s="32"/>
      <c r="Q142" s="32" t="s">
        <v>153</v>
      </c>
    </row>
    <row r="143" s="1" customFormat="1" customHeight="1" spans="1:17">
      <c r="A143" s="31" t="s">
        <v>402</v>
      </c>
      <c r="B143" s="33">
        <v>1</v>
      </c>
      <c r="C143" s="33" t="s">
        <v>282</v>
      </c>
      <c r="D143" s="33" t="s">
        <v>155</v>
      </c>
      <c r="E143" s="34">
        <v>500</v>
      </c>
      <c r="F143" s="31" t="s">
        <v>397</v>
      </c>
      <c r="G143" s="33" t="s">
        <v>284</v>
      </c>
      <c r="H143" s="56" t="s">
        <v>285</v>
      </c>
      <c r="I143" s="32">
        <f t="shared" si="31"/>
        <v>10</v>
      </c>
      <c r="J143" s="32">
        <f t="shared" si="32"/>
        <v>10</v>
      </c>
      <c r="K143" s="32">
        <v>10</v>
      </c>
      <c r="L143" s="32"/>
      <c r="M143" s="32"/>
      <c r="N143" s="32"/>
      <c r="O143" s="32"/>
      <c r="P143" s="32"/>
      <c r="Q143" s="32" t="s">
        <v>153</v>
      </c>
    </row>
    <row r="144" s="1" customFormat="1" customHeight="1" spans="1:17">
      <c r="A144" s="31" t="s">
        <v>403</v>
      </c>
      <c r="B144" s="33">
        <v>1</v>
      </c>
      <c r="C144" s="33" t="s">
        <v>282</v>
      </c>
      <c r="D144" s="33" t="s">
        <v>155</v>
      </c>
      <c r="E144" s="34">
        <v>500</v>
      </c>
      <c r="F144" s="31" t="s">
        <v>386</v>
      </c>
      <c r="G144" s="33" t="s">
        <v>284</v>
      </c>
      <c r="H144" s="56" t="s">
        <v>285</v>
      </c>
      <c r="I144" s="32">
        <f t="shared" si="31"/>
        <v>100</v>
      </c>
      <c r="J144" s="32">
        <f t="shared" si="32"/>
        <v>100</v>
      </c>
      <c r="K144" s="32">
        <v>100</v>
      </c>
      <c r="L144" s="32"/>
      <c r="M144" s="32"/>
      <c r="N144" s="32"/>
      <c r="O144" s="32"/>
      <c r="P144" s="32"/>
      <c r="Q144" s="32" t="s">
        <v>153</v>
      </c>
    </row>
    <row r="145" s="1" customFormat="1" customHeight="1" spans="1:17">
      <c r="A145" s="31" t="s">
        <v>404</v>
      </c>
      <c r="B145" s="33">
        <v>1</v>
      </c>
      <c r="C145" s="33" t="s">
        <v>282</v>
      </c>
      <c r="D145" s="33" t="s">
        <v>155</v>
      </c>
      <c r="E145" s="34">
        <v>60</v>
      </c>
      <c r="F145" s="31" t="s">
        <v>388</v>
      </c>
      <c r="G145" s="33" t="s">
        <v>284</v>
      </c>
      <c r="H145" s="56" t="s">
        <v>378</v>
      </c>
      <c r="I145" s="32">
        <f t="shared" si="31"/>
        <v>12</v>
      </c>
      <c r="J145" s="32">
        <f t="shared" si="32"/>
        <v>12</v>
      </c>
      <c r="K145" s="32">
        <v>12</v>
      </c>
      <c r="L145" s="32"/>
      <c r="M145" s="32"/>
      <c r="N145" s="32"/>
      <c r="O145" s="32"/>
      <c r="P145" s="32"/>
      <c r="Q145" s="32" t="s">
        <v>153</v>
      </c>
    </row>
    <row r="146" s="1" customFormat="1" customHeight="1" spans="1:17">
      <c r="A146" s="31" t="s">
        <v>405</v>
      </c>
      <c r="B146" s="33">
        <v>1</v>
      </c>
      <c r="C146" s="33" t="s">
        <v>282</v>
      </c>
      <c r="D146" s="33" t="s">
        <v>155</v>
      </c>
      <c r="E146" s="34">
        <v>3000</v>
      </c>
      <c r="F146" s="31" t="s">
        <v>394</v>
      </c>
      <c r="G146" s="33" t="s">
        <v>284</v>
      </c>
      <c r="H146" s="56" t="s">
        <v>378</v>
      </c>
      <c r="I146" s="32">
        <f t="shared" si="31"/>
        <v>50</v>
      </c>
      <c r="J146" s="32">
        <f t="shared" si="32"/>
        <v>50</v>
      </c>
      <c r="K146" s="32"/>
      <c r="L146" s="32"/>
      <c r="M146" s="32">
        <v>50</v>
      </c>
      <c r="N146" s="32"/>
      <c r="O146" s="32"/>
      <c r="P146" s="32"/>
      <c r="Q146" s="32" t="s">
        <v>153</v>
      </c>
    </row>
    <row r="147" s="1" customFormat="1" customHeight="1" spans="1:17">
      <c r="A147" s="31" t="s">
        <v>405</v>
      </c>
      <c r="B147" s="33">
        <v>1</v>
      </c>
      <c r="C147" s="33" t="s">
        <v>282</v>
      </c>
      <c r="D147" s="33" t="s">
        <v>155</v>
      </c>
      <c r="E147" s="34">
        <v>500</v>
      </c>
      <c r="F147" s="31" t="s">
        <v>397</v>
      </c>
      <c r="G147" s="33" t="s">
        <v>284</v>
      </c>
      <c r="H147" s="56" t="s">
        <v>378</v>
      </c>
      <c r="I147" s="32">
        <f t="shared" si="31"/>
        <v>10</v>
      </c>
      <c r="J147" s="32">
        <f t="shared" si="32"/>
        <v>10</v>
      </c>
      <c r="K147" s="32"/>
      <c r="L147" s="32"/>
      <c r="M147" s="32">
        <v>10</v>
      </c>
      <c r="N147" s="32"/>
      <c r="O147" s="32"/>
      <c r="P147" s="32"/>
      <c r="Q147" s="32" t="s">
        <v>153</v>
      </c>
    </row>
    <row r="148" s="1" customFormat="1" customHeight="1" spans="1:17">
      <c r="A148" s="31" t="s">
        <v>406</v>
      </c>
      <c r="B148" s="33">
        <v>1</v>
      </c>
      <c r="C148" s="33" t="s">
        <v>282</v>
      </c>
      <c r="D148" s="33" t="s">
        <v>155</v>
      </c>
      <c r="E148" s="34">
        <v>2720</v>
      </c>
      <c r="F148" s="31" t="s">
        <v>407</v>
      </c>
      <c r="G148" s="33" t="s">
        <v>284</v>
      </c>
      <c r="H148" s="56" t="s">
        <v>285</v>
      </c>
      <c r="I148" s="32">
        <f t="shared" si="31"/>
        <v>78.9</v>
      </c>
      <c r="J148" s="32">
        <f t="shared" si="32"/>
        <v>78.9</v>
      </c>
      <c r="K148" s="32"/>
      <c r="L148" s="32">
        <v>31.4</v>
      </c>
      <c r="M148" s="32">
        <v>47.5</v>
      </c>
      <c r="N148" s="32"/>
      <c r="O148" s="32"/>
      <c r="P148" s="32"/>
      <c r="Q148" s="32" t="s">
        <v>153</v>
      </c>
    </row>
    <row r="149" s="1" customFormat="1" customHeight="1" spans="1:17">
      <c r="A149" s="31" t="s">
        <v>406</v>
      </c>
      <c r="B149" s="33">
        <v>1</v>
      </c>
      <c r="C149" s="33" t="s">
        <v>282</v>
      </c>
      <c r="D149" s="33" t="s">
        <v>155</v>
      </c>
      <c r="E149" s="34">
        <v>1863</v>
      </c>
      <c r="F149" s="31" t="s">
        <v>397</v>
      </c>
      <c r="G149" s="33" t="s">
        <v>284</v>
      </c>
      <c r="H149" s="56" t="s">
        <v>285</v>
      </c>
      <c r="I149" s="32">
        <f t="shared" si="31"/>
        <v>54</v>
      </c>
      <c r="J149" s="32">
        <f t="shared" si="32"/>
        <v>54</v>
      </c>
      <c r="K149" s="32"/>
      <c r="L149" s="32">
        <v>54</v>
      </c>
      <c r="M149" s="32"/>
      <c r="N149" s="32"/>
      <c r="O149" s="32"/>
      <c r="P149" s="32"/>
      <c r="Q149" s="32" t="s">
        <v>153</v>
      </c>
    </row>
    <row r="150" s="1" customFormat="1" customHeight="1" spans="1:17">
      <c r="A150" s="31" t="s">
        <v>408</v>
      </c>
      <c r="B150" s="33">
        <v>1</v>
      </c>
      <c r="C150" s="33" t="s">
        <v>282</v>
      </c>
      <c r="D150" s="33" t="s">
        <v>155</v>
      </c>
      <c r="E150" s="34">
        <v>360</v>
      </c>
      <c r="F150" s="31" t="s">
        <v>386</v>
      </c>
      <c r="G150" s="33" t="s">
        <v>284</v>
      </c>
      <c r="H150" s="56" t="s">
        <v>285</v>
      </c>
      <c r="I150" s="32">
        <f t="shared" si="31"/>
        <v>72</v>
      </c>
      <c r="J150" s="32">
        <f t="shared" si="32"/>
        <v>72</v>
      </c>
      <c r="K150" s="32"/>
      <c r="L150" s="32"/>
      <c r="M150" s="32">
        <v>72</v>
      </c>
      <c r="N150" s="32"/>
      <c r="O150" s="32"/>
      <c r="P150" s="32"/>
      <c r="Q150" s="32" t="s">
        <v>153</v>
      </c>
    </row>
    <row r="151" s="1" customFormat="1" customHeight="1" spans="1:17">
      <c r="A151" s="31" t="s">
        <v>409</v>
      </c>
      <c r="B151" s="33">
        <v>1</v>
      </c>
      <c r="C151" s="33" t="s">
        <v>282</v>
      </c>
      <c r="D151" s="33" t="s">
        <v>155</v>
      </c>
      <c r="E151" s="34">
        <v>600</v>
      </c>
      <c r="F151" s="31" t="s">
        <v>410</v>
      </c>
      <c r="G151" s="33" t="s">
        <v>284</v>
      </c>
      <c r="H151" s="56" t="s">
        <v>285</v>
      </c>
      <c r="I151" s="32">
        <f t="shared" si="31"/>
        <v>120</v>
      </c>
      <c r="J151" s="32">
        <f t="shared" si="32"/>
        <v>120</v>
      </c>
      <c r="K151" s="32"/>
      <c r="L151" s="32"/>
      <c r="M151" s="32">
        <v>120</v>
      </c>
      <c r="N151" s="32"/>
      <c r="O151" s="32"/>
      <c r="P151" s="32"/>
      <c r="Q151" s="32" t="s">
        <v>153</v>
      </c>
    </row>
    <row r="152" s="1" customFormat="1" customHeight="1" spans="1:17">
      <c r="A152" s="31" t="s">
        <v>411</v>
      </c>
      <c r="B152" s="33">
        <v>1</v>
      </c>
      <c r="C152" s="33" t="s">
        <v>282</v>
      </c>
      <c r="D152" s="33" t="s">
        <v>155</v>
      </c>
      <c r="E152" s="34">
        <v>560</v>
      </c>
      <c r="F152" s="31" t="s">
        <v>386</v>
      </c>
      <c r="G152" s="33" t="s">
        <v>284</v>
      </c>
      <c r="H152" s="56" t="s">
        <v>285</v>
      </c>
      <c r="I152" s="32">
        <f t="shared" si="31"/>
        <v>112</v>
      </c>
      <c r="J152" s="32">
        <f t="shared" si="32"/>
        <v>112</v>
      </c>
      <c r="K152" s="32"/>
      <c r="L152" s="32"/>
      <c r="M152" s="32">
        <v>112</v>
      </c>
      <c r="N152" s="32"/>
      <c r="O152" s="32"/>
      <c r="P152" s="32"/>
      <c r="Q152" s="32" t="s">
        <v>153</v>
      </c>
    </row>
    <row r="153" s="1" customFormat="1" customHeight="1" spans="1:17">
      <c r="A153" s="31" t="s">
        <v>412</v>
      </c>
      <c r="B153" s="33">
        <v>1</v>
      </c>
      <c r="C153" s="33" t="s">
        <v>282</v>
      </c>
      <c r="D153" s="33" t="s">
        <v>155</v>
      </c>
      <c r="E153" s="311">
        <v>340</v>
      </c>
      <c r="F153" s="31" t="s">
        <v>386</v>
      </c>
      <c r="G153" s="33" t="s">
        <v>284</v>
      </c>
      <c r="H153" s="56" t="s">
        <v>285</v>
      </c>
      <c r="I153" s="32">
        <f t="shared" si="31"/>
        <v>68</v>
      </c>
      <c r="J153" s="32">
        <f t="shared" si="32"/>
        <v>68</v>
      </c>
      <c r="K153" s="32"/>
      <c r="L153" s="32"/>
      <c r="M153" s="32">
        <v>68</v>
      </c>
      <c r="N153" s="32"/>
      <c r="O153" s="32"/>
      <c r="P153" s="32"/>
      <c r="Q153" s="32" t="s">
        <v>153</v>
      </c>
    </row>
    <row r="154" s="1" customFormat="1" customHeight="1" spans="1:17">
      <c r="A154" s="31" t="s">
        <v>413</v>
      </c>
      <c r="B154" s="33">
        <v>1</v>
      </c>
      <c r="C154" s="33" t="s">
        <v>282</v>
      </c>
      <c r="D154" s="33" t="s">
        <v>155</v>
      </c>
      <c r="E154" s="311">
        <v>300</v>
      </c>
      <c r="F154" s="31" t="s">
        <v>386</v>
      </c>
      <c r="G154" s="33" t="s">
        <v>284</v>
      </c>
      <c r="H154" s="56" t="s">
        <v>285</v>
      </c>
      <c r="I154" s="32">
        <f t="shared" si="31"/>
        <v>60</v>
      </c>
      <c r="J154" s="32">
        <f t="shared" si="32"/>
        <v>60</v>
      </c>
      <c r="K154" s="32"/>
      <c r="L154" s="32"/>
      <c r="M154" s="32">
        <v>60</v>
      </c>
      <c r="N154" s="32"/>
      <c r="O154" s="32"/>
      <c r="P154" s="32"/>
      <c r="Q154" s="32" t="s">
        <v>153</v>
      </c>
    </row>
    <row r="155" s="1" customFormat="1" customHeight="1" spans="1:17">
      <c r="A155" s="31" t="s">
        <v>414</v>
      </c>
      <c r="B155" s="33">
        <v>1</v>
      </c>
      <c r="C155" s="33" t="s">
        <v>282</v>
      </c>
      <c r="D155" s="33" t="s">
        <v>155</v>
      </c>
      <c r="E155" s="311">
        <v>600</v>
      </c>
      <c r="F155" s="31" t="s">
        <v>386</v>
      </c>
      <c r="G155" s="33" t="s">
        <v>284</v>
      </c>
      <c r="H155" s="56" t="s">
        <v>285</v>
      </c>
      <c r="I155" s="32">
        <f t="shared" si="31"/>
        <v>120</v>
      </c>
      <c r="J155" s="32">
        <f t="shared" si="32"/>
        <v>120</v>
      </c>
      <c r="K155" s="32"/>
      <c r="L155" s="32"/>
      <c r="M155" s="32">
        <v>120</v>
      </c>
      <c r="N155" s="32"/>
      <c r="O155" s="32"/>
      <c r="P155" s="32"/>
      <c r="Q155" s="32" t="s">
        <v>153</v>
      </c>
    </row>
    <row r="156" s="1" customFormat="1" customHeight="1" spans="1:17">
      <c r="A156" s="31" t="s">
        <v>415</v>
      </c>
      <c r="B156" s="33">
        <v>1</v>
      </c>
      <c r="C156" s="33" t="s">
        <v>282</v>
      </c>
      <c r="D156" s="33" t="s">
        <v>155</v>
      </c>
      <c r="E156" s="311">
        <v>1069</v>
      </c>
      <c r="F156" s="31" t="s">
        <v>416</v>
      </c>
      <c r="G156" s="33" t="s">
        <v>284</v>
      </c>
      <c r="H156" s="56" t="s">
        <v>285</v>
      </c>
      <c r="I156" s="32">
        <f t="shared" si="31"/>
        <v>214.1</v>
      </c>
      <c r="J156" s="32">
        <f t="shared" si="32"/>
        <v>214.1</v>
      </c>
      <c r="K156" s="32"/>
      <c r="L156" s="32">
        <v>0.6</v>
      </c>
      <c r="M156" s="32">
        <v>213.5</v>
      </c>
      <c r="N156" s="32"/>
      <c r="O156" s="32"/>
      <c r="P156" s="32"/>
      <c r="Q156" s="32" t="s">
        <v>153</v>
      </c>
    </row>
    <row r="157" s="1" customFormat="1" customHeight="1" spans="1:17">
      <c r="A157" s="31" t="s">
        <v>415</v>
      </c>
      <c r="B157" s="33">
        <v>1</v>
      </c>
      <c r="C157" s="33" t="s">
        <v>282</v>
      </c>
      <c r="D157" s="33" t="s">
        <v>155</v>
      </c>
      <c r="E157" s="311">
        <v>3500</v>
      </c>
      <c r="F157" s="31" t="s">
        <v>417</v>
      </c>
      <c r="G157" s="33" t="s">
        <v>284</v>
      </c>
      <c r="H157" s="56" t="s">
        <v>378</v>
      </c>
      <c r="I157" s="32">
        <f t="shared" si="31"/>
        <v>105</v>
      </c>
      <c r="J157" s="32">
        <f t="shared" si="32"/>
        <v>105</v>
      </c>
      <c r="K157" s="32"/>
      <c r="L157" s="32"/>
      <c r="M157" s="32">
        <v>105</v>
      </c>
      <c r="N157" s="32"/>
      <c r="O157" s="32"/>
      <c r="P157" s="32"/>
      <c r="Q157" s="32" t="s">
        <v>153</v>
      </c>
    </row>
    <row r="158" s="1" customFormat="1" ht="34" customHeight="1" spans="1:17">
      <c r="A158" s="31" t="s">
        <v>158</v>
      </c>
      <c r="B158" s="33">
        <v>21</v>
      </c>
      <c r="C158" s="33"/>
      <c r="D158" s="33" t="s">
        <v>418</v>
      </c>
      <c r="E158" s="33">
        <v>21</v>
      </c>
      <c r="F158" s="31"/>
      <c r="G158" s="33"/>
      <c r="H158" s="33" t="s">
        <v>24</v>
      </c>
      <c r="I158" s="32">
        <f t="shared" si="31"/>
        <v>653.7</v>
      </c>
      <c r="J158" s="32">
        <f t="shared" si="32"/>
        <v>653.7</v>
      </c>
      <c r="K158" s="32">
        <f>K159+K160+K161+K162+K163+K164+K165+K166+K167+K168+K169+K170+K171+K172</f>
        <v>0</v>
      </c>
      <c r="L158" s="32">
        <f>L159+L160+L161+L162+L163+L164+L165+L166+L167+L168+L169+L170+L171+L172</f>
        <v>300</v>
      </c>
      <c r="M158" s="32">
        <f>M159+M160+M161+M162+M163+M164+M165+M166+M167+M168+M169+M170+M171+M172</f>
        <v>353.7</v>
      </c>
      <c r="N158" s="32"/>
      <c r="O158" s="32"/>
      <c r="P158" s="32"/>
      <c r="Q158" s="32"/>
    </row>
    <row r="159" s="1" customFormat="1" ht="11" customHeight="1" spans="1:17">
      <c r="A159" s="31" t="s">
        <v>419</v>
      </c>
      <c r="B159" s="33">
        <v>1</v>
      </c>
      <c r="C159" s="33" t="s">
        <v>282</v>
      </c>
      <c r="D159" s="33" t="s">
        <v>418</v>
      </c>
      <c r="E159" s="33">
        <v>1</v>
      </c>
      <c r="F159" s="31" t="s">
        <v>394</v>
      </c>
      <c r="G159" s="33" t="s">
        <v>284</v>
      </c>
      <c r="H159" s="56" t="s">
        <v>378</v>
      </c>
      <c r="I159" s="32">
        <f t="shared" si="31"/>
        <v>60</v>
      </c>
      <c r="J159" s="32">
        <f t="shared" si="32"/>
        <v>60</v>
      </c>
      <c r="K159" s="32">
        <v>0</v>
      </c>
      <c r="L159" s="32">
        <v>0</v>
      </c>
      <c r="M159" s="32">
        <v>60</v>
      </c>
      <c r="N159" s="32"/>
      <c r="O159" s="32"/>
      <c r="P159" s="32"/>
      <c r="Q159" s="32" t="s">
        <v>153</v>
      </c>
    </row>
    <row r="160" s="1" customFormat="1" ht="11" customHeight="1" spans="1:17">
      <c r="A160" s="31" t="s">
        <v>420</v>
      </c>
      <c r="B160" s="33">
        <v>1</v>
      </c>
      <c r="C160" s="33" t="s">
        <v>282</v>
      </c>
      <c r="D160" s="33" t="s">
        <v>418</v>
      </c>
      <c r="E160" s="33">
        <v>1</v>
      </c>
      <c r="F160" s="31" t="s">
        <v>386</v>
      </c>
      <c r="G160" s="33" t="s">
        <v>284</v>
      </c>
      <c r="H160" s="56" t="s">
        <v>378</v>
      </c>
      <c r="I160" s="32">
        <f t="shared" si="31"/>
        <v>300</v>
      </c>
      <c r="J160" s="32">
        <f t="shared" si="32"/>
        <v>300</v>
      </c>
      <c r="K160" s="32">
        <v>0</v>
      </c>
      <c r="L160" s="32">
        <v>300</v>
      </c>
      <c r="M160" s="32">
        <v>0</v>
      </c>
      <c r="N160" s="32"/>
      <c r="O160" s="32"/>
      <c r="P160" s="32"/>
      <c r="Q160" s="32" t="s">
        <v>153</v>
      </c>
    </row>
    <row r="161" s="1" customFormat="1" ht="11" customHeight="1" spans="1:17">
      <c r="A161" s="31" t="s">
        <v>421</v>
      </c>
      <c r="B161" s="33">
        <v>1</v>
      </c>
      <c r="C161" s="33" t="s">
        <v>306</v>
      </c>
      <c r="D161" s="33" t="s">
        <v>418</v>
      </c>
      <c r="E161" s="33">
        <v>1</v>
      </c>
      <c r="F161" s="31" t="s">
        <v>422</v>
      </c>
      <c r="G161" s="33" t="s">
        <v>284</v>
      </c>
      <c r="H161" s="56" t="s">
        <v>285</v>
      </c>
      <c r="I161" s="32">
        <f t="shared" si="31"/>
        <v>17.73</v>
      </c>
      <c r="J161" s="32">
        <f t="shared" si="32"/>
        <v>17.73</v>
      </c>
      <c r="K161" s="32">
        <v>0</v>
      </c>
      <c r="L161" s="32">
        <v>0</v>
      </c>
      <c r="M161" s="32">
        <v>17.73</v>
      </c>
      <c r="N161" s="32"/>
      <c r="O161" s="32"/>
      <c r="P161" s="32"/>
      <c r="Q161" s="32" t="s">
        <v>153</v>
      </c>
    </row>
    <row r="162" s="1" customFormat="1" ht="11" customHeight="1" spans="1:17">
      <c r="A162" s="31" t="s">
        <v>423</v>
      </c>
      <c r="B162" s="33">
        <v>1</v>
      </c>
      <c r="C162" s="33" t="s">
        <v>306</v>
      </c>
      <c r="D162" s="33" t="s">
        <v>418</v>
      </c>
      <c r="E162" s="33">
        <v>1</v>
      </c>
      <c r="F162" s="31" t="s">
        <v>422</v>
      </c>
      <c r="G162" s="33" t="s">
        <v>284</v>
      </c>
      <c r="H162" s="56" t="s">
        <v>285</v>
      </c>
      <c r="I162" s="32">
        <f t="shared" si="31"/>
        <v>20.28</v>
      </c>
      <c r="J162" s="32">
        <f t="shared" si="32"/>
        <v>20.28</v>
      </c>
      <c r="K162" s="32">
        <v>0</v>
      </c>
      <c r="L162" s="32">
        <v>0</v>
      </c>
      <c r="M162" s="32">
        <v>20.28</v>
      </c>
      <c r="N162" s="32"/>
      <c r="O162" s="32"/>
      <c r="P162" s="32"/>
      <c r="Q162" s="32" t="s">
        <v>153</v>
      </c>
    </row>
    <row r="163" s="1" customFormat="1" ht="11" customHeight="1" spans="1:17">
      <c r="A163" s="31" t="s">
        <v>419</v>
      </c>
      <c r="B163" s="33">
        <v>1</v>
      </c>
      <c r="C163" s="33" t="s">
        <v>306</v>
      </c>
      <c r="D163" s="33" t="s">
        <v>418</v>
      </c>
      <c r="E163" s="33">
        <v>1</v>
      </c>
      <c r="F163" s="31" t="s">
        <v>422</v>
      </c>
      <c r="G163" s="33" t="s">
        <v>284</v>
      </c>
      <c r="H163" s="56" t="s">
        <v>285</v>
      </c>
      <c r="I163" s="32">
        <f t="shared" si="31"/>
        <v>25.4</v>
      </c>
      <c r="J163" s="32">
        <f t="shared" si="32"/>
        <v>25.4</v>
      </c>
      <c r="K163" s="32">
        <v>0</v>
      </c>
      <c r="L163" s="32">
        <v>0</v>
      </c>
      <c r="M163" s="32">
        <v>25.4</v>
      </c>
      <c r="N163" s="32"/>
      <c r="O163" s="32"/>
      <c r="P163" s="32"/>
      <c r="Q163" s="32" t="s">
        <v>153</v>
      </c>
    </row>
    <row r="164" s="1" customFormat="1" ht="11" customHeight="1" spans="1:17">
      <c r="A164" s="31" t="s">
        <v>424</v>
      </c>
      <c r="B164" s="33">
        <v>1</v>
      </c>
      <c r="C164" s="33" t="s">
        <v>306</v>
      </c>
      <c r="D164" s="33" t="s">
        <v>418</v>
      </c>
      <c r="E164" s="33">
        <v>1</v>
      </c>
      <c r="F164" s="31" t="s">
        <v>422</v>
      </c>
      <c r="G164" s="33" t="s">
        <v>284</v>
      </c>
      <c r="H164" s="56" t="s">
        <v>285</v>
      </c>
      <c r="I164" s="32">
        <f t="shared" si="31"/>
        <v>27.53</v>
      </c>
      <c r="J164" s="32">
        <f t="shared" si="32"/>
        <v>27.53</v>
      </c>
      <c r="K164" s="32">
        <v>0</v>
      </c>
      <c r="L164" s="32">
        <v>0</v>
      </c>
      <c r="M164" s="32">
        <v>27.53</v>
      </c>
      <c r="N164" s="32"/>
      <c r="O164" s="32"/>
      <c r="P164" s="32"/>
      <c r="Q164" s="32" t="s">
        <v>153</v>
      </c>
    </row>
    <row r="165" s="1" customFormat="1" ht="11" customHeight="1" spans="1:17">
      <c r="A165" s="31" t="s">
        <v>425</v>
      </c>
      <c r="B165" s="33">
        <v>1</v>
      </c>
      <c r="C165" s="33" t="s">
        <v>306</v>
      </c>
      <c r="D165" s="33" t="s">
        <v>418</v>
      </c>
      <c r="E165" s="33">
        <v>1</v>
      </c>
      <c r="F165" s="31" t="s">
        <v>422</v>
      </c>
      <c r="G165" s="33" t="s">
        <v>284</v>
      </c>
      <c r="H165" s="56" t="s">
        <v>285</v>
      </c>
      <c r="I165" s="32">
        <f t="shared" si="31"/>
        <v>27.53</v>
      </c>
      <c r="J165" s="32">
        <f t="shared" si="32"/>
        <v>27.53</v>
      </c>
      <c r="K165" s="32">
        <v>0</v>
      </c>
      <c r="L165" s="32">
        <v>0</v>
      </c>
      <c r="M165" s="32">
        <v>27.53</v>
      </c>
      <c r="N165" s="32"/>
      <c r="O165" s="32"/>
      <c r="P165" s="32"/>
      <c r="Q165" s="32" t="s">
        <v>153</v>
      </c>
    </row>
    <row r="166" s="1" customFormat="1" ht="11" customHeight="1" spans="1:17">
      <c r="A166" s="31" t="s">
        <v>426</v>
      </c>
      <c r="B166" s="33">
        <v>1</v>
      </c>
      <c r="C166" s="33" t="s">
        <v>306</v>
      </c>
      <c r="D166" s="33" t="s">
        <v>418</v>
      </c>
      <c r="E166" s="33">
        <v>1</v>
      </c>
      <c r="F166" s="31" t="s">
        <v>422</v>
      </c>
      <c r="G166" s="33" t="s">
        <v>284</v>
      </c>
      <c r="H166" s="56" t="s">
        <v>285</v>
      </c>
      <c r="I166" s="32">
        <f t="shared" si="31"/>
        <v>27.53</v>
      </c>
      <c r="J166" s="32">
        <f t="shared" si="32"/>
        <v>27.53</v>
      </c>
      <c r="K166" s="32">
        <v>0</v>
      </c>
      <c r="L166" s="32">
        <v>0</v>
      </c>
      <c r="M166" s="32">
        <v>27.53</v>
      </c>
      <c r="N166" s="32"/>
      <c r="O166" s="32"/>
      <c r="P166" s="32"/>
      <c r="Q166" s="32" t="s">
        <v>153</v>
      </c>
    </row>
    <row r="167" s="1" customFormat="1" ht="11" customHeight="1" spans="1:17">
      <c r="A167" s="31" t="s">
        <v>427</v>
      </c>
      <c r="B167" s="33">
        <v>1</v>
      </c>
      <c r="C167" s="33" t="s">
        <v>306</v>
      </c>
      <c r="D167" s="33" t="s">
        <v>418</v>
      </c>
      <c r="E167" s="33">
        <v>1</v>
      </c>
      <c r="F167" s="31" t="s">
        <v>422</v>
      </c>
      <c r="G167" s="33" t="s">
        <v>284</v>
      </c>
      <c r="H167" s="56" t="s">
        <v>285</v>
      </c>
      <c r="I167" s="32">
        <f t="shared" si="31"/>
        <v>27.17</v>
      </c>
      <c r="J167" s="32">
        <f t="shared" si="32"/>
        <v>27.17</v>
      </c>
      <c r="K167" s="32">
        <v>0</v>
      </c>
      <c r="L167" s="32">
        <v>0</v>
      </c>
      <c r="M167" s="32">
        <v>27.17</v>
      </c>
      <c r="N167" s="32"/>
      <c r="O167" s="32"/>
      <c r="P167" s="32"/>
      <c r="Q167" s="32" t="s">
        <v>153</v>
      </c>
    </row>
    <row r="168" s="1" customFormat="1" ht="11" customHeight="1" spans="1:17">
      <c r="A168" s="31" t="s">
        <v>428</v>
      </c>
      <c r="B168" s="33">
        <v>1</v>
      </c>
      <c r="C168" s="33" t="s">
        <v>306</v>
      </c>
      <c r="D168" s="33" t="s">
        <v>418</v>
      </c>
      <c r="E168" s="33">
        <v>1</v>
      </c>
      <c r="F168" s="31" t="s">
        <v>422</v>
      </c>
      <c r="G168" s="33" t="s">
        <v>284</v>
      </c>
      <c r="H168" s="56" t="s">
        <v>285</v>
      </c>
      <c r="I168" s="32">
        <f t="shared" si="31"/>
        <v>27.53</v>
      </c>
      <c r="J168" s="32">
        <f t="shared" si="32"/>
        <v>27.53</v>
      </c>
      <c r="K168" s="32">
        <v>0</v>
      </c>
      <c r="L168" s="32">
        <v>0</v>
      </c>
      <c r="M168" s="32">
        <v>27.53</v>
      </c>
      <c r="N168" s="32"/>
      <c r="O168" s="32"/>
      <c r="P168" s="32"/>
      <c r="Q168" s="32" t="s">
        <v>153</v>
      </c>
    </row>
    <row r="169" s="1" customFormat="1" ht="11" customHeight="1" spans="1:17">
      <c r="A169" s="31" t="s">
        <v>429</v>
      </c>
      <c r="B169" s="33">
        <v>1</v>
      </c>
      <c r="C169" s="33" t="s">
        <v>306</v>
      </c>
      <c r="D169" s="33" t="s">
        <v>418</v>
      </c>
      <c r="E169" s="33">
        <v>1</v>
      </c>
      <c r="F169" s="31" t="s">
        <v>422</v>
      </c>
      <c r="G169" s="33" t="s">
        <v>284</v>
      </c>
      <c r="H169" s="56" t="s">
        <v>285</v>
      </c>
      <c r="I169" s="32">
        <f t="shared" si="31"/>
        <v>27.02</v>
      </c>
      <c r="J169" s="32">
        <f t="shared" si="32"/>
        <v>27.02</v>
      </c>
      <c r="K169" s="32">
        <v>0</v>
      </c>
      <c r="L169" s="32">
        <v>0</v>
      </c>
      <c r="M169" s="32">
        <v>27.02</v>
      </c>
      <c r="N169" s="32"/>
      <c r="O169" s="32"/>
      <c r="P169" s="32"/>
      <c r="Q169" s="32" t="s">
        <v>153</v>
      </c>
    </row>
    <row r="170" s="1" customFormat="1" ht="11" customHeight="1" spans="1:17">
      <c r="A170" s="31" t="s">
        <v>430</v>
      </c>
      <c r="B170" s="33">
        <v>1</v>
      </c>
      <c r="C170" s="33" t="s">
        <v>306</v>
      </c>
      <c r="D170" s="33" t="s">
        <v>418</v>
      </c>
      <c r="E170" s="33">
        <v>1</v>
      </c>
      <c r="F170" s="31" t="s">
        <v>422</v>
      </c>
      <c r="G170" s="33" t="s">
        <v>284</v>
      </c>
      <c r="H170" s="56" t="s">
        <v>285</v>
      </c>
      <c r="I170" s="32">
        <f t="shared" si="31"/>
        <v>27.05</v>
      </c>
      <c r="J170" s="32">
        <f t="shared" si="32"/>
        <v>27.05</v>
      </c>
      <c r="K170" s="32">
        <v>0</v>
      </c>
      <c r="L170" s="32">
        <v>0</v>
      </c>
      <c r="M170" s="32">
        <v>27.05</v>
      </c>
      <c r="N170" s="32"/>
      <c r="O170" s="32"/>
      <c r="P170" s="32"/>
      <c r="Q170" s="32" t="s">
        <v>153</v>
      </c>
    </row>
    <row r="171" s="1" customFormat="1" ht="11" customHeight="1" spans="1:17">
      <c r="A171" s="31" t="s">
        <v>431</v>
      </c>
      <c r="B171" s="33">
        <v>1</v>
      </c>
      <c r="C171" s="33" t="s">
        <v>306</v>
      </c>
      <c r="D171" s="33" t="s">
        <v>418</v>
      </c>
      <c r="E171" s="33">
        <v>1</v>
      </c>
      <c r="F171" s="31" t="s">
        <v>422</v>
      </c>
      <c r="G171" s="33" t="s">
        <v>284</v>
      </c>
      <c r="H171" s="56" t="s">
        <v>285</v>
      </c>
      <c r="I171" s="32">
        <f t="shared" si="31"/>
        <v>18.14</v>
      </c>
      <c r="J171" s="32">
        <f t="shared" si="32"/>
        <v>18.14</v>
      </c>
      <c r="K171" s="32">
        <v>0</v>
      </c>
      <c r="L171" s="32">
        <v>0</v>
      </c>
      <c r="M171" s="32">
        <v>18.14</v>
      </c>
      <c r="N171" s="32"/>
      <c r="O171" s="32"/>
      <c r="P171" s="32"/>
      <c r="Q171" s="32" t="s">
        <v>153</v>
      </c>
    </row>
    <row r="172" s="1" customFormat="1" ht="11" customHeight="1" spans="1:17">
      <c r="A172" s="31" t="s">
        <v>420</v>
      </c>
      <c r="B172" s="33">
        <v>1</v>
      </c>
      <c r="C172" s="33" t="s">
        <v>306</v>
      </c>
      <c r="D172" s="33" t="s">
        <v>418</v>
      </c>
      <c r="E172" s="33">
        <v>1</v>
      </c>
      <c r="F172" s="31" t="s">
        <v>422</v>
      </c>
      <c r="G172" s="33" t="s">
        <v>284</v>
      </c>
      <c r="H172" s="56" t="s">
        <v>285</v>
      </c>
      <c r="I172" s="32">
        <f t="shared" si="31"/>
        <v>20.79</v>
      </c>
      <c r="J172" s="32">
        <f t="shared" si="32"/>
        <v>20.79</v>
      </c>
      <c r="K172" s="32">
        <v>0</v>
      </c>
      <c r="L172" s="32">
        <v>0</v>
      </c>
      <c r="M172" s="32">
        <v>20.79</v>
      </c>
      <c r="N172" s="32"/>
      <c r="O172" s="32"/>
      <c r="P172" s="32"/>
      <c r="Q172" s="32" t="s">
        <v>153</v>
      </c>
    </row>
    <row r="173" s="1" customFormat="1" ht="21" customHeight="1" spans="1:17">
      <c r="A173" s="31" t="s">
        <v>160</v>
      </c>
      <c r="B173" s="33"/>
      <c r="C173" s="33"/>
      <c r="D173" s="33" t="s">
        <v>418</v>
      </c>
      <c r="E173" s="33"/>
      <c r="F173" s="31"/>
      <c r="G173" s="33"/>
      <c r="H173" s="33" t="s">
        <v>24</v>
      </c>
      <c r="I173" s="32">
        <f t="shared" si="31"/>
        <v>0</v>
      </c>
      <c r="J173" s="32">
        <f t="shared" si="32"/>
        <v>0</v>
      </c>
      <c r="K173" s="32"/>
      <c r="L173" s="32"/>
      <c r="M173" s="32"/>
      <c r="N173" s="32"/>
      <c r="O173" s="32"/>
      <c r="P173" s="32"/>
      <c r="Q173" s="32"/>
    </row>
    <row r="174" s="1" customFormat="1" ht="9.5" spans="1:17">
      <c r="A174" s="31" t="s">
        <v>162</v>
      </c>
      <c r="B174" s="33"/>
      <c r="C174" s="33"/>
      <c r="D174" s="33" t="s">
        <v>418</v>
      </c>
      <c r="E174" s="33"/>
      <c r="F174" s="31"/>
      <c r="G174" s="33"/>
      <c r="H174" s="33" t="s">
        <v>24</v>
      </c>
      <c r="I174" s="32">
        <f t="shared" si="31"/>
        <v>0</v>
      </c>
      <c r="J174" s="32">
        <f t="shared" si="32"/>
        <v>0</v>
      </c>
      <c r="K174" s="32"/>
      <c r="L174" s="32"/>
      <c r="M174" s="32"/>
      <c r="N174" s="32"/>
      <c r="O174" s="32"/>
      <c r="P174" s="32"/>
      <c r="Q174" s="32"/>
    </row>
    <row r="175" s="1" customFormat="1" ht="9.5" spans="1:17">
      <c r="A175" s="31" t="s">
        <v>163</v>
      </c>
      <c r="B175" s="33"/>
      <c r="C175" s="33"/>
      <c r="D175" s="33" t="s">
        <v>118</v>
      </c>
      <c r="E175" s="33"/>
      <c r="F175" s="31"/>
      <c r="G175" s="33"/>
      <c r="H175" s="33" t="s">
        <v>24</v>
      </c>
      <c r="I175" s="32">
        <f t="shared" si="31"/>
        <v>0</v>
      </c>
      <c r="J175" s="32">
        <f t="shared" si="32"/>
        <v>0</v>
      </c>
      <c r="K175" s="32"/>
      <c r="L175" s="32"/>
      <c r="M175" s="32"/>
      <c r="N175" s="32"/>
      <c r="O175" s="32"/>
      <c r="P175" s="32"/>
      <c r="Q175" s="32"/>
    </row>
    <row r="176" s="1" customFormat="1" ht="9.5" spans="1:17">
      <c r="A176" s="26" t="s">
        <v>164</v>
      </c>
      <c r="B176" s="27">
        <f>B178+B177+B182+B196</f>
        <v>17</v>
      </c>
      <c r="C176" s="33"/>
      <c r="D176" s="23" t="s">
        <v>24</v>
      </c>
      <c r="E176" s="23" t="s">
        <v>24</v>
      </c>
      <c r="F176" s="26"/>
      <c r="G176" s="33"/>
      <c r="H176" s="33" t="s">
        <v>24</v>
      </c>
      <c r="I176" s="27">
        <f t="shared" si="31"/>
        <v>1249.12</v>
      </c>
      <c r="J176" s="27">
        <f t="shared" si="32"/>
        <v>466.97</v>
      </c>
      <c r="K176" s="27">
        <f t="shared" ref="I176:P176" si="33">K178+K177+K182+K196</f>
        <v>333.97</v>
      </c>
      <c r="L176" s="27">
        <f t="shared" si="33"/>
        <v>0</v>
      </c>
      <c r="M176" s="27">
        <f t="shared" si="33"/>
        <v>133</v>
      </c>
      <c r="N176" s="27">
        <f t="shared" si="33"/>
        <v>0</v>
      </c>
      <c r="O176" s="27">
        <f t="shared" si="33"/>
        <v>782.15</v>
      </c>
      <c r="P176" s="27">
        <f t="shared" si="33"/>
        <v>0</v>
      </c>
      <c r="Q176" s="32"/>
    </row>
    <row r="177" s="1" customFormat="1" ht="9.5" spans="1:17">
      <c r="A177" s="31" t="s">
        <v>166</v>
      </c>
      <c r="B177" s="33"/>
      <c r="C177" s="33"/>
      <c r="D177" s="33" t="s">
        <v>77</v>
      </c>
      <c r="E177" s="33"/>
      <c r="F177" s="31"/>
      <c r="G177" s="33"/>
      <c r="H177" s="33" t="s">
        <v>24</v>
      </c>
      <c r="I177" s="32">
        <f t="shared" si="31"/>
        <v>0</v>
      </c>
      <c r="J177" s="32">
        <f t="shared" si="32"/>
        <v>0</v>
      </c>
      <c r="K177" s="32"/>
      <c r="L177" s="32"/>
      <c r="M177" s="32"/>
      <c r="N177" s="32"/>
      <c r="O177" s="32"/>
      <c r="P177" s="32"/>
      <c r="Q177" s="32"/>
    </row>
    <row r="178" s="1" customFormat="1" ht="9.5" spans="1:17">
      <c r="A178" s="31" t="s">
        <v>168</v>
      </c>
      <c r="B178" s="33">
        <v>3</v>
      </c>
      <c r="C178" s="33"/>
      <c r="D178" s="33" t="s">
        <v>77</v>
      </c>
      <c r="E178" s="32">
        <v>3</v>
      </c>
      <c r="F178" s="31"/>
      <c r="G178" s="33"/>
      <c r="H178" s="33" t="s">
        <v>24</v>
      </c>
      <c r="I178" s="32">
        <f t="shared" si="31"/>
        <v>733</v>
      </c>
      <c r="J178" s="32">
        <f t="shared" si="32"/>
        <v>313</v>
      </c>
      <c r="K178" s="32">
        <f t="shared" ref="I178:O178" si="34">K179+K180+K181</f>
        <v>310</v>
      </c>
      <c r="L178" s="32">
        <f t="shared" si="34"/>
        <v>0</v>
      </c>
      <c r="M178" s="32">
        <f t="shared" si="34"/>
        <v>3</v>
      </c>
      <c r="N178" s="32">
        <f t="shared" si="34"/>
        <v>0</v>
      </c>
      <c r="O178" s="32">
        <f t="shared" si="34"/>
        <v>420</v>
      </c>
      <c r="P178" s="32"/>
      <c r="Q178" s="32"/>
    </row>
    <row r="179" s="184" customFormat="1" ht="23" customHeight="1" spans="1:17">
      <c r="A179" s="31" t="s">
        <v>432</v>
      </c>
      <c r="B179" s="33">
        <v>1</v>
      </c>
      <c r="C179" s="33" t="s">
        <v>282</v>
      </c>
      <c r="D179" s="33" t="s">
        <v>77</v>
      </c>
      <c r="E179" s="33">
        <v>1</v>
      </c>
      <c r="F179" s="31" t="s">
        <v>433</v>
      </c>
      <c r="G179" s="33" t="s">
        <v>284</v>
      </c>
      <c r="H179" s="56" t="s">
        <v>285</v>
      </c>
      <c r="I179" s="32">
        <f t="shared" si="31"/>
        <v>720</v>
      </c>
      <c r="J179" s="32">
        <f t="shared" si="32"/>
        <v>300</v>
      </c>
      <c r="K179" s="32">
        <v>300</v>
      </c>
      <c r="L179" s="32"/>
      <c r="M179" s="32"/>
      <c r="N179" s="32"/>
      <c r="O179" s="32">
        <v>420</v>
      </c>
      <c r="P179" s="32"/>
      <c r="Q179" s="32" t="s">
        <v>165</v>
      </c>
    </row>
    <row r="180" s="62" customFormat="1" ht="24" customHeight="1" spans="1:17">
      <c r="A180" s="31" t="s">
        <v>434</v>
      </c>
      <c r="B180" s="33">
        <v>1</v>
      </c>
      <c r="C180" s="33" t="s">
        <v>282</v>
      </c>
      <c r="D180" s="33" t="s">
        <v>77</v>
      </c>
      <c r="E180" s="33">
        <v>1</v>
      </c>
      <c r="F180" s="31" t="s">
        <v>435</v>
      </c>
      <c r="G180" s="33" t="s">
        <v>284</v>
      </c>
      <c r="H180" s="56" t="s">
        <v>285</v>
      </c>
      <c r="I180" s="32">
        <f t="shared" si="31"/>
        <v>10</v>
      </c>
      <c r="J180" s="32">
        <f t="shared" si="32"/>
        <v>10</v>
      </c>
      <c r="K180" s="32">
        <v>10</v>
      </c>
      <c r="L180" s="32"/>
      <c r="M180" s="32"/>
      <c r="N180" s="32"/>
      <c r="O180" s="32"/>
      <c r="P180" s="32"/>
      <c r="Q180" s="32" t="s">
        <v>165</v>
      </c>
    </row>
    <row r="181" s="62" customFormat="1" ht="28" customHeight="1" spans="1:17">
      <c r="A181" s="31" t="s">
        <v>436</v>
      </c>
      <c r="B181" s="33">
        <v>1</v>
      </c>
      <c r="C181" s="33" t="s">
        <v>282</v>
      </c>
      <c r="D181" s="33" t="s">
        <v>77</v>
      </c>
      <c r="E181" s="33">
        <v>1</v>
      </c>
      <c r="F181" s="31" t="s">
        <v>437</v>
      </c>
      <c r="G181" s="33" t="s">
        <v>284</v>
      </c>
      <c r="H181" s="56" t="s">
        <v>285</v>
      </c>
      <c r="I181" s="32">
        <f t="shared" si="31"/>
        <v>3</v>
      </c>
      <c r="J181" s="32">
        <f t="shared" si="32"/>
        <v>3</v>
      </c>
      <c r="K181" s="32"/>
      <c r="L181" s="32"/>
      <c r="M181" s="32">
        <v>3</v>
      </c>
      <c r="N181" s="32"/>
      <c r="O181" s="32"/>
      <c r="P181" s="32"/>
      <c r="Q181" s="32" t="s">
        <v>165</v>
      </c>
    </row>
    <row r="182" s="1" customFormat="1" ht="17" customHeight="1" spans="1:17">
      <c r="A182" s="31" t="s">
        <v>170</v>
      </c>
      <c r="B182" s="33">
        <v>13</v>
      </c>
      <c r="C182" s="33"/>
      <c r="D182" s="33" t="s">
        <v>77</v>
      </c>
      <c r="E182" s="32">
        <v>13</v>
      </c>
      <c r="F182" s="31"/>
      <c r="G182" s="33"/>
      <c r="H182" s="33" t="s">
        <v>24</v>
      </c>
      <c r="I182" s="32">
        <f t="shared" si="31"/>
        <v>492.15</v>
      </c>
      <c r="J182" s="32">
        <f t="shared" si="32"/>
        <v>130</v>
      </c>
      <c r="K182" s="32">
        <f t="shared" ref="I182:O182" si="35">K183+K184+K185+K186+K187+K188+K189+K190+K191+K192+K193+K194+K195</f>
        <v>0</v>
      </c>
      <c r="L182" s="32">
        <f t="shared" si="35"/>
        <v>0</v>
      </c>
      <c r="M182" s="32">
        <f t="shared" si="35"/>
        <v>130</v>
      </c>
      <c r="N182" s="32">
        <f t="shared" si="35"/>
        <v>0</v>
      </c>
      <c r="O182" s="32">
        <f t="shared" si="35"/>
        <v>362.15</v>
      </c>
      <c r="P182" s="32"/>
      <c r="Q182" s="32"/>
    </row>
    <row r="183" s="74" customFormat="1" ht="21" customHeight="1" spans="1:17">
      <c r="A183" s="31" t="s">
        <v>438</v>
      </c>
      <c r="B183" s="33">
        <v>1</v>
      </c>
      <c r="C183" s="33" t="s">
        <v>282</v>
      </c>
      <c r="D183" s="33" t="s">
        <v>77</v>
      </c>
      <c r="E183" s="33">
        <v>1</v>
      </c>
      <c r="F183" s="31" t="s">
        <v>439</v>
      </c>
      <c r="G183" s="33" t="s">
        <v>284</v>
      </c>
      <c r="H183" s="56" t="s">
        <v>285</v>
      </c>
      <c r="I183" s="32">
        <f t="shared" si="31"/>
        <v>41.49</v>
      </c>
      <c r="J183" s="32">
        <f t="shared" si="32"/>
        <v>10</v>
      </c>
      <c r="K183" s="32"/>
      <c r="L183" s="32"/>
      <c r="M183" s="32">
        <v>10</v>
      </c>
      <c r="N183" s="32"/>
      <c r="O183" s="32">
        <v>31.49</v>
      </c>
      <c r="P183" s="32"/>
      <c r="Q183" s="32" t="s">
        <v>165</v>
      </c>
    </row>
    <row r="184" s="74" customFormat="1" ht="20" customHeight="1" spans="1:17">
      <c r="A184" s="31" t="s">
        <v>440</v>
      </c>
      <c r="B184" s="33">
        <v>1</v>
      </c>
      <c r="C184" s="33" t="s">
        <v>282</v>
      </c>
      <c r="D184" s="33" t="s">
        <v>77</v>
      </c>
      <c r="E184" s="33">
        <v>1</v>
      </c>
      <c r="F184" s="31" t="s">
        <v>441</v>
      </c>
      <c r="G184" s="33" t="s">
        <v>284</v>
      </c>
      <c r="H184" s="56" t="s">
        <v>285</v>
      </c>
      <c r="I184" s="32">
        <f t="shared" si="31"/>
        <v>30.68</v>
      </c>
      <c r="J184" s="32">
        <f t="shared" si="32"/>
        <v>10</v>
      </c>
      <c r="K184" s="32"/>
      <c r="L184" s="32"/>
      <c r="M184" s="32">
        <v>10</v>
      </c>
      <c r="N184" s="32"/>
      <c r="O184" s="32">
        <v>20.68</v>
      </c>
      <c r="P184" s="32"/>
      <c r="Q184" s="32" t="s">
        <v>165</v>
      </c>
    </row>
    <row r="185" s="74" customFormat="1" ht="20" customHeight="1" spans="1:17">
      <c r="A185" s="31" t="s">
        <v>442</v>
      </c>
      <c r="B185" s="33">
        <v>1</v>
      </c>
      <c r="C185" s="33" t="s">
        <v>282</v>
      </c>
      <c r="D185" s="33" t="s">
        <v>77</v>
      </c>
      <c r="E185" s="33">
        <v>1</v>
      </c>
      <c r="F185" s="31" t="s">
        <v>439</v>
      </c>
      <c r="G185" s="33" t="s">
        <v>284</v>
      </c>
      <c r="H185" s="56" t="s">
        <v>285</v>
      </c>
      <c r="I185" s="32">
        <f t="shared" si="31"/>
        <v>47</v>
      </c>
      <c r="J185" s="32">
        <f t="shared" si="32"/>
        <v>10</v>
      </c>
      <c r="K185" s="32"/>
      <c r="L185" s="32"/>
      <c r="M185" s="32">
        <v>10</v>
      </c>
      <c r="N185" s="32"/>
      <c r="O185" s="32">
        <v>37</v>
      </c>
      <c r="P185" s="32"/>
      <c r="Q185" s="32" t="s">
        <v>165</v>
      </c>
    </row>
    <row r="186" s="62" customFormat="1" ht="20" customHeight="1" spans="1:17">
      <c r="A186" s="31" t="s">
        <v>443</v>
      </c>
      <c r="B186" s="33">
        <v>1</v>
      </c>
      <c r="C186" s="33" t="s">
        <v>282</v>
      </c>
      <c r="D186" s="33" t="s">
        <v>77</v>
      </c>
      <c r="E186" s="33">
        <v>1</v>
      </c>
      <c r="F186" s="31" t="s">
        <v>444</v>
      </c>
      <c r="G186" s="33" t="s">
        <v>284</v>
      </c>
      <c r="H186" s="56" t="s">
        <v>285</v>
      </c>
      <c r="I186" s="32">
        <f t="shared" si="31"/>
        <v>28.9</v>
      </c>
      <c r="J186" s="32">
        <f t="shared" si="32"/>
        <v>10</v>
      </c>
      <c r="K186" s="32"/>
      <c r="L186" s="32"/>
      <c r="M186" s="32">
        <v>10</v>
      </c>
      <c r="N186" s="32"/>
      <c r="O186" s="32">
        <v>18.9</v>
      </c>
      <c r="P186" s="32"/>
      <c r="Q186" s="32" t="s">
        <v>165</v>
      </c>
    </row>
    <row r="187" s="62" customFormat="1" ht="21" customHeight="1" spans="1:17">
      <c r="A187" s="31" t="s">
        <v>445</v>
      </c>
      <c r="B187" s="33">
        <v>1</v>
      </c>
      <c r="C187" s="33" t="s">
        <v>282</v>
      </c>
      <c r="D187" s="33" t="s">
        <v>77</v>
      </c>
      <c r="E187" s="33">
        <v>1</v>
      </c>
      <c r="F187" s="31" t="s">
        <v>446</v>
      </c>
      <c r="G187" s="33" t="s">
        <v>284</v>
      </c>
      <c r="H187" s="56" t="s">
        <v>285</v>
      </c>
      <c r="I187" s="32">
        <f t="shared" si="31"/>
        <v>47</v>
      </c>
      <c r="J187" s="32">
        <f t="shared" si="32"/>
        <v>10</v>
      </c>
      <c r="K187" s="32"/>
      <c r="L187" s="32"/>
      <c r="M187" s="32">
        <v>10</v>
      </c>
      <c r="N187" s="32"/>
      <c r="O187" s="32">
        <v>37</v>
      </c>
      <c r="P187" s="32"/>
      <c r="Q187" s="32" t="s">
        <v>165</v>
      </c>
    </row>
    <row r="188" s="62" customFormat="1" ht="23" customHeight="1" spans="1:17">
      <c r="A188" s="31" t="s">
        <v>447</v>
      </c>
      <c r="B188" s="33">
        <v>1</v>
      </c>
      <c r="C188" s="33" t="s">
        <v>282</v>
      </c>
      <c r="D188" s="33" t="s">
        <v>77</v>
      </c>
      <c r="E188" s="33">
        <v>1</v>
      </c>
      <c r="F188" s="31" t="s">
        <v>448</v>
      </c>
      <c r="G188" s="33" t="s">
        <v>284</v>
      </c>
      <c r="H188" s="56" t="s">
        <v>285</v>
      </c>
      <c r="I188" s="32">
        <f t="shared" si="31"/>
        <v>41.44</v>
      </c>
      <c r="J188" s="32">
        <f t="shared" si="32"/>
        <v>10</v>
      </c>
      <c r="K188" s="32"/>
      <c r="L188" s="32"/>
      <c r="M188" s="32">
        <v>10</v>
      </c>
      <c r="N188" s="32"/>
      <c r="O188" s="32">
        <v>31.44</v>
      </c>
      <c r="P188" s="32"/>
      <c r="Q188" s="32" t="s">
        <v>165</v>
      </c>
    </row>
    <row r="189" s="62" customFormat="1" ht="18" customHeight="1" spans="1:17">
      <c r="A189" s="31" t="s">
        <v>449</v>
      </c>
      <c r="B189" s="33">
        <v>1</v>
      </c>
      <c r="C189" s="33" t="s">
        <v>282</v>
      </c>
      <c r="D189" s="33" t="s">
        <v>77</v>
      </c>
      <c r="E189" s="33">
        <v>1</v>
      </c>
      <c r="F189" s="31" t="s">
        <v>450</v>
      </c>
      <c r="G189" s="33" t="s">
        <v>284</v>
      </c>
      <c r="H189" s="56" t="s">
        <v>285</v>
      </c>
      <c r="I189" s="32">
        <f t="shared" si="31"/>
        <v>44.24</v>
      </c>
      <c r="J189" s="32">
        <f t="shared" si="32"/>
        <v>10</v>
      </c>
      <c r="K189" s="32"/>
      <c r="L189" s="32"/>
      <c r="M189" s="32">
        <v>10</v>
      </c>
      <c r="N189" s="32"/>
      <c r="O189" s="32">
        <v>34.24</v>
      </c>
      <c r="P189" s="32"/>
      <c r="Q189" s="32" t="s">
        <v>165</v>
      </c>
    </row>
    <row r="190" s="62" customFormat="1" ht="23" customHeight="1" spans="1:17">
      <c r="A190" s="31" t="s">
        <v>451</v>
      </c>
      <c r="B190" s="33">
        <v>1</v>
      </c>
      <c r="C190" s="33" t="s">
        <v>282</v>
      </c>
      <c r="D190" s="33" t="s">
        <v>77</v>
      </c>
      <c r="E190" s="33">
        <v>1</v>
      </c>
      <c r="F190" s="31" t="s">
        <v>450</v>
      </c>
      <c r="G190" s="33" t="s">
        <v>284</v>
      </c>
      <c r="H190" s="56" t="s">
        <v>285</v>
      </c>
      <c r="I190" s="32">
        <f t="shared" si="31"/>
        <v>43.67</v>
      </c>
      <c r="J190" s="32">
        <f t="shared" si="32"/>
        <v>10</v>
      </c>
      <c r="K190" s="32"/>
      <c r="L190" s="32"/>
      <c r="M190" s="32">
        <v>10</v>
      </c>
      <c r="N190" s="32"/>
      <c r="O190" s="32">
        <v>33.67</v>
      </c>
      <c r="P190" s="32"/>
      <c r="Q190" s="32" t="s">
        <v>165</v>
      </c>
    </row>
    <row r="191" s="62" customFormat="1" ht="24" customHeight="1" spans="1:17">
      <c r="A191" s="31" t="s">
        <v>452</v>
      </c>
      <c r="B191" s="33">
        <v>1</v>
      </c>
      <c r="C191" s="33" t="s">
        <v>282</v>
      </c>
      <c r="D191" s="33" t="s">
        <v>77</v>
      </c>
      <c r="E191" s="33">
        <v>1</v>
      </c>
      <c r="F191" s="31" t="s">
        <v>446</v>
      </c>
      <c r="G191" s="33" t="s">
        <v>284</v>
      </c>
      <c r="H191" s="56" t="s">
        <v>285</v>
      </c>
      <c r="I191" s="32">
        <f t="shared" si="31"/>
        <v>31.12</v>
      </c>
      <c r="J191" s="32">
        <f t="shared" si="32"/>
        <v>10</v>
      </c>
      <c r="K191" s="32"/>
      <c r="L191" s="32"/>
      <c r="M191" s="32">
        <v>10</v>
      </c>
      <c r="N191" s="32"/>
      <c r="O191" s="32">
        <v>21.12</v>
      </c>
      <c r="P191" s="32"/>
      <c r="Q191" s="32" t="s">
        <v>165</v>
      </c>
    </row>
    <row r="192" s="77" customFormat="1" ht="24" customHeight="1" spans="1:17">
      <c r="A192" s="31" t="s">
        <v>453</v>
      </c>
      <c r="B192" s="33">
        <v>1</v>
      </c>
      <c r="C192" s="33" t="s">
        <v>282</v>
      </c>
      <c r="D192" s="33" t="s">
        <v>77</v>
      </c>
      <c r="E192" s="33">
        <v>1</v>
      </c>
      <c r="F192" s="31" t="s">
        <v>454</v>
      </c>
      <c r="G192" s="33" t="s">
        <v>284</v>
      </c>
      <c r="H192" s="56" t="s">
        <v>285</v>
      </c>
      <c r="I192" s="32">
        <f t="shared" si="31"/>
        <v>39.62</v>
      </c>
      <c r="J192" s="32">
        <f t="shared" si="32"/>
        <v>10</v>
      </c>
      <c r="K192" s="32"/>
      <c r="L192" s="32"/>
      <c r="M192" s="32">
        <v>10</v>
      </c>
      <c r="N192" s="32"/>
      <c r="O192" s="32">
        <v>29.62</v>
      </c>
      <c r="P192" s="32"/>
      <c r="Q192" s="32" t="s">
        <v>165</v>
      </c>
    </row>
    <row r="193" s="62" customFormat="1" ht="22" customHeight="1" spans="1:17">
      <c r="A193" s="31" t="s">
        <v>455</v>
      </c>
      <c r="B193" s="33">
        <v>1</v>
      </c>
      <c r="C193" s="33" t="s">
        <v>282</v>
      </c>
      <c r="D193" s="33" t="s">
        <v>77</v>
      </c>
      <c r="E193" s="33">
        <v>1</v>
      </c>
      <c r="F193" s="31" t="s">
        <v>456</v>
      </c>
      <c r="G193" s="33" t="s">
        <v>284</v>
      </c>
      <c r="H193" s="56" t="s">
        <v>285</v>
      </c>
      <c r="I193" s="32">
        <f t="shared" si="31"/>
        <v>34.99</v>
      </c>
      <c r="J193" s="32">
        <f t="shared" si="32"/>
        <v>10</v>
      </c>
      <c r="K193" s="32"/>
      <c r="L193" s="32"/>
      <c r="M193" s="32">
        <v>10</v>
      </c>
      <c r="N193" s="32"/>
      <c r="O193" s="32">
        <v>24.99</v>
      </c>
      <c r="P193" s="32"/>
      <c r="Q193" s="32" t="s">
        <v>165</v>
      </c>
    </row>
    <row r="194" s="62" customFormat="1" ht="23" customHeight="1" spans="1:17">
      <c r="A194" s="31" t="s">
        <v>457</v>
      </c>
      <c r="B194" s="33">
        <v>1</v>
      </c>
      <c r="C194" s="33" t="s">
        <v>282</v>
      </c>
      <c r="D194" s="33" t="s">
        <v>77</v>
      </c>
      <c r="E194" s="33">
        <v>1</v>
      </c>
      <c r="F194" s="31" t="s">
        <v>458</v>
      </c>
      <c r="G194" s="33" t="s">
        <v>284</v>
      </c>
      <c r="H194" s="56" t="s">
        <v>285</v>
      </c>
      <c r="I194" s="32">
        <f t="shared" si="31"/>
        <v>20</v>
      </c>
      <c r="J194" s="32">
        <f t="shared" si="32"/>
        <v>10</v>
      </c>
      <c r="K194" s="32"/>
      <c r="L194" s="32"/>
      <c r="M194" s="32">
        <v>10</v>
      </c>
      <c r="N194" s="32"/>
      <c r="O194" s="32">
        <v>10</v>
      </c>
      <c r="P194" s="32"/>
      <c r="Q194" s="32" t="s">
        <v>165</v>
      </c>
    </row>
    <row r="195" s="62" customFormat="1" ht="21" customHeight="1" spans="1:17">
      <c r="A195" s="31" t="s">
        <v>459</v>
      </c>
      <c r="B195" s="33">
        <v>1</v>
      </c>
      <c r="C195" s="33" t="s">
        <v>282</v>
      </c>
      <c r="D195" s="33" t="s">
        <v>77</v>
      </c>
      <c r="E195" s="33">
        <v>1</v>
      </c>
      <c r="F195" s="31" t="s">
        <v>454</v>
      </c>
      <c r="G195" s="33" t="s">
        <v>284</v>
      </c>
      <c r="H195" s="56" t="s">
        <v>285</v>
      </c>
      <c r="I195" s="32">
        <f t="shared" si="31"/>
        <v>42</v>
      </c>
      <c r="J195" s="32">
        <f t="shared" si="32"/>
        <v>10</v>
      </c>
      <c r="K195" s="32"/>
      <c r="L195" s="32"/>
      <c r="M195" s="32">
        <v>10</v>
      </c>
      <c r="N195" s="32"/>
      <c r="O195" s="32">
        <v>32</v>
      </c>
      <c r="P195" s="32"/>
      <c r="Q195" s="32" t="s">
        <v>165</v>
      </c>
    </row>
    <row r="196" s="1" customFormat="1" ht="9.5" spans="1:17">
      <c r="A196" s="31" t="s">
        <v>172</v>
      </c>
      <c r="B196" s="33">
        <v>1</v>
      </c>
      <c r="C196" s="33"/>
      <c r="D196" s="33" t="s">
        <v>118</v>
      </c>
      <c r="E196" s="33">
        <v>230</v>
      </c>
      <c r="F196" s="31"/>
      <c r="G196" s="33"/>
      <c r="H196" s="33" t="s">
        <v>24</v>
      </c>
      <c r="I196" s="32">
        <f t="shared" si="31"/>
        <v>23.97</v>
      </c>
      <c r="J196" s="32">
        <f t="shared" si="32"/>
        <v>23.97</v>
      </c>
      <c r="K196" s="32">
        <f>K197</f>
        <v>23.97</v>
      </c>
      <c r="L196" s="32"/>
      <c r="M196" s="32"/>
      <c r="N196" s="32"/>
      <c r="O196" s="32"/>
      <c r="P196" s="32"/>
      <c r="Q196" s="32"/>
    </row>
    <row r="197" s="62" customFormat="1" ht="25" customHeight="1" spans="1:17">
      <c r="A197" s="31" t="s">
        <v>460</v>
      </c>
      <c r="B197" s="33">
        <v>1</v>
      </c>
      <c r="C197" s="33" t="s">
        <v>282</v>
      </c>
      <c r="D197" s="33" t="s">
        <v>118</v>
      </c>
      <c r="E197" s="33">
        <v>230</v>
      </c>
      <c r="F197" s="31" t="s">
        <v>461</v>
      </c>
      <c r="G197" s="33" t="s">
        <v>284</v>
      </c>
      <c r="H197" s="56" t="s">
        <v>285</v>
      </c>
      <c r="I197" s="32">
        <f t="shared" si="31"/>
        <v>23.97</v>
      </c>
      <c r="J197" s="32">
        <f t="shared" si="32"/>
        <v>23.97</v>
      </c>
      <c r="K197" s="32">
        <v>23.97</v>
      </c>
      <c r="L197" s="32"/>
      <c r="M197" s="32"/>
      <c r="N197" s="32"/>
      <c r="O197" s="32"/>
      <c r="P197" s="32"/>
      <c r="Q197" s="32" t="s">
        <v>165</v>
      </c>
    </row>
    <row r="198" s="1" customFormat="1" ht="15" customHeight="1" spans="1:17">
      <c r="A198" s="26" t="s">
        <v>174</v>
      </c>
      <c r="B198" s="27">
        <f>B199+B204+B219</f>
        <v>26</v>
      </c>
      <c r="C198" s="33"/>
      <c r="D198" s="23" t="s">
        <v>24</v>
      </c>
      <c r="E198" s="23" t="s">
        <v>24</v>
      </c>
      <c r="F198" s="26"/>
      <c r="G198" s="33"/>
      <c r="H198" s="33" t="s">
        <v>24</v>
      </c>
      <c r="I198" s="27">
        <f t="shared" si="31"/>
        <v>14453.36</v>
      </c>
      <c r="J198" s="27">
        <f t="shared" si="32"/>
        <v>14213.36</v>
      </c>
      <c r="K198" s="27">
        <f t="shared" ref="I198:P198" si="36">K199+K204+K219</f>
        <v>5497.4</v>
      </c>
      <c r="L198" s="27">
        <f t="shared" si="36"/>
        <v>6113.94</v>
      </c>
      <c r="M198" s="27">
        <f t="shared" si="36"/>
        <v>2602.02</v>
      </c>
      <c r="N198" s="27">
        <f t="shared" si="36"/>
        <v>0</v>
      </c>
      <c r="O198" s="27">
        <f t="shared" si="36"/>
        <v>0</v>
      </c>
      <c r="P198" s="27">
        <f t="shared" si="36"/>
        <v>240</v>
      </c>
      <c r="Q198" s="32"/>
    </row>
    <row r="199" s="1" customFormat="1" ht="12" customHeight="1" spans="1:17">
      <c r="A199" s="31" t="s">
        <v>175</v>
      </c>
      <c r="B199" s="32">
        <f>B200+B202</f>
        <v>2</v>
      </c>
      <c r="C199" s="33"/>
      <c r="D199" s="33"/>
      <c r="E199" s="310">
        <f>E200+E202</f>
        <v>2.2</v>
      </c>
      <c r="F199" s="31"/>
      <c r="G199" s="33"/>
      <c r="H199" s="33" t="s">
        <v>24</v>
      </c>
      <c r="I199" s="32">
        <f t="shared" ref="I199:I206" si="37">SUM(J199,N199,O199,P199)</f>
        <v>3400</v>
      </c>
      <c r="J199" s="32">
        <f t="shared" ref="J199:J217" si="38">SUM(K199:M199)</f>
        <v>3200</v>
      </c>
      <c r="K199" s="32">
        <f t="shared" ref="I199:P199" si="39">K200+K202</f>
        <v>3000</v>
      </c>
      <c r="L199" s="32">
        <f t="shared" si="39"/>
        <v>200</v>
      </c>
      <c r="M199" s="32">
        <f t="shared" si="39"/>
        <v>0</v>
      </c>
      <c r="N199" s="32">
        <f t="shared" si="39"/>
        <v>0</v>
      </c>
      <c r="O199" s="32">
        <f t="shared" si="39"/>
        <v>0</v>
      </c>
      <c r="P199" s="32">
        <f t="shared" si="39"/>
        <v>200</v>
      </c>
      <c r="Q199" s="32"/>
    </row>
    <row r="200" s="1" customFormat="1" ht="12" customHeight="1" spans="1:17">
      <c r="A200" s="31" t="s">
        <v>176</v>
      </c>
      <c r="B200" s="33">
        <v>1</v>
      </c>
      <c r="C200" s="33" t="s">
        <v>282</v>
      </c>
      <c r="D200" s="33" t="s">
        <v>30</v>
      </c>
      <c r="E200" s="33">
        <v>2</v>
      </c>
      <c r="F200" s="31"/>
      <c r="G200" s="33"/>
      <c r="H200" s="33" t="s">
        <v>24</v>
      </c>
      <c r="I200" s="32">
        <f t="shared" si="37"/>
        <v>3000</v>
      </c>
      <c r="J200" s="32">
        <f t="shared" si="38"/>
        <v>3000</v>
      </c>
      <c r="K200" s="32">
        <f t="shared" ref="I200:P200" si="40">K201</f>
        <v>3000</v>
      </c>
      <c r="L200" s="32">
        <f t="shared" si="40"/>
        <v>0</v>
      </c>
      <c r="M200" s="32">
        <f t="shared" si="40"/>
        <v>0</v>
      </c>
      <c r="N200" s="32">
        <f t="shared" si="40"/>
        <v>0</v>
      </c>
      <c r="O200" s="32">
        <f t="shared" si="40"/>
        <v>0</v>
      </c>
      <c r="P200" s="32">
        <f t="shared" si="40"/>
        <v>0</v>
      </c>
      <c r="Q200" s="32"/>
    </row>
    <row r="201" s="1" customFormat="1" ht="13" customHeight="1" spans="1:17">
      <c r="A201" s="31" t="s">
        <v>462</v>
      </c>
      <c r="B201" s="33">
        <v>1</v>
      </c>
      <c r="C201" s="33" t="s">
        <v>282</v>
      </c>
      <c r="D201" s="33" t="s">
        <v>30</v>
      </c>
      <c r="E201" s="33">
        <v>2</v>
      </c>
      <c r="F201" s="31" t="s">
        <v>463</v>
      </c>
      <c r="G201" s="33" t="s">
        <v>284</v>
      </c>
      <c r="H201" s="56" t="s">
        <v>285</v>
      </c>
      <c r="I201" s="32">
        <f t="shared" si="37"/>
        <v>3000</v>
      </c>
      <c r="J201" s="32">
        <f t="shared" si="38"/>
        <v>3000</v>
      </c>
      <c r="K201" s="32">
        <v>3000</v>
      </c>
      <c r="L201" s="32"/>
      <c r="M201" s="32"/>
      <c r="N201" s="32"/>
      <c r="O201" s="32"/>
      <c r="P201" s="32"/>
      <c r="Q201" s="32" t="s">
        <v>63</v>
      </c>
    </row>
    <row r="202" s="1" customFormat="1" ht="13" customHeight="1" spans="1:17">
      <c r="A202" s="31" t="s">
        <v>178</v>
      </c>
      <c r="B202" s="33">
        <v>1</v>
      </c>
      <c r="C202" s="33" t="s">
        <v>282</v>
      </c>
      <c r="D202" s="33" t="s">
        <v>30</v>
      </c>
      <c r="E202" s="33">
        <v>0.2</v>
      </c>
      <c r="F202" s="31"/>
      <c r="G202" s="33"/>
      <c r="H202" s="33" t="s">
        <v>24</v>
      </c>
      <c r="I202" s="32">
        <f t="shared" si="37"/>
        <v>400</v>
      </c>
      <c r="J202" s="32">
        <f t="shared" si="38"/>
        <v>200</v>
      </c>
      <c r="K202" s="32">
        <f t="shared" ref="I202:P202" si="41">K203</f>
        <v>0</v>
      </c>
      <c r="L202" s="32">
        <f t="shared" si="41"/>
        <v>200</v>
      </c>
      <c r="M202" s="32">
        <f t="shared" si="41"/>
        <v>0</v>
      </c>
      <c r="N202" s="32">
        <f t="shared" si="41"/>
        <v>0</v>
      </c>
      <c r="O202" s="32">
        <f t="shared" si="41"/>
        <v>0</v>
      </c>
      <c r="P202" s="32">
        <f t="shared" si="41"/>
        <v>200</v>
      </c>
      <c r="Q202" s="32"/>
    </row>
    <row r="203" s="3" customFormat="1" ht="18" customHeight="1" spans="1:17">
      <c r="A203" s="31" t="s">
        <v>464</v>
      </c>
      <c r="B203" s="33">
        <v>1</v>
      </c>
      <c r="C203" s="33" t="s">
        <v>282</v>
      </c>
      <c r="D203" s="33" t="s">
        <v>30</v>
      </c>
      <c r="E203" s="33">
        <v>0.2</v>
      </c>
      <c r="F203" s="31" t="s">
        <v>465</v>
      </c>
      <c r="G203" s="33" t="s">
        <v>284</v>
      </c>
      <c r="H203" s="56" t="s">
        <v>285</v>
      </c>
      <c r="I203" s="32">
        <f t="shared" si="37"/>
        <v>400</v>
      </c>
      <c r="J203" s="32">
        <f t="shared" si="38"/>
        <v>200</v>
      </c>
      <c r="K203" s="32"/>
      <c r="L203" s="32">
        <v>200</v>
      </c>
      <c r="M203" s="32"/>
      <c r="N203" s="32"/>
      <c r="O203" s="32"/>
      <c r="P203" s="32">
        <v>200</v>
      </c>
      <c r="Q203" s="32" t="s">
        <v>54</v>
      </c>
    </row>
    <row r="204" s="1" customFormat="1" customHeight="1" spans="1:17">
      <c r="A204" s="31" t="s">
        <v>180</v>
      </c>
      <c r="B204" s="32">
        <f>SUM(B205,B218)</f>
        <v>19</v>
      </c>
      <c r="C204" s="33"/>
      <c r="D204" s="33"/>
      <c r="E204" s="33"/>
      <c r="F204" s="31"/>
      <c r="G204" s="33"/>
      <c r="H204" s="33" t="s">
        <v>24</v>
      </c>
      <c r="I204" s="32">
        <f t="shared" si="37"/>
        <v>8988.46</v>
      </c>
      <c r="J204" s="32">
        <f t="shared" si="38"/>
        <v>8988.46</v>
      </c>
      <c r="K204" s="32">
        <f t="shared" ref="K204:P204" si="42">SUM(K205,K218)</f>
        <v>808</v>
      </c>
      <c r="L204" s="32">
        <f t="shared" si="42"/>
        <v>5578.44</v>
      </c>
      <c r="M204" s="32">
        <f t="shared" si="42"/>
        <v>2602.02</v>
      </c>
      <c r="N204" s="32">
        <f t="shared" si="42"/>
        <v>0</v>
      </c>
      <c r="O204" s="32">
        <f t="shared" si="42"/>
        <v>0</v>
      </c>
      <c r="P204" s="32">
        <f t="shared" si="42"/>
        <v>0</v>
      </c>
      <c r="Q204" s="32"/>
    </row>
    <row r="205" s="1" customFormat="1" ht="15" customHeight="1" spans="1:17">
      <c r="A205" s="31" t="s">
        <v>181</v>
      </c>
      <c r="B205" s="32">
        <f>SUM(B206,B211)</f>
        <v>19</v>
      </c>
      <c r="C205" s="33"/>
      <c r="D205" s="33"/>
      <c r="E205" s="33"/>
      <c r="F205" s="31"/>
      <c r="G205" s="33"/>
      <c r="H205" s="33" t="s">
        <v>24</v>
      </c>
      <c r="I205" s="32">
        <f t="shared" si="37"/>
        <v>8988.46</v>
      </c>
      <c r="J205" s="32">
        <f t="shared" si="38"/>
        <v>8988.46</v>
      </c>
      <c r="K205" s="32">
        <f t="shared" ref="K205:P205" si="43">SUM(K206,K211)</f>
        <v>808</v>
      </c>
      <c r="L205" s="32">
        <f t="shared" si="43"/>
        <v>5578.44</v>
      </c>
      <c r="M205" s="32">
        <f t="shared" si="43"/>
        <v>2602.02</v>
      </c>
      <c r="N205" s="32">
        <f t="shared" si="43"/>
        <v>0</v>
      </c>
      <c r="O205" s="32">
        <f t="shared" si="43"/>
        <v>0</v>
      </c>
      <c r="P205" s="32">
        <f t="shared" si="43"/>
        <v>0</v>
      </c>
      <c r="Q205" s="32"/>
    </row>
    <row r="206" s="1" customFormat="1" ht="15" customHeight="1" spans="1:17">
      <c r="A206" s="31" t="s">
        <v>182</v>
      </c>
      <c r="B206" s="32">
        <f>SUM(B207:B210)</f>
        <v>4</v>
      </c>
      <c r="C206" s="33"/>
      <c r="D206" s="33" t="s">
        <v>183</v>
      </c>
      <c r="E206" s="33"/>
      <c r="F206" s="31"/>
      <c r="G206" s="33"/>
      <c r="H206" s="33" t="s">
        <v>24</v>
      </c>
      <c r="I206" s="32">
        <f t="shared" si="37"/>
        <v>1385.58</v>
      </c>
      <c r="J206" s="32">
        <f t="shared" si="38"/>
        <v>1385.58</v>
      </c>
      <c r="K206" s="32">
        <f t="shared" ref="K206:P206" si="44">SUM(K207:K210)</f>
        <v>808</v>
      </c>
      <c r="L206" s="32">
        <f t="shared" si="44"/>
        <v>288.79</v>
      </c>
      <c r="M206" s="32">
        <f t="shared" si="44"/>
        <v>288.79</v>
      </c>
      <c r="N206" s="32">
        <f t="shared" si="44"/>
        <v>0</v>
      </c>
      <c r="O206" s="32">
        <f t="shared" si="44"/>
        <v>0</v>
      </c>
      <c r="P206" s="32">
        <f t="shared" si="44"/>
        <v>0</v>
      </c>
      <c r="Q206" s="32"/>
    </row>
    <row r="207" s="234" customFormat="1" ht="16" customHeight="1" spans="1:17">
      <c r="A207" s="31" t="s">
        <v>466</v>
      </c>
      <c r="B207" s="312">
        <v>1</v>
      </c>
      <c r="C207" s="33" t="s">
        <v>282</v>
      </c>
      <c r="D207" s="33"/>
      <c r="E207" s="33"/>
      <c r="F207" s="31" t="s">
        <v>467</v>
      </c>
      <c r="G207" s="33" t="s">
        <v>468</v>
      </c>
      <c r="H207" s="34"/>
      <c r="I207" s="32">
        <f>SUM(J207,N207:P207)</f>
        <v>69.3</v>
      </c>
      <c r="J207" s="32">
        <f t="shared" si="38"/>
        <v>69.3</v>
      </c>
      <c r="K207" s="32"/>
      <c r="L207" s="32">
        <v>34.65</v>
      </c>
      <c r="M207" s="32">
        <v>34.65</v>
      </c>
      <c r="N207" s="34"/>
      <c r="O207" s="34"/>
      <c r="P207" s="34"/>
      <c r="Q207" s="32" t="s">
        <v>469</v>
      </c>
    </row>
    <row r="208" s="234" customFormat="1" ht="15" customHeight="1" spans="1:17">
      <c r="A208" s="31" t="s">
        <v>466</v>
      </c>
      <c r="B208" s="312">
        <v>1</v>
      </c>
      <c r="C208" s="33" t="s">
        <v>282</v>
      </c>
      <c r="D208" s="119"/>
      <c r="E208" s="33"/>
      <c r="F208" s="31" t="s">
        <v>470</v>
      </c>
      <c r="G208" s="33" t="s">
        <v>468</v>
      </c>
      <c r="H208" s="34"/>
      <c r="I208" s="32">
        <f>SUM(J208,N208:P208)</f>
        <v>145.2</v>
      </c>
      <c r="J208" s="32">
        <f t="shared" si="38"/>
        <v>145.2</v>
      </c>
      <c r="K208" s="32"/>
      <c r="L208" s="32">
        <v>72.6</v>
      </c>
      <c r="M208" s="32">
        <v>72.6</v>
      </c>
      <c r="N208" s="34"/>
      <c r="O208" s="34"/>
      <c r="P208" s="34"/>
      <c r="Q208" s="32" t="s">
        <v>469</v>
      </c>
    </row>
    <row r="209" s="234" customFormat="1" ht="15" customHeight="1" spans="1:17">
      <c r="A209" s="31" t="s">
        <v>466</v>
      </c>
      <c r="B209" s="312">
        <v>1</v>
      </c>
      <c r="C209" s="33" t="s">
        <v>282</v>
      </c>
      <c r="D209" s="119"/>
      <c r="E209" s="33"/>
      <c r="F209" s="31" t="s">
        <v>471</v>
      </c>
      <c r="G209" s="33" t="s">
        <v>468</v>
      </c>
      <c r="H209" s="34"/>
      <c r="I209" s="32">
        <f>SUM(J209,N209:P209)</f>
        <v>363.08</v>
      </c>
      <c r="J209" s="32">
        <f t="shared" si="38"/>
        <v>363.08</v>
      </c>
      <c r="K209" s="32"/>
      <c r="L209" s="32">
        <v>181.54</v>
      </c>
      <c r="M209" s="32">
        <v>181.54</v>
      </c>
      <c r="N209" s="34"/>
      <c r="O209" s="34"/>
      <c r="P209" s="34"/>
      <c r="Q209" s="32" t="s">
        <v>469</v>
      </c>
    </row>
    <row r="210" s="234" customFormat="1" ht="16" customHeight="1" spans="1:17">
      <c r="A210" s="31" t="s">
        <v>472</v>
      </c>
      <c r="B210" s="312">
        <v>1</v>
      </c>
      <c r="C210" s="33" t="s">
        <v>282</v>
      </c>
      <c r="D210" s="119"/>
      <c r="E210" s="33"/>
      <c r="F210" s="31" t="s">
        <v>473</v>
      </c>
      <c r="G210" s="33" t="s">
        <v>468</v>
      </c>
      <c r="H210" s="34"/>
      <c r="I210" s="32">
        <f>SUM(J210,N210:P210)</f>
        <v>808</v>
      </c>
      <c r="J210" s="32">
        <f t="shared" si="38"/>
        <v>808</v>
      </c>
      <c r="K210" s="32">
        <v>808</v>
      </c>
      <c r="L210" s="32"/>
      <c r="M210" s="32"/>
      <c r="N210" s="34"/>
      <c r="O210" s="34"/>
      <c r="P210" s="34"/>
      <c r="Q210" s="32" t="s">
        <v>469</v>
      </c>
    </row>
    <row r="211" s="1" customFormat="1" ht="18" customHeight="1" spans="1:17">
      <c r="A211" s="31" t="s">
        <v>184</v>
      </c>
      <c r="B211" s="32">
        <f>SUM(B212:B217)</f>
        <v>15</v>
      </c>
      <c r="C211" s="33"/>
      <c r="D211" s="33" t="s">
        <v>30</v>
      </c>
      <c r="E211" s="33"/>
      <c r="F211" s="31"/>
      <c r="G211" s="33"/>
      <c r="H211" s="33" t="s">
        <v>24</v>
      </c>
      <c r="I211" s="32">
        <f>SUM(J211,N211,O211,P211)</f>
        <v>7602.88</v>
      </c>
      <c r="J211" s="32">
        <f t="shared" si="38"/>
        <v>7602.88</v>
      </c>
      <c r="K211" s="32">
        <f t="shared" ref="K211:P211" si="45">SUM(K212:K217)</f>
        <v>0</v>
      </c>
      <c r="L211" s="32">
        <f t="shared" si="45"/>
        <v>5289.65</v>
      </c>
      <c r="M211" s="32">
        <f t="shared" si="45"/>
        <v>2313.23</v>
      </c>
      <c r="N211" s="32">
        <f t="shared" si="45"/>
        <v>0</v>
      </c>
      <c r="O211" s="32">
        <f t="shared" si="45"/>
        <v>0</v>
      </c>
      <c r="P211" s="32">
        <f t="shared" si="45"/>
        <v>0</v>
      </c>
      <c r="Q211" s="32"/>
    </row>
    <row r="212" s="234" customFormat="1" ht="25" customHeight="1" spans="1:17">
      <c r="A212" s="31" t="s">
        <v>474</v>
      </c>
      <c r="B212" s="312">
        <v>1</v>
      </c>
      <c r="C212" s="33" t="s">
        <v>282</v>
      </c>
      <c r="D212" s="33"/>
      <c r="E212" s="33"/>
      <c r="F212" s="31" t="s">
        <v>475</v>
      </c>
      <c r="G212" s="33" t="s">
        <v>468</v>
      </c>
      <c r="H212" s="34"/>
      <c r="I212" s="32">
        <f t="shared" ref="I212:I217" si="46">SUM(J212,N212:P212)</f>
        <v>915.24</v>
      </c>
      <c r="J212" s="32">
        <f t="shared" si="38"/>
        <v>915.24</v>
      </c>
      <c r="K212" s="32"/>
      <c r="L212" s="32">
        <v>915.24</v>
      </c>
      <c r="M212" s="32"/>
      <c r="N212" s="34"/>
      <c r="O212" s="34"/>
      <c r="P212" s="34"/>
      <c r="Q212" s="32" t="s">
        <v>469</v>
      </c>
    </row>
    <row r="213" s="304" customFormat="1" ht="31" customHeight="1" spans="1:17">
      <c r="A213" s="31" t="s">
        <v>474</v>
      </c>
      <c r="B213" s="312">
        <v>4</v>
      </c>
      <c r="C213" s="33" t="s">
        <v>282</v>
      </c>
      <c r="D213" s="33"/>
      <c r="E213" s="33"/>
      <c r="F213" s="31" t="s">
        <v>476</v>
      </c>
      <c r="G213" s="33" t="s">
        <v>468</v>
      </c>
      <c r="H213" s="34"/>
      <c r="I213" s="32">
        <f t="shared" si="46"/>
        <v>1166</v>
      </c>
      <c r="J213" s="32">
        <f t="shared" si="38"/>
        <v>1166</v>
      </c>
      <c r="K213" s="32"/>
      <c r="L213" s="32">
        <v>1166</v>
      </c>
      <c r="M213" s="32"/>
      <c r="N213" s="34"/>
      <c r="O213" s="34"/>
      <c r="P213" s="34"/>
      <c r="Q213" s="32" t="s">
        <v>469</v>
      </c>
    </row>
    <row r="214" s="304" customFormat="1" ht="31" customHeight="1" spans="1:17">
      <c r="A214" s="31" t="s">
        <v>474</v>
      </c>
      <c r="B214" s="312">
        <v>2</v>
      </c>
      <c r="C214" s="33" t="s">
        <v>282</v>
      </c>
      <c r="D214" s="33"/>
      <c r="E214" s="33"/>
      <c r="F214" s="31" t="s">
        <v>477</v>
      </c>
      <c r="G214" s="33" t="s">
        <v>468</v>
      </c>
      <c r="H214" s="34"/>
      <c r="I214" s="32">
        <f t="shared" si="46"/>
        <v>1463</v>
      </c>
      <c r="J214" s="32">
        <f t="shared" si="38"/>
        <v>1463</v>
      </c>
      <c r="K214" s="32"/>
      <c r="L214" s="32">
        <v>1463</v>
      </c>
      <c r="M214" s="32"/>
      <c r="N214" s="34"/>
      <c r="O214" s="34"/>
      <c r="P214" s="34"/>
      <c r="Q214" s="32" t="s">
        <v>469</v>
      </c>
    </row>
    <row r="215" s="304" customFormat="1" ht="31" customHeight="1" spans="1:17">
      <c r="A215" s="31" t="s">
        <v>474</v>
      </c>
      <c r="B215" s="312">
        <v>4</v>
      </c>
      <c r="C215" s="33" t="s">
        <v>282</v>
      </c>
      <c r="D215" s="33"/>
      <c r="E215" s="33"/>
      <c r="F215" s="31" t="s">
        <v>478</v>
      </c>
      <c r="G215" s="33" t="s">
        <v>468</v>
      </c>
      <c r="H215" s="34"/>
      <c r="I215" s="32">
        <f t="shared" si="46"/>
        <v>1745.41</v>
      </c>
      <c r="J215" s="32">
        <f t="shared" si="38"/>
        <v>1745.41</v>
      </c>
      <c r="K215" s="32"/>
      <c r="L215" s="32">
        <v>1745.41</v>
      </c>
      <c r="M215" s="32"/>
      <c r="N215" s="34"/>
      <c r="O215" s="34"/>
      <c r="P215" s="34"/>
      <c r="Q215" s="32" t="s">
        <v>469</v>
      </c>
    </row>
    <row r="216" s="304" customFormat="1" ht="31" customHeight="1" spans="1:17">
      <c r="A216" s="31" t="s">
        <v>474</v>
      </c>
      <c r="B216" s="313">
        <v>2</v>
      </c>
      <c r="C216" s="33" t="s">
        <v>282</v>
      </c>
      <c r="D216" s="47"/>
      <c r="E216" s="33"/>
      <c r="F216" s="31" t="s">
        <v>479</v>
      </c>
      <c r="G216" s="33" t="s">
        <v>468</v>
      </c>
      <c r="H216" s="34"/>
      <c r="I216" s="32">
        <f t="shared" si="46"/>
        <v>1244.75</v>
      </c>
      <c r="J216" s="32">
        <f t="shared" si="38"/>
        <v>1244.75</v>
      </c>
      <c r="K216" s="32"/>
      <c r="L216" s="32"/>
      <c r="M216" s="32">
        <v>1244.75</v>
      </c>
      <c r="N216" s="34"/>
      <c r="O216" s="34"/>
      <c r="P216" s="34"/>
      <c r="Q216" s="32" t="s">
        <v>469</v>
      </c>
    </row>
    <row r="217" s="305" customFormat="1" ht="31" customHeight="1" spans="1:17">
      <c r="A217" s="31" t="s">
        <v>474</v>
      </c>
      <c r="B217" s="313">
        <v>2</v>
      </c>
      <c r="C217" s="33" t="s">
        <v>282</v>
      </c>
      <c r="D217" s="47"/>
      <c r="E217" s="33"/>
      <c r="F217" s="31" t="s">
        <v>480</v>
      </c>
      <c r="G217" s="33" t="s">
        <v>468</v>
      </c>
      <c r="H217" s="106"/>
      <c r="I217" s="32">
        <f t="shared" si="46"/>
        <v>1068.48</v>
      </c>
      <c r="J217" s="32">
        <f t="shared" si="38"/>
        <v>1068.48</v>
      </c>
      <c r="K217" s="32"/>
      <c r="L217" s="32"/>
      <c r="M217" s="32">
        <v>1068.48</v>
      </c>
      <c r="N217" s="106"/>
      <c r="O217" s="106"/>
      <c r="P217" s="106"/>
      <c r="Q217" s="32" t="s">
        <v>469</v>
      </c>
    </row>
    <row r="218" s="1" customFormat="1" ht="11" customHeight="1" spans="1:17">
      <c r="A218" s="31" t="s">
        <v>185</v>
      </c>
      <c r="B218" s="33"/>
      <c r="C218" s="33"/>
      <c r="D218" s="33" t="s">
        <v>30</v>
      </c>
      <c r="E218" s="33"/>
      <c r="F218" s="31"/>
      <c r="G218" s="33"/>
      <c r="H218" s="33" t="s">
        <v>24</v>
      </c>
      <c r="I218" s="32">
        <f t="shared" ref="I218:I247" si="47">SUM(J218,N218,O218,P218)</f>
        <v>0</v>
      </c>
      <c r="J218" s="32">
        <f t="shared" ref="J218:J248" si="48">SUM(K218:M218)</f>
        <v>0</v>
      </c>
      <c r="K218" s="32"/>
      <c r="L218" s="32"/>
      <c r="M218" s="32"/>
      <c r="N218" s="32"/>
      <c r="O218" s="32"/>
      <c r="P218" s="32"/>
      <c r="Q218" s="32"/>
    </row>
    <row r="219" s="1" customFormat="1" ht="12" customHeight="1" spans="1:17">
      <c r="A219" s="31" t="s">
        <v>186</v>
      </c>
      <c r="B219" s="32">
        <f>SUM(B220:B223)</f>
        <v>5</v>
      </c>
      <c r="C219" s="33"/>
      <c r="D219" s="23" t="s">
        <v>24</v>
      </c>
      <c r="E219" s="23" t="s">
        <v>24</v>
      </c>
      <c r="F219" s="31"/>
      <c r="G219" s="33"/>
      <c r="H219" s="33" t="s">
        <v>24</v>
      </c>
      <c r="I219" s="32">
        <f t="shared" si="47"/>
        <v>2064.9</v>
      </c>
      <c r="J219" s="32">
        <f t="shared" si="48"/>
        <v>2024.9</v>
      </c>
      <c r="K219" s="32">
        <f t="shared" ref="K219:P219" si="49">SUM(K220:K223)</f>
        <v>1689.4</v>
      </c>
      <c r="L219" s="32">
        <f t="shared" si="49"/>
        <v>335.5</v>
      </c>
      <c r="M219" s="32">
        <f t="shared" si="49"/>
        <v>0</v>
      </c>
      <c r="N219" s="32">
        <f t="shared" si="49"/>
        <v>0</v>
      </c>
      <c r="O219" s="32">
        <f t="shared" si="49"/>
        <v>0</v>
      </c>
      <c r="P219" s="32">
        <f t="shared" si="49"/>
        <v>40</v>
      </c>
      <c r="Q219" s="32"/>
    </row>
    <row r="220" s="1" customFormat="1" ht="22" customHeight="1" spans="1:17">
      <c r="A220" s="31" t="s">
        <v>481</v>
      </c>
      <c r="B220" s="33">
        <v>1</v>
      </c>
      <c r="C220" s="33" t="s">
        <v>282</v>
      </c>
      <c r="D220" s="33" t="s">
        <v>482</v>
      </c>
      <c r="E220" s="33">
        <v>400</v>
      </c>
      <c r="F220" s="31" t="s">
        <v>483</v>
      </c>
      <c r="G220" s="33" t="s">
        <v>284</v>
      </c>
      <c r="H220" s="56" t="s">
        <v>285</v>
      </c>
      <c r="I220" s="32">
        <f t="shared" si="47"/>
        <v>59</v>
      </c>
      <c r="J220" s="32">
        <f t="shared" si="48"/>
        <v>19</v>
      </c>
      <c r="K220" s="32"/>
      <c r="L220" s="32">
        <v>19</v>
      </c>
      <c r="M220" s="32"/>
      <c r="N220" s="32"/>
      <c r="O220" s="32"/>
      <c r="P220" s="32">
        <v>40</v>
      </c>
      <c r="Q220" s="32" t="s">
        <v>63</v>
      </c>
    </row>
    <row r="221" s="1" customFormat="1" ht="24" customHeight="1" spans="1:17">
      <c r="A221" s="31" t="s">
        <v>484</v>
      </c>
      <c r="B221" s="33">
        <v>1</v>
      </c>
      <c r="C221" s="33" t="s">
        <v>282</v>
      </c>
      <c r="D221" s="33" t="s">
        <v>30</v>
      </c>
      <c r="E221" s="33">
        <v>76.84</v>
      </c>
      <c r="F221" s="31" t="s">
        <v>485</v>
      </c>
      <c r="G221" s="33" t="s">
        <v>284</v>
      </c>
      <c r="H221" s="56" t="s">
        <v>285</v>
      </c>
      <c r="I221" s="32">
        <f t="shared" si="47"/>
        <v>768.4</v>
      </c>
      <c r="J221" s="32">
        <f t="shared" si="48"/>
        <v>768.4</v>
      </c>
      <c r="K221" s="32">
        <v>751.9</v>
      </c>
      <c r="L221" s="32">
        <v>16.5</v>
      </c>
      <c r="M221" s="32"/>
      <c r="N221" s="32"/>
      <c r="O221" s="32"/>
      <c r="P221" s="32"/>
      <c r="Q221" s="32" t="s">
        <v>63</v>
      </c>
    </row>
    <row r="222" s="1" customFormat="1" ht="24" customHeight="1" spans="1:17">
      <c r="A222" s="37" t="s">
        <v>486</v>
      </c>
      <c r="B222" s="47">
        <v>2</v>
      </c>
      <c r="C222" s="36" t="s">
        <v>282</v>
      </c>
      <c r="D222" s="36" t="s">
        <v>30</v>
      </c>
      <c r="E222" s="36">
        <v>105</v>
      </c>
      <c r="F222" s="37" t="s">
        <v>487</v>
      </c>
      <c r="G222" s="106"/>
      <c r="H222" s="36"/>
      <c r="I222" s="32">
        <f t="shared" si="47"/>
        <v>600</v>
      </c>
      <c r="J222" s="32">
        <f t="shared" si="48"/>
        <v>600</v>
      </c>
      <c r="K222" s="42">
        <v>300</v>
      </c>
      <c r="L222" s="47">
        <v>300</v>
      </c>
      <c r="M222" s="47"/>
      <c r="N222" s="47"/>
      <c r="O222" s="47"/>
      <c r="P222" s="47"/>
      <c r="Q222" s="52"/>
    </row>
    <row r="223" s="1" customFormat="1" customHeight="1" spans="1:17">
      <c r="A223" s="31" t="s">
        <v>488</v>
      </c>
      <c r="B223" s="33">
        <v>1</v>
      </c>
      <c r="C223" s="33" t="s">
        <v>282</v>
      </c>
      <c r="D223" s="33" t="s">
        <v>30</v>
      </c>
      <c r="E223" s="33">
        <v>493.86</v>
      </c>
      <c r="F223" s="31" t="s">
        <v>489</v>
      </c>
      <c r="G223" s="33" t="s">
        <v>284</v>
      </c>
      <c r="H223" s="56" t="s">
        <v>285</v>
      </c>
      <c r="I223" s="32">
        <f t="shared" si="47"/>
        <v>637.5</v>
      </c>
      <c r="J223" s="32">
        <f t="shared" si="48"/>
        <v>637.5</v>
      </c>
      <c r="K223" s="32">
        <v>637.5</v>
      </c>
      <c r="L223" s="32"/>
      <c r="M223" s="32"/>
      <c r="N223" s="32"/>
      <c r="O223" s="32"/>
      <c r="P223" s="32"/>
      <c r="Q223" s="32" t="s">
        <v>63</v>
      </c>
    </row>
    <row r="224" s="1" customFormat="1" ht="16" customHeight="1" spans="1:17">
      <c r="A224" s="26" t="s">
        <v>188</v>
      </c>
      <c r="B224" s="28">
        <v>419</v>
      </c>
      <c r="C224" s="23" t="s">
        <v>24</v>
      </c>
      <c r="D224" s="23" t="s">
        <v>24</v>
      </c>
      <c r="E224" s="23" t="s">
        <v>24</v>
      </c>
      <c r="F224" s="26"/>
      <c r="G224" s="28"/>
      <c r="H224" s="28" t="s">
        <v>24</v>
      </c>
      <c r="I224" s="27">
        <f t="shared" si="47"/>
        <v>419</v>
      </c>
      <c r="J224" s="27">
        <f t="shared" si="48"/>
        <v>419</v>
      </c>
      <c r="K224" s="27">
        <f t="shared" ref="I224:P224" si="50">SUM(K225:K226)</f>
        <v>311</v>
      </c>
      <c r="L224" s="27">
        <f t="shared" si="50"/>
        <v>108</v>
      </c>
      <c r="M224" s="27">
        <f t="shared" si="50"/>
        <v>0</v>
      </c>
      <c r="N224" s="27">
        <f t="shared" si="50"/>
        <v>0</v>
      </c>
      <c r="O224" s="27">
        <f t="shared" si="50"/>
        <v>0</v>
      </c>
      <c r="P224" s="27">
        <f t="shared" si="50"/>
        <v>0</v>
      </c>
      <c r="Q224" s="27"/>
    </row>
    <row r="225" s="1" customFormat="1" ht="15" customHeight="1" spans="1:17">
      <c r="A225" s="31" t="s">
        <v>189</v>
      </c>
      <c r="B225" s="33">
        <v>23</v>
      </c>
      <c r="C225" s="33" t="s">
        <v>282</v>
      </c>
      <c r="D225" s="33" t="s">
        <v>155</v>
      </c>
      <c r="E225" s="33">
        <v>3642</v>
      </c>
      <c r="F225" s="31" t="s">
        <v>490</v>
      </c>
      <c r="G225" s="34" t="s">
        <v>284</v>
      </c>
      <c r="H225" s="33" t="s">
        <v>24</v>
      </c>
      <c r="I225" s="32">
        <f t="shared" si="47"/>
        <v>419</v>
      </c>
      <c r="J225" s="32">
        <f t="shared" si="48"/>
        <v>419</v>
      </c>
      <c r="K225" s="32">
        <v>311</v>
      </c>
      <c r="L225" s="32">
        <v>108</v>
      </c>
      <c r="M225" s="32"/>
      <c r="N225" s="32"/>
      <c r="O225" s="32"/>
      <c r="P225" s="32"/>
      <c r="Q225" s="32" t="s">
        <v>191</v>
      </c>
    </row>
    <row r="226" s="1" customFormat="1" ht="28" customHeight="1" spans="1:17">
      <c r="A226" s="31" t="s">
        <v>192</v>
      </c>
      <c r="B226" s="33"/>
      <c r="C226" s="33"/>
      <c r="D226" s="33" t="s">
        <v>193</v>
      </c>
      <c r="E226" s="33"/>
      <c r="F226" s="31"/>
      <c r="G226" s="33"/>
      <c r="H226" s="33" t="s">
        <v>24</v>
      </c>
      <c r="I226" s="32">
        <f t="shared" si="47"/>
        <v>0</v>
      </c>
      <c r="J226" s="32">
        <f t="shared" si="48"/>
        <v>0</v>
      </c>
      <c r="K226" s="32"/>
      <c r="L226" s="32"/>
      <c r="M226" s="32"/>
      <c r="N226" s="32"/>
      <c r="O226" s="32"/>
      <c r="P226" s="32"/>
      <c r="Q226" s="32"/>
    </row>
    <row r="227" s="1" customFormat="1" ht="18" customHeight="1" spans="1:17">
      <c r="A227" s="50" t="s">
        <v>194</v>
      </c>
      <c r="B227" s="28"/>
      <c r="C227" s="33"/>
      <c r="D227" s="28"/>
      <c r="E227" s="28"/>
      <c r="F227" s="26"/>
      <c r="G227" s="33"/>
      <c r="H227" s="33" t="s">
        <v>24</v>
      </c>
      <c r="I227" s="32">
        <f t="shared" si="47"/>
        <v>0</v>
      </c>
      <c r="J227" s="32">
        <f t="shared" si="48"/>
        <v>0</v>
      </c>
      <c r="K227" s="27"/>
      <c r="L227" s="27"/>
      <c r="M227" s="27"/>
      <c r="N227" s="27"/>
      <c r="O227" s="27"/>
      <c r="P227" s="27"/>
      <c r="Q227" s="32"/>
    </row>
    <row r="228" s="1" customFormat="1" customHeight="1" spans="1:17">
      <c r="A228" s="31" t="s">
        <v>195</v>
      </c>
      <c r="B228" s="33"/>
      <c r="C228" s="33"/>
      <c r="D228" s="33" t="s">
        <v>77</v>
      </c>
      <c r="E228" s="33"/>
      <c r="F228" s="31"/>
      <c r="G228" s="33"/>
      <c r="H228" s="33" t="s">
        <v>24</v>
      </c>
      <c r="I228" s="32">
        <f t="shared" si="47"/>
        <v>0</v>
      </c>
      <c r="J228" s="32">
        <f t="shared" si="48"/>
        <v>0</v>
      </c>
      <c r="K228" s="32"/>
      <c r="L228" s="32"/>
      <c r="M228" s="32"/>
      <c r="N228" s="32"/>
      <c r="O228" s="32"/>
      <c r="P228" s="32"/>
      <c r="Q228" s="32"/>
    </row>
    <row r="229" s="1" customFormat="1" ht="12" customHeight="1" spans="1:17">
      <c r="A229" s="31" t="s">
        <v>197</v>
      </c>
      <c r="B229" s="33"/>
      <c r="C229" s="33"/>
      <c r="D229" s="33" t="s">
        <v>77</v>
      </c>
      <c r="E229" s="33"/>
      <c r="F229" s="31"/>
      <c r="G229" s="33"/>
      <c r="H229" s="33" t="s">
        <v>24</v>
      </c>
      <c r="I229" s="32">
        <f t="shared" si="47"/>
        <v>0</v>
      </c>
      <c r="J229" s="32">
        <f t="shared" si="48"/>
        <v>0</v>
      </c>
      <c r="K229" s="32"/>
      <c r="L229" s="32"/>
      <c r="M229" s="32"/>
      <c r="N229" s="32"/>
      <c r="O229" s="32"/>
      <c r="P229" s="32"/>
      <c r="Q229" s="32"/>
    </row>
    <row r="230" s="1" customFormat="1" ht="9.5" spans="1:17">
      <c r="A230" s="31" t="s">
        <v>198</v>
      </c>
      <c r="B230" s="33"/>
      <c r="C230" s="33"/>
      <c r="D230" s="33" t="s">
        <v>77</v>
      </c>
      <c r="E230" s="33"/>
      <c r="F230" s="31"/>
      <c r="G230" s="33"/>
      <c r="H230" s="33" t="s">
        <v>24</v>
      </c>
      <c r="I230" s="32">
        <f t="shared" si="47"/>
        <v>0</v>
      </c>
      <c r="J230" s="32">
        <f t="shared" si="48"/>
        <v>0</v>
      </c>
      <c r="K230" s="32"/>
      <c r="L230" s="32"/>
      <c r="M230" s="32"/>
      <c r="N230" s="32"/>
      <c r="O230" s="32"/>
      <c r="P230" s="32"/>
      <c r="Q230" s="32"/>
    </row>
    <row r="231" s="1" customFormat="1" ht="9.5" spans="1:17">
      <c r="A231" s="31" t="s">
        <v>199</v>
      </c>
      <c r="B231" s="33"/>
      <c r="C231" s="33"/>
      <c r="D231" s="33" t="s">
        <v>77</v>
      </c>
      <c r="E231" s="33"/>
      <c r="F231" s="31"/>
      <c r="G231" s="33"/>
      <c r="H231" s="33" t="s">
        <v>24</v>
      </c>
      <c r="I231" s="32">
        <f t="shared" si="47"/>
        <v>0</v>
      </c>
      <c r="J231" s="32">
        <f t="shared" si="48"/>
        <v>0</v>
      </c>
      <c r="K231" s="32"/>
      <c r="L231" s="32"/>
      <c r="M231" s="32"/>
      <c r="N231" s="32"/>
      <c r="O231" s="32"/>
      <c r="P231" s="32"/>
      <c r="Q231" s="32"/>
    </row>
    <row r="232" s="1" customFormat="1" ht="9.5" spans="1:17">
      <c r="A232" s="31" t="s">
        <v>200</v>
      </c>
      <c r="B232" s="33"/>
      <c r="C232" s="33"/>
      <c r="D232" s="33" t="s">
        <v>77</v>
      </c>
      <c r="E232" s="33"/>
      <c r="F232" s="31"/>
      <c r="G232" s="33"/>
      <c r="H232" s="33" t="s">
        <v>24</v>
      </c>
      <c r="I232" s="32">
        <f t="shared" si="47"/>
        <v>0</v>
      </c>
      <c r="J232" s="32">
        <f t="shared" si="48"/>
        <v>0</v>
      </c>
      <c r="K232" s="32"/>
      <c r="L232" s="32"/>
      <c r="M232" s="32"/>
      <c r="N232" s="32"/>
      <c r="O232" s="32"/>
      <c r="P232" s="32"/>
      <c r="Q232" s="32"/>
    </row>
    <row r="233" s="1" customFormat="1" ht="9.5" spans="1:17">
      <c r="A233" s="31" t="s">
        <v>201</v>
      </c>
      <c r="B233" s="33"/>
      <c r="C233" s="33"/>
      <c r="D233" s="33" t="s">
        <v>77</v>
      </c>
      <c r="E233" s="33"/>
      <c r="F233" s="31"/>
      <c r="G233" s="33"/>
      <c r="H233" s="33" t="s">
        <v>24</v>
      </c>
      <c r="I233" s="32">
        <f t="shared" si="47"/>
        <v>0</v>
      </c>
      <c r="J233" s="32">
        <f t="shared" si="48"/>
        <v>0</v>
      </c>
      <c r="K233" s="32"/>
      <c r="L233" s="32"/>
      <c r="M233" s="32"/>
      <c r="N233" s="32"/>
      <c r="O233" s="32"/>
      <c r="P233" s="32"/>
      <c r="Q233" s="32"/>
    </row>
    <row r="234" s="1" customFormat="1" ht="22" customHeight="1" spans="1:17">
      <c r="A234" s="26" t="s">
        <v>202</v>
      </c>
      <c r="B234" s="27">
        <f>B235+B288</f>
        <v>111</v>
      </c>
      <c r="C234" s="23" t="s">
        <v>24</v>
      </c>
      <c r="D234" s="23" t="s">
        <v>24</v>
      </c>
      <c r="E234" s="23" t="s">
        <v>24</v>
      </c>
      <c r="F234" s="26"/>
      <c r="G234" s="33"/>
      <c r="H234" s="33" t="s">
        <v>24</v>
      </c>
      <c r="I234" s="27">
        <f t="shared" si="47"/>
        <v>145723.32</v>
      </c>
      <c r="J234" s="27">
        <f t="shared" si="48"/>
        <v>21041.32</v>
      </c>
      <c r="K234" s="27">
        <f t="shared" ref="I234:P234" si="51">K235+K288</f>
        <v>1232.51</v>
      </c>
      <c r="L234" s="27">
        <f t="shared" si="51"/>
        <v>3328.51</v>
      </c>
      <c r="M234" s="27">
        <f t="shared" si="51"/>
        <v>16480.3</v>
      </c>
      <c r="N234" s="27">
        <f t="shared" si="51"/>
        <v>11224</v>
      </c>
      <c r="O234" s="27">
        <f t="shared" si="51"/>
        <v>111258</v>
      </c>
      <c r="P234" s="27">
        <f t="shared" si="51"/>
        <v>2200</v>
      </c>
      <c r="Q234" s="32"/>
    </row>
    <row r="235" s="1" customFormat="1" ht="21" customHeight="1" spans="1:17">
      <c r="A235" s="31" t="s">
        <v>203</v>
      </c>
      <c r="B235" s="32">
        <f>B236+B254+B266+B268+B270+B281</f>
        <v>66</v>
      </c>
      <c r="C235" s="23" t="s">
        <v>24</v>
      </c>
      <c r="D235" s="33" t="s">
        <v>205</v>
      </c>
      <c r="E235" s="32">
        <f>E236+E254+E266+E268+E270+E281</f>
        <v>449.215</v>
      </c>
      <c r="F235" s="31"/>
      <c r="G235" s="33"/>
      <c r="H235" s="33" t="s">
        <v>24</v>
      </c>
      <c r="I235" s="32">
        <f t="shared" si="47"/>
        <v>127396.32</v>
      </c>
      <c r="J235" s="32">
        <f t="shared" si="48"/>
        <v>5714.32</v>
      </c>
      <c r="K235" s="32">
        <f t="shared" ref="I235:P235" si="52">K236+K254+K266+K268+K270+K281</f>
        <v>1232.51</v>
      </c>
      <c r="L235" s="32">
        <f t="shared" si="52"/>
        <v>3328.51</v>
      </c>
      <c r="M235" s="32">
        <f t="shared" si="52"/>
        <v>1153.3</v>
      </c>
      <c r="N235" s="32">
        <f t="shared" si="52"/>
        <v>11224</v>
      </c>
      <c r="O235" s="32">
        <f t="shared" si="52"/>
        <v>108258</v>
      </c>
      <c r="P235" s="32">
        <f t="shared" si="52"/>
        <v>2200</v>
      </c>
      <c r="Q235" s="32"/>
    </row>
    <row r="236" s="1" customFormat="1" ht="15" customHeight="1" spans="1:17">
      <c r="A236" s="31" t="s">
        <v>204</v>
      </c>
      <c r="B236" s="32">
        <f>B237+B243+B247+B249+B250+B253</f>
        <v>50</v>
      </c>
      <c r="C236" s="23" t="s">
        <v>24</v>
      </c>
      <c r="D236" s="33" t="s">
        <v>205</v>
      </c>
      <c r="E236" s="32">
        <f>E237+E243+E247+E249+E250+E253</f>
        <v>429.995</v>
      </c>
      <c r="F236" s="31"/>
      <c r="G236" s="33"/>
      <c r="H236" s="33" t="s">
        <v>24</v>
      </c>
      <c r="I236" s="32">
        <f t="shared" si="47"/>
        <v>109950</v>
      </c>
      <c r="J236" s="32">
        <f t="shared" si="48"/>
        <v>1692</v>
      </c>
      <c r="K236" s="32">
        <f>K237+K243+K248+K249+K250+K253</f>
        <v>345</v>
      </c>
      <c r="L236" s="32">
        <f>L237+L243+L248+L249+L250+L253</f>
        <v>809</v>
      </c>
      <c r="M236" s="32">
        <f>M237+M243+M248+M249+M250+M253</f>
        <v>538</v>
      </c>
      <c r="N236" s="32">
        <f>N237+N243+N247+N249+N250+N253</f>
        <v>0</v>
      </c>
      <c r="O236" s="32">
        <f>O237+O243+O247+O249+O250+O253</f>
        <v>108258</v>
      </c>
      <c r="P236" s="32">
        <f>P237+P243+P247+P249+P250+P253</f>
        <v>0</v>
      </c>
      <c r="Q236" s="32"/>
    </row>
    <row r="237" s="1" customFormat="1" ht="21" customHeight="1" spans="1:17">
      <c r="A237" s="31" t="s">
        <v>207</v>
      </c>
      <c r="B237" s="33">
        <f>B238+B239+B240+B241+B242</f>
        <v>9</v>
      </c>
      <c r="C237" s="33"/>
      <c r="D237" s="33" t="s">
        <v>205</v>
      </c>
      <c r="E237" s="33">
        <f>E238+E239+E240+E241+E242</f>
        <v>11.3</v>
      </c>
      <c r="F237" s="31"/>
      <c r="G237" s="33"/>
      <c r="H237" s="33" t="s">
        <v>24</v>
      </c>
      <c r="I237" s="32">
        <f t="shared" si="47"/>
        <v>650</v>
      </c>
      <c r="J237" s="32">
        <f t="shared" si="48"/>
        <v>650</v>
      </c>
      <c r="K237" s="32">
        <f t="shared" ref="I237:P237" si="53">K238+K239+K240+K241+K242</f>
        <v>200</v>
      </c>
      <c r="L237" s="32">
        <f t="shared" si="53"/>
        <v>305</v>
      </c>
      <c r="M237" s="32">
        <f t="shared" si="53"/>
        <v>145</v>
      </c>
      <c r="N237" s="32">
        <f t="shared" si="53"/>
        <v>0</v>
      </c>
      <c r="O237" s="32">
        <f t="shared" si="53"/>
        <v>0</v>
      </c>
      <c r="P237" s="32">
        <f t="shared" si="53"/>
        <v>0</v>
      </c>
      <c r="Q237" s="32"/>
    </row>
    <row r="238" s="306" customFormat="1" ht="13" customHeight="1" spans="1:17">
      <c r="A238" s="31" t="s">
        <v>491</v>
      </c>
      <c r="B238" s="33">
        <v>1</v>
      </c>
      <c r="C238" s="33" t="s">
        <v>282</v>
      </c>
      <c r="D238" s="33" t="s">
        <v>205</v>
      </c>
      <c r="E238" s="33">
        <v>3</v>
      </c>
      <c r="F238" s="35" t="s">
        <v>492</v>
      </c>
      <c r="G238" s="33" t="s">
        <v>284</v>
      </c>
      <c r="H238" s="56" t="s">
        <v>285</v>
      </c>
      <c r="I238" s="32">
        <f t="shared" si="47"/>
        <v>75</v>
      </c>
      <c r="J238" s="32">
        <f t="shared" si="48"/>
        <v>75</v>
      </c>
      <c r="K238" s="32"/>
      <c r="L238" s="32"/>
      <c r="M238" s="32">
        <v>75</v>
      </c>
      <c r="N238" s="32"/>
      <c r="O238" s="32"/>
      <c r="P238" s="32"/>
      <c r="Q238" s="32" t="s">
        <v>206</v>
      </c>
    </row>
    <row r="239" s="306" customFormat="1" ht="16" customHeight="1" spans="1:17">
      <c r="A239" s="31" t="s">
        <v>493</v>
      </c>
      <c r="B239" s="33">
        <v>1</v>
      </c>
      <c r="C239" s="33" t="s">
        <v>282</v>
      </c>
      <c r="D239" s="33" t="s">
        <v>205</v>
      </c>
      <c r="E239" s="33">
        <v>2.8</v>
      </c>
      <c r="F239" s="35" t="s">
        <v>494</v>
      </c>
      <c r="G239" s="33" t="s">
        <v>284</v>
      </c>
      <c r="H239" s="56" t="s">
        <v>285</v>
      </c>
      <c r="I239" s="32">
        <f t="shared" si="47"/>
        <v>70</v>
      </c>
      <c r="J239" s="32">
        <f t="shared" si="48"/>
        <v>70</v>
      </c>
      <c r="K239" s="32"/>
      <c r="L239" s="32"/>
      <c r="M239" s="32">
        <v>70</v>
      </c>
      <c r="N239" s="32"/>
      <c r="O239" s="32"/>
      <c r="P239" s="32"/>
      <c r="Q239" s="32" t="s">
        <v>206</v>
      </c>
    </row>
    <row r="240" s="1" customFormat="1" ht="46" customHeight="1" spans="1:17">
      <c r="A240" s="31" t="s">
        <v>495</v>
      </c>
      <c r="B240" s="33">
        <v>1</v>
      </c>
      <c r="C240" s="33" t="s">
        <v>282</v>
      </c>
      <c r="D240" s="33" t="s">
        <v>205</v>
      </c>
      <c r="E240" s="33">
        <v>3.6</v>
      </c>
      <c r="F240" s="31" t="s">
        <v>496</v>
      </c>
      <c r="G240" s="33" t="s">
        <v>497</v>
      </c>
      <c r="H240" s="56" t="s">
        <v>285</v>
      </c>
      <c r="I240" s="32">
        <f t="shared" si="47"/>
        <v>360</v>
      </c>
      <c r="J240" s="32">
        <f t="shared" si="48"/>
        <v>360</v>
      </c>
      <c r="K240" s="32">
        <v>60</v>
      </c>
      <c r="L240" s="32">
        <v>300</v>
      </c>
      <c r="M240" s="32"/>
      <c r="N240" s="32"/>
      <c r="O240" s="32"/>
      <c r="P240" s="32"/>
      <c r="Q240" s="32" t="s">
        <v>58</v>
      </c>
    </row>
    <row r="241" s="1" customFormat="1" ht="29" customHeight="1" spans="1:17">
      <c r="A241" s="31" t="s">
        <v>498</v>
      </c>
      <c r="B241" s="33">
        <v>1</v>
      </c>
      <c r="C241" s="33" t="s">
        <v>282</v>
      </c>
      <c r="D241" s="33" t="s">
        <v>205</v>
      </c>
      <c r="E241" s="33">
        <v>0.5</v>
      </c>
      <c r="F241" s="31" t="s">
        <v>499</v>
      </c>
      <c r="G241" s="33" t="s">
        <v>497</v>
      </c>
      <c r="H241" s="56" t="s">
        <v>285</v>
      </c>
      <c r="I241" s="32">
        <f t="shared" si="47"/>
        <v>5</v>
      </c>
      <c r="J241" s="32">
        <f t="shared" si="48"/>
        <v>5</v>
      </c>
      <c r="K241" s="32"/>
      <c r="L241" s="32">
        <v>5</v>
      </c>
      <c r="M241" s="32"/>
      <c r="N241" s="32"/>
      <c r="O241" s="32"/>
      <c r="P241" s="32"/>
      <c r="Q241" s="32" t="s">
        <v>58</v>
      </c>
    </row>
    <row r="242" s="1" customFormat="1" ht="24" customHeight="1" spans="1:17">
      <c r="A242" s="31" t="s">
        <v>500</v>
      </c>
      <c r="B242" s="33">
        <v>5</v>
      </c>
      <c r="C242" s="33" t="s">
        <v>282</v>
      </c>
      <c r="D242" s="33" t="s">
        <v>205</v>
      </c>
      <c r="E242" s="33">
        <v>1.4</v>
      </c>
      <c r="F242" s="31" t="s">
        <v>501</v>
      </c>
      <c r="G242" s="33" t="s">
        <v>284</v>
      </c>
      <c r="H242" s="56" t="s">
        <v>285</v>
      </c>
      <c r="I242" s="32">
        <f t="shared" si="47"/>
        <v>140</v>
      </c>
      <c r="J242" s="32">
        <f t="shared" si="48"/>
        <v>140</v>
      </c>
      <c r="K242" s="32">
        <v>140</v>
      </c>
      <c r="L242" s="32"/>
      <c r="M242" s="32"/>
      <c r="N242" s="32"/>
      <c r="O242" s="32"/>
      <c r="P242" s="32"/>
      <c r="Q242" s="32" t="s">
        <v>58</v>
      </c>
    </row>
    <row r="243" s="1" customFormat="1" ht="13" customHeight="1" spans="1:17">
      <c r="A243" s="31" t="s">
        <v>209</v>
      </c>
      <c r="B243" s="32">
        <f>SUM(B244:B246)</f>
        <v>34</v>
      </c>
      <c r="C243" s="33"/>
      <c r="D243" s="33" t="s">
        <v>205</v>
      </c>
      <c r="E243" s="32">
        <f>SUM(E244:E246)</f>
        <v>354.319</v>
      </c>
      <c r="F243" s="31"/>
      <c r="G243" s="33"/>
      <c r="H243" s="33" t="s">
        <v>24</v>
      </c>
      <c r="I243" s="32">
        <f t="shared" si="47"/>
        <v>29250</v>
      </c>
      <c r="J243" s="32">
        <f t="shared" si="48"/>
        <v>842</v>
      </c>
      <c r="K243" s="32">
        <f t="shared" ref="K243:P243" si="54">SUM(K244:K246)</f>
        <v>0</v>
      </c>
      <c r="L243" s="32">
        <f t="shared" si="54"/>
        <v>484</v>
      </c>
      <c r="M243" s="32">
        <f t="shared" si="54"/>
        <v>358</v>
      </c>
      <c r="N243" s="32">
        <f t="shared" si="54"/>
        <v>0</v>
      </c>
      <c r="O243" s="32">
        <f t="shared" si="54"/>
        <v>28408</v>
      </c>
      <c r="P243" s="32">
        <f t="shared" si="54"/>
        <v>0</v>
      </c>
      <c r="Q243" s="32"/>
    </row>
    <row r="244" s="235" customFormat="1" customHeight="1" spans="1:17">
      <c r="A244" s="35" t="s">
        <v>502</v>
      </c>
      <c r="B244" s="33">
        <v>1</v>
      </c>
      <c r="C244" s="33" t="s">
        <v>282</v>
      </c>
      <c r="D244" s="33" t="s">
        <v>205</v>
      </c>
      <c r="E244" s="33">
        <v>11</v>
      </c>
      <c r="F244" s="31" t="s">
        <v>503</v>
      </c>
      <c r="G244" s="33" t="s">
        <v>284</v>
      </c>
      <c r="H244" s="56" t="s">
        <v>285</v>
      </c>
      <c r="I244" s="32">
        <f t="shared" si="47"/>
        <v>484</v>
      </c>
      <c r="J244" s="32">
        <f t="shared" si="48"/>
        <v>484</v>
      </c>
      <c r="K244" s="32"/>
      <c r="L244" s="32">
        <v>330</v>
      </c>
      <c r="M244" s="32">
        <v>154</v>
      </c>
      <c r="N244" s="32"/>
      <c r="O244" s="32"/>
      <c r="P244" s="32"/>
      <c r="Q244" s="32" t="s">
        <v>206</v>
      </c>
    </row>
    <row r="245" s="235" customFormat="1" ht="21" customHeight="1" spans="1:17">
      <c r="A245" s="31" t="s">
        <v>504</v>
      </c>
      <c r="B245" s="33">
        <v>32</v>
      </c>
      <c r="C245" s="33" t="s">
        <v>282</v>
      </c>
      <c r="D245" s="33" t="s">
        <v>205</v>
      </c>
      <c r="E245" s="33">
        <v>338.19</v>
      </c>
      <c r="F245" s="31" t="s">
        <v>505</v>
      </c>
      <c r="G245" s="33" t="s">
        <v>284</v>
      </c>
      <c r="H245" s="56" t="s">
        <v>378</v>
      </c>
      <c r="I245" s="32">
        <f t="shared" si="47"/>
        <v>28408</v>
      </c>
      <c r="J245" s="32">
        <f t="shared" si="48"/>
        <v>0</v>
      </c>
      <c r="K245" s="32"/>
      <c r="L245" s="32"/>
      <c r="M245" s="32"/>
      <c r="N245" s="32"/>
      <c r="O245" s="32">
        <v>28408</v>
      </c>
      <c r="P245" s="32"/>
      <c r="Q245" s="32" t="s">
        <v>206</v>
      </c>
    </row>
    <row r="246" s="235" customFormat="1" ht="13" customHeight="1" spans="1:17">
      <c r="A246" s="35" t="s">
        <v>506</v>
      </c>
      <c r="B246" s="33">
        <v>1</v>
      </c>
      <c r="C246" s="33" t="s">
        <v>282</v>
      </c>
      <c r="D246" s="33" t="s">
        <v>205</v>
      </c>
      <c r="E246" s="33">
        <v>5.129</v>
      </c>
      <c r="F246" s="31" t="s">
        <v>503</v>
      </c>
      <c r="G246" s="33" t="s">
        <v>284</v>
      </c>
      <c r="H246" s="56" t="s">
        <v>285</v>
      </c>
      <c r="I246" s="32">
        <f t="shared" si="47"/>
        <v>358</v>
      </c>
      <c r="J246" s="32">
        <f t="shared" si="48"/>
        <v>358</v>
      </c>
      <c r="K246" s="32"/>
      <c r="L246" s="32">
        <v>154</v>
      </c>
      <c r="M246" s="32">
        <v>204</v>
      </c>
      <c r="N246" s="32"/>
      <c r="O246" s="32"/>
      <c r="P246" s="32"/>
      <c r="Q246" s="32"/>
    </row>
    <row r="247" s="235" customFormat="1" ht="13" customHeight="1" spans="1:17">
      <c r="A247" s="31" t="s">
        <v>211</v>
      </c>
      <c r="B247" s="33">
        <f>SUM(B248:B248)</f>
        <v>1</v>
      </c>
      <c r="C247" s="33" t="s">
        <v>282</v>
      </c>
      <c r="D247" s="33" t="s">
        <v>205</v>
      </c>
      <c r="E247" s="33">
        <f>SUM(E248:E248)</f>
        <v>39.4</v>
      </c>
      <c r="F247" s="31"/>
      <c r="G247" s="33" t="s">
        <v>284</v>
      </c>
      <c r="H247" s="314"/>
      <c r="I247" s="32">
        <f t="shared" si="47"/>
        <v>79850</v>
      </c>
      <c r="J247" s="32">
        <f t="shared" si="48"/>
        <v>0</v>
      </c>
      <c r="K247" s="33">
        <f t="shared" ref="K247:P247" si="55">SUM(K248:K248)</f>
        <v>0</v>
      </c>
      <c r="L247" s="33">
        <f t="shared" si="55"/>
        <v>0</v>
      </c>
      <c r="M247" s="33">
        <f t="shared" si="55"/>
        <v>0</v>
      </c>
      <c r="N247" s="33">
        <f t="shared" si="55"/>
        <v>0</v>
      </c>
      <c r="O247" s="33">
        <f t="shared" si="55"/>
        <v>79850</v>
      </c>
      <c r="P247" s="33">
        <f t="shared" si="55"/>
        <v>0</v>
      </c>
      <c r="Q247" s="32"/>
    </row>
    <row r="248" s="235" customFormat="1" ht="21" customHeight="1" spans="1:17">
      <c r="A248" s="31" t="s">
        <v>507</v>
      </c>
      <c r="B248" s="33">
        <v>1</v>
      </c>
      <c r="C248" s="33" t="s">
        <v>282</v>
      </c>
      <c r="D248" s="33" t="s">
        <v>205</v>
      </c>
      <c r="E248" s="33">
        <v>39.4</v>
      </c>
      <c r="F248" s="31" t="s">
        <v>508</v>
      </c>
      <c r="G248" s="33" t="s">
        <v>284</v>
      </c>
      <c r="H248" s="56" t="s">
        <v>285</v>
      </c>
      <c r="I248" s="32">
        <f>SUM(J248,N247,O247,P247)</f>
        <v>79850</v>
      </c>
      <c r="J248" s="32">
        <f t="shared" si="48"/>
        <v>0</v>
      </c>
      <c r="K248" s="32"/>
      <c r="L248" s="32"/>
      <c r="M248" s="32"/>
      <c r="N248" s="32"/>
      <c r="O248" s="32">
        <v>79850</v>
      </c>
      <c r="P248" s="32"/>
      <c r="Q248" s="32"/>
    </row>
    <row r="249" s="1" customFormat="1" ht="24" customHeight="1" spans="1:17">
      <c r="A249" s="31" t="s">
        <v>212</v>
      </c>
      <c r="B249" s="33"/>
      <c r="C249" s="33"/>
      <c r="D249" s="33" t="s">
        <v>205</v>
      </c>
      <c r="E249" s="33"/>
      <c r="F249" s="31"/>
      <c r="G249" s="33"/>
      <c r="H249" s="33" t="s">
        <v>24</v>
      </c>
      <c r="I249" s="32">
        <f t="shared" ref="I249:I276" si="56">SUM(J249,N249,O249,P249)</f>
        <v>0</v>
      </c>
      <c r="J249" s="32">
        <f t="shared" ref="J249:J276" si="57">SUM(K249:M249)</f>
        <v>0</v>
      </c>
      <c r="K249" s="32"/>
      <c r="L249" s="32"/>
      <c r="M249" s="32"/>
      <c r="N249" s="32"/>
      <c r="O249" s="32"/>
      <c r="P249" s="32"/>
      <c r="Q249" s="32"/>
    </row>
    <row r="250" s="1" customFormat="1" ht="16" customHeight="1" spans="1:17">
      <c r="A250" s="31" t="s">
        <v>213</v>
      </c>
      <c r="B250" s="33">
        <v>6</v>
      </c>
      <c r="C250" s="33"/>
      <c r="D250" s="33" t="s">
        <v>205</v>
      </c>
      <c r="E250" s="33">
        <v>24.976</v>
      </c>
      <c r="F250" s="31"/>
      <c r="G250" s="33"/>
      <c r="H250" s="33" t="s">
        <v>24</v>
      </c>
      <c r="I250" s="32">
        <f t="shared" si="56"/>
        <v>200</v>
      </c>
      <c r="J250" s="32">
        <f t="shared" si="57"/>
        <v>200</v>
      </c>
      <c r="K250" s="32">
        <f t="shared" ref="I250:P250" si="58">K251+K252</f>
        <v>145</v>
      </c>
      <c r="L250" s="32">
        <f t="shared" si="58"/>
        <v>20</v>
      </c>
      <c r="M250" s="32">
        <f t="shared" si="58"/>
        <v>35</v>
      </c>
      <c r="N250" s="32">
        <f t="shared" si="58"/>
        <v>0</v>
      </c>
      <c r="O250" s="32">
        <f t="shared" si="58"/>
        <v>0</v>
      </c>
      <c r="P250" s="32">
        <f t="shared" si="58"/>
        <v>0</v>
      </c>
      <c r="Q250" s="32"/>
    </row>
    <row r="251" s="235" customFormat="1" ht="17" customHeight="1" spans="1:17">
      <c r="A251" s="31" t="s">
        <v>509</v>
      </c>
      <c r="B251" s="33">
        <v>1</v>
      </c>
      <c r="C251" s="33" t="s">
        <v>306</v>
      </c>
      <c r="D251" s="33" t="s">
        <v>205</v>
      </c>
      <c r="E251" s="33">
        <v>4.976</v>
      </c>
      <c r="F251" s="35" t="s">
        <v>510</v>
      </c>
      <c r="G251" s="33" t="s">
        <v>284</v>
      </c>
      <c r="H251" s="56" t="s">
        <v>285</v>
      </c>
      <c r="I251" s="32">
        <f t="shared" si="56"/>
        <v>100</v>
      </c>
      <c r="J251" s="32">
        <f t="shared" si="57"/>
        <v>100</v>
      </c>
      <c r="K251" s="32">
        <v>65</v>
      </c>
      <c r="L251" s="32"/>
      <c r="M251" s="32">
        <v>35</v>
      </c>
      <c r="N251" s="32"/>
      <c r="O251" s="32"/>
      <c r="P251" s="32"/>
      <c r="Q251" s="32" t="s">
        <v>206</v>
      </c>
    </row>
    <row r="252" s="74" customFormat="1" ht="19" spans="1:17">
      <c r="A252" s="31" t="s">
        <v>511</v>
      </c>
      <c r="B252" s="33">
        <v>5</v>
      </c>
      <c r="C252" s="33" t="s">
        <v>306</v>
      </c>
      <c r="D252" s="33" t="s">
        <v>205</v>
      </c>
      <c r="E252" s="33">
        <v>20</v>
      </c>
      <c r="F252" s="31" t="s">
        <v>512</v>
      </c>
      <c r="G252" s="33" t="s">
        <v>284</v>
      </c>
      <c r="H252" s="56" t="s">
        <v>285</v>
      </c>
      <c r="I252" s="32">
        <f t="shared" si="56"/>
        <v>100</v>
      </c>
      <c r="J252" s="32">
        <f t="shared" si="57"/>
        <v>100</v>
      </c>
      <c r="K252" s="32">
        <v>80</v>
      </c>
      <c r="L252" s="32">
        <v>20</v>
      </c>
      <c r="M252" s="32"/>
      <c r="N252" s="32"/>
      <c r="O252" s="32"/>
      <c r="P252" s="32"/>
      <c r="Q252" s="32" t="s">
        <v>513</v>
      </c>
    </row>
    <row r="253" s="1" customFormat="1" customHeight="1" spans="1:17">
      <c r="A253" s="31" t="s">
        <v>215</v>
      </c>
      <c r="B253" s="33"/>
      <c r="C253" s="33"/>
      <c r="D253" s="33" t="s">
        <v>205</v>
      </c>
      <c r="E253" s="33"/>
      <c r="F253" s="31"/>
      <c r="G253" s="33"/>
      <c r="H253" s="33" t="s">
        <v>24</v>
      </c>
      <c r="I253" s="32">
        <f t="shared" si="56"/>
        <v>0</v>
      </c>
      <c r="J253" s="32">
        <f t="shared" si="57"/>
        <v>0</v>
      </c>
      <c r="K253" s="32"/>
      <c r="L253" s="32"/>
      <c r="M253" s="32"/>
      <c r="N253" s="32"/>
      <c r="O253" s="32"/>
      <c r="P253" s="32"/>
      <c r="Q253" s="32"/>
    </row>
    <row r="254" s="1" customFormat="1" customHeight="1" spans="1:17">
      <c r="A254" s="31" t="s">
        <v>217</v>
      </c>
      <c r="B254" s="32">
        <f>B255+B264+B265</f>
        <v>8</v>
      </c>
      <c r="C254" s="33"/>
      <c r="D254" s="33" t="s">
        <v>77</v>
      </c>
      <c r="E254" s="32">
        <f>E255+E264+E265</f>
        <v>8</v>
      </c>
      <c r="F254" s="31"/>
      <c r="G254" s="33"/>
      <c r="H254" s="33" t="s">
        <v>24</v>
      </c>
      <c r="I254" s="32">
        <f t="shared" si="56"/>
        <v>265.02</v>
      </c>
      <c r="J254" s="32">
        <f t="shared" si="57"/>
        <v>265.02</v>
      </c>
      <c r="K254" s="32">
        <f t="shared" ref="I254:P254" si="59">K255+K264+K265</f>
        <v>79.51</v>
      </c>
      <c r="L254" s="32">
        <f t="shared" si="59"/>
        <v>79.51</v>
      </c>
      <c r="M254" s="32">
        <f t="shared" si="59"/>
        <v>106</v>
      </c>
      <c r="N254" s="32">
        <f t="shared" si="59"/>
        <v>0</v>
      </c>
      <c r="O254" s="32">
        <f t="shared" si="59"/>
        <v>0</v>
      </c>
      <c r="P254" s="32">
        <f t="shared" si="59"/>
        <v>0</v>
      </c>
      <c r="Q254" s="32"/>
    </row>
    <row r="255" s="1" customFormat="1" customHeight="1" spans="1:17">
      <c r="A255" s="31" t="s">
        <v>218</v>
      </c>
      <c r="B255" s="33">
        <v>8</v>
      </c>
      <c r="C255" s="33"/>
      <c r="D255" s="33" t="s">
        <v>77</v>
      </c>
      <c r="E255" s="33">
        <v>8</v>
      </c>
      <c r="F255" s="31"/>
      <c r="G255" s="33"/>
      <c r="H255" s="33" t="s">
        <v>24</v>
      </c>
      <c r="I255" s="32">
        <f t="shared" si="56"/>
        <v>265.02</v>
      </c>
      <c r="J255" s="32">
        <f t="shared" si="57"/>
        <v>265.02</v>
      </c>
      <c r="K255" s="32">
        <f t="shared" ref="I255:P255" si="60">K256+K257+K258+K259+K260+K261+K262+K263</f>
        <v>79.51</v>
      </c>
      <c r="L255" s="32">
        <f t="shared" si="60"/>
        <v>79.51</v>
      </c>
      <c r="M255" s="32">
        <f t="shared" si="60"/>
        <v>106</v>
      </c>
      <c r="N255" s="32">
        <f t="shared" si="60"/>
        <v>0</v>
      </c>
      <c r="O255" s="32">
        <f t="shared" si="60"/>
        <v>0</v>
      </c>
      <c r="P255" s="32">
        <f t="shared" si="60"/>
        <v>0</v>
      </c>
      <c r="Q255" s="32"/>
    </row>
    <row r="256" s="307" customFormat="1" ht="47" customHeight="1" spans="1:17">
      <c r="A256" s="31" t="s">
        <v>514</v>
      </c>
      <c r="B256" s="33">
        <v>1</v>
      </c>
      <c r="C256" s="33" t="s">
        <v>306</v>
      </c>
      <c r="D256" s="33" t="s">
        <v>77</v>
      </c>
      <c r="E256" s="33">
        <v>1</v>
      </c>
      <c r="F256" s="31" t="s">
        <v>515</v>
      </c>
      <c r="G256" s="33" t="s">
        <v>284</v>
      </c>
      <c r="H256" s="56" t="s">
        <v>378</v>
      </c>
      <c r="I256" s="32">
        <f t="shared" si="56"/>
        <v>18.06</v>
      </c>
      <c r="J256" s="32">
        <f t="shared" si="57"/>
        <v>18.06</v>
      </c>
      <c r="K256" s="32">
        <v>5.42</v>
      </c>
      <c r="L256" s="32">
        <v>5.42</v>
      </c>
      <c r="M256" s="32">
        <v>7.22</v>
      </c>
      <c r="N256" s="32"/>
      <c r="O256" s="32"/>
      <c r="P256" s="32"/>
      <c r="Q256" s="32" t="s">
        <v>231</v>
      </c>
    </row>
    <row r="257" s="307" customFormat="1" ht="45" customHeight="1" spans="1:17">
      <c r="A257" s="31" t="s">
        <v>516</v>
      </c>
      <c r="B257" s="33">
        <v>1</v>
      </c>
      <c r="C257" s="33" t="s">
        <v>306</v>
      </c>
      <c r="D257" s="33" t="s">
        <v>77</v>
      </c>
      <c r="E257" s="33">
        <v>1</v>
      </c>
      <c r="F257" s="31" t="s">
        <v>517</v>
      </c>
      <c r="G257" s="33" t="s">
        <v>284</v>
      </c>
      <c r="H257" s="56" t="s">
        <v>378</v>
      </c>
      <c r="I257" s="32">
        <f t="shared" si="56"/>
        <v>21.2</v>
      </c>
      <c r="J257" s="32">
        <f t="shared" si="57"/>
        <v>21.2</v>
      </c>
      <c r="K257" s="32">
        <v>6.36</v>
      </c>
      <c r="L257" s="32">
        <v>6.36</v>
      </c>
      <c r="M257" s="32">
        <v>8.48</v>
      </c>
      <c r="N257" s="32"/>
      <c r="O257" s="32"/>
      <c r="P257" s="32"/>
      <c r="Q257" s="32" t="s">
        <v>231</v>
      </c>
    </row>
    <row r="258" s="307" customFormat="1" ht="51" customHeight="1" spans="1:17">
      <c r="A258" s="31" t="s">
        <v>518</v>
      </c>
      <c r="B258" s="33">
        <v>1</v>
      </c>
      <c r="C258" s="33" t="s">
        <v>306</v>
      </c>
      <c r="D258" s="33" t="s">
        <v>77</v>
      </c>
      <c r="E258" s="33">
        <v>1</v>
      </c>
      <c r="F258" s="31" t="s">
        <v>519</v>
      </c>
      <c r="G258" s="33" t="s">
        <v>284</v>
      </c>
      <c r="H258" s="56" t="s">
        <v>378</v>
      </c>
      <c r="I258" s="32">
        <f t="shared" si="56"/>
        <v>108.37</v>
      </c>
      <c r="J258" s="32">
        <f t="shared" si="57"/>
        <v>108.37</v>
      </c>
      <c r="K258" s="32">
        <v>32.51</v>
      </c>
      <c r="L258" s="32">
        <v>32.51</v>
      </c>
      <c r="M258" s="32">
        <v>43.35</v>
      </c>
      <c r="N258" s="32"/>
      <c r="O258" s="32"/>
      <c r="P258" s="32"/>
      <c r="Q258" s="32" t="s">
        <v>231</v>
      </c>
    </row>
    <row r="259" s="307" customFormat="1" ht="48" customHeight="1" spans="1:17">
      <c r="A259" s="31" t="s">
        <v>520</v>
      </c>
      <c r="B259" s="33">
        <v>1</v>
      </c>
      <c r="C259" s="33" t="s">
        <v>306</v>
      </c>
      <c r="D259" s="33" t="s">
        <v>77</v>
      </c>
      <c r="E259" s="33">
        <v>1</v>
      </c>
      <c r="F259" s="31" t="s">
        <v>521</v>
      </c>
      <c r="G259" s="33" t="s">
        <v>284</v>
      </c>
      <c r="H259" s="56" t="s">
        <v>378</v>
      </c>
      <c r="I259" s="32">
        <f t="shared" si="56"/>
        <v>18.83</v>
      </c>
      <c r="J259" s="32">
        <f t="shared" si="57"/>
        <v>18.83</v>
      </c>
      <c r="K259" s="32">
        <v>5.65</v>
      </c>
      <c r="L259" s="32">
        <v>5.65</v>
      </c>
      <c r="M259" s="32">
        <v>7.53</v>
      </c>
      <c r="N259" s="32"/>
      <c r="O259" s="32"/>
      <c r="P259" s="32"/>
      <c r="Q259" s="32" t="s">
        <v>231</v>
      </c>
    </row>
    <row r="260" s="307" customFormat="1" ht="43" customHeight="1" spans="1:17">
      <c r="A260" s="31" t="s">
        <v>522</v>
      </c>
      <c r="B260" s="33">
        <v>1</v>
      </c>
      <c r="C260" s="33" t="s">
        <v>306</v>
      </c>
      <c r="D260" s="33" t="s">
        <v>77</v>
      </c>
      <c r="E260" s="33">
        <v>1</v>
      </c>
      <c r="F260" s="31" t="s">
        <v>523</v>
      </c>
      <c r="G260" s="33" t="s">
        <v>284</v>
      </c>
      <c r="H260" s="56" t="s">
        <v>378</v>
      </c>
      <c r="I260" s="32">
        <f t="shared" si="56"/>
        <v>29.8</v>
      </c>
      <c r="J260" s="32">
        <f t="shared" si="57"/>
        <v>29.8</v>
      </c>
      <c r="K260" s="32">
        <v>8.94</v>
      </c>
      <c r="L260" s="32">
        <v>8.94</v>
      </c>
      <c r="M260" s="32">
        <v>11.92</v>
      </c>
      <c r="N260" s="32"/>
      <c r="O260" s="32"/>
      <c r="P260" s="32"/>
      <c r="Q260" s="32" t="s">
        <v>231</v>
      </c>
    </row>
    <row r="261" s="307" customFormat="1" ht="38" customHeight="1" spans="1:17">
      <c r="A261" s="31" t="s">
        <v>524</v>
      </c>
      <c r="B261" s="33">
        <v>1</v>
      </c>
      <c r="C261" s="33" t="s">
        <v>306</v>
      </c>
      <c r="D261" s="33" t="s">
        <v>77</v>
      </c>
      <c r="E261" s="33">
        <v>1</v>
      </c>
      <c r="F261" s="31" t="s">
        <v>525</v>
      </c>
      <c r="G261" s="33" t="s">
        <v>284</v>
      </c>
      <c r="H261" s="56" t="s">
        <v>378</v>
      </c>
      <c r="I261" s="32">
        <f t="shared" si="56"/>
        <v>29.03</v>
      </c>
      <c r="J261" s="32">
        <f t="shared" si="57"/>
        <v>29.03</v>
      </c>
      <c r="K261" s="32">
        <v>8.71</v>
      </c>
      <c r="L261" s="32">
        <v>8.71</v>
      </c>
      <c r="M261" s="32">
        <v>11.61</v>
      </c>
      <c r="N261" s="32"/>
      <c r="O261" s="32"/>
      <c r="P261" s="32"/>
      <c r="Q261" s="32" t="s">
        <v>231</v>
      </c>
    </row>
    <row r="262" s="307" customFormat="1" ht="46" customHeight="1" spans="1:17">
      <c r="A262" s="31" t="s">
        <v>526</v>
      </c>
      <c r="B262" s="33">
        <v>1</v>
      </c>
      <c r="C262" s="33" t="s">
        <v>306</v>
      </c>
      <c r="D262" s="33" t="s">
        <v>77</v>
      </c>
      <c r="E262" s="33">
        <v>1</v>
      </c>
      <c r="F262" s="31" t="s">
        <v>527</v>
      </c>
      <c r="G262" s="33" t="s">
        <v>284</v>
      </c>
      <c r="H262" s="56" t="s">
        <v>378</v>
      </c>
      <c r="I262" s="32">
        <f t="shared" si="56"/>
        <v>17.66</v>
      </c>
      <c r="J262" s="32">
        <f t="shared" si="57"/>
        <v>17.66</v>
      </c>
      <c r="K262" s="32">
        <v>5.3</v>
      </c>
      <c r="L262" s="32">
        <v>5.3</v>
      </c>
      <c r="M262" s="32">
        <v>7.06</v>
      </c>
      <c r="N262" s="32"/>
      <c r="O262" s="32"/>
      <c r="P262" s="32"/>
      <c r="Q262" s="32" t="s">
        <v>231</v>
      </c>
    </row>
    <row r="263" s="307" customFormat="1" ht="46" customHeight="1" spans="1:17">
      <c r="A263" s="31" t="s">
        <v>528</v>
      </c>
      <c r="B263" s="33">
        <v>1</v>
      </c>
      <c r="C263" s="33" t="s">
        <v>306</v>
      </c>
      <c r="D263" s="33" t="s">
        <v>77</v>
      </c>
      <c r="E263" s="33">
        <v>1</v>
      </c>
      <c r="F263" s="31" t="s">
        <v>529</v>
      </c>
      <c r="G263" s="33" t="s">
        <v>284</v>
      </c>
      <c r="H263" s="56" t="s">
        <v>378</v>
      </c>
      <c r="I263" s="32">
        <f t="shared" si="56"/>
        <v>22.07</v>
      </c>
      <c r="J263" s="32">
        <f t="shared" si="57"/>
        <v>22.07</v>
      </c>
      <c r="K263" s="32">
        <v>6.62</v>
      </c>
      <c r="L263" s="32">
        <v>6.62</v>
      </c>
      <c r="M263" s="32">
        <v>8.83</v>
      </c>
      <c r="N263" s="32"/>
      <c r="O263" s="32"/>
      <c r="P263" s="32"/>
      <c r="Q263" s="32" t="s">
        <v>231</v>
      </c>
    </row>
    <row r="264" s="1" customFormat="1" ht="9.5" spans="1:17">
      <c r="A264" s="31" t="s">
        <v>220</v>
      </c>
      <c r="B264" s="33"/>
      <c r="C264" s="33"/>
      <c r="D264" s="33" t="s">
        <v>77</v>
      </c>
      <c r="E264" s="33"/>
      <c r="F264" s="31"/>
      <c r="G264" s="33"/>
      <c r="H264" s="33" t="s">
        <v>24</v>
      </c>
      <c r="I264" s="32">
        <f t="shared" si="56"/>
        <v>0</v>
      </c>
      <c r="J264" s="32">
        <f t="shared" si="57"/>
        <v>0</v>
      </c>
      <c r="K264" s="32"/>
      <c r="L264" s="32"/>
      <c r="M264" s="32"/>
      <c r="N264" s="32"/>
      <c r="O264" s="32"/>
      <c r="P264" s="32"/>
      <c r="Q264" s="32"/>
    </row>
    <row r="265" s="1" customFormat="1" ht="9.5" spans="1:17">
      <c r="A265" s="31" t="s">
        <v>222</v>
      </c>
      <c r="B265" s="33"/>
      <c r="C265" s="33"/>
      <c r="D265" s="33" t="s">
        <v>77</v>
      </c>
      <c r="E265" s="33"/>
      <c r="F265" s="31"/>
      <c r="G265" s="33"/>
      <c r="H265" s="33" t="s">
        <v>24</v>
      </c>
      <c r="I265" s="32">
        <f t="shared" si="56"/>
        <v>0</v>
      </c>
      <c r="J265" s="32">
        <f t="shared" si="57"/>
        <v>0</v>
      </c>
      <c r="K265" s="32"/>
      <c r="L265" s="32"/>
      <c r="M265" s="32"/>
      <c r="N265" s="32"/>
      <c r="O265" s="32"/>
      <c r="P265" s="32"/>
      <c r="Q265" s="32"/>
    </row>
    <row r="266" s="1" customFormat="1" ht="17" customHeight="1" spans="1:17">
      <c r="A266" s="31" t="s">
        <v>223</v>
      </c>
      <c r="B266" s="33">
        <v>1</v>
      </c>
      <c r="C266" s="33"/>
      <c r="D266" s="33" t="s">
        <v>77</v>
      </c>
      <c r="E266" s="33">
        <v>5</v>
      </c>
      <c r="F266" s="31"/>
      <c r="G266" s="33"/>
      <c r="H266" s="33" t="s">
        <v>24</v>
      </c>
      <c r="I266" s="32">
        <f t="shared" si="56"/>
        <v>530</v>
      </c>
      <c r="J266" s="32">
        <f t="shared" si="57"/>
        <v>106</v>
      </c>
      <c r="K266" s="32">
        <f t="shared" ref="I266:P266" si="61">K267</f>
        <v>106</v>
      </c>
      <c r="L266" s="32">
        <f t="shared" si="61"/>
        <v>0</v>
      </c>
      <c r="M266" s="32">
        <f t="shared" si="61"/>
        <v>0</v>
      </c>
      <c r="N266" s="32">
        <f t="shared" si="61"/>
        <v>424</v>
      </c>
      <c r="O266" s="32">
        <f t="shared" si="61"/>
        <v>0</v>
      </c>
      <c r="P266" s="32">
        <f t="shared" si="61"/>
        <v>0</v>
      </c>
      <c r="Q266" s="32"/>
    </row>
    <row r="267" s="6" customFormat="1" ht="64" customHeight="1" spans="1:17">
      <c r="A267" s="31" t="s">
        <v>530</v>
      </c>
      <c r="B267" s="33">
        <v>1</v>
      </c>
      <c r="C267" s="33" t="s">
        <v>306</v>
      </c>
      <c r="D267" s="33" t="s">
        <v>77</v>
      </c>
      <c r="E267" s="33">
        <v>5</v>
      </c>
      <c r="F267" s="31" t="s">
        <v>531</v>
      </c>
      <c r="G267" s="33" t="s">
        <v>284</v>
      </c>
      <c r="H267" s="56" t="s">
        <v>285</v>
      </c>
      <c r="I267" s="32">
        <f t="shared" si="56"/>
        <v>530</v>
      </c>
      <c r="J267" s="32">
        <f t="shared" si="57"/>
        <v>106</v>
      </c>
      <c r="K267" s="32">
        <v>106</v>
      </c>
      <c r="L267" s="32">
        <v>0</v>
      </c>
      <c r="M267" s="32">
        <v>0</v>
      </c>
      <c r="N267" s="32">
        <v>424</v>
      </c>
      <c r="O267" s="32">
        <v>0</v>
      </c>
      <c r="P267" s="32">
        <v>0</v>
      </c>
      <c r="Q267" s="32" t="s">
        <v>225</v>
      </c>
    </row>
    <row r="268" s="1" customFormat="1" ht="19" spans="1:17">
      <c r="A268" s="31" t="s">
        <v>226</v>
      </c>
      <c r="B268" s="33">
        <v>6</v>
      </c>
      <c r="C268" s="33"/>
      <c r="D268" s="33" t="s">
        <v>77</v>
      </c>
      <c r="E268" s="33">
        <v>6</v>
      </c>
      <c r="F268" s="31"/>
      <c r="G268" s="33"/>
      <c r="H268" s="33" t="s">
        <v>24</v>
      </c>
      <c r="I268" s="32">
        <f t="shared" si="56"/>
        <v>10800</v>
      </c>
      <c r="J268" s="32">
        <f t="shared" si="57"/>
        <v>0</v>
      </c>
      <c r="K268" s="32">
        <f t="shared" ref="I268:P268" si="62">K269</f>
        <v>0</v>
      </c>
      <c r="L268" s="32">
        <f t="shared" si="62"/>
        <v>0</v>
      </c>
      <c r="M268" s="32">
        <f t="shared" si="62"/>
        <v>0</v>
      </c>
      <c r="N268" s="32">
        <f t="shared" si="62"/>
        <v>10800</v>
      </c>
      <c r="O268" s="32">
        <f t="shared" si="62"/>
        <v>0</v>
      </c>
      <c r="P268" s="32">
        <f t="shared" si="62"/>
        <v>0</v>
      </c>
      <c r="Q268" s="32"/>
    </row>
    <row r="269" s="1" customFormat="1" ht="83" customHeight="1" spans="1:17">
      <c r="A269" s="31" t="s">
        <v>532</v>
      </c>
      <c r="B269" s="33">
        <v>6</v>
      </c>
      <c r="C269" s="33" t="s">
        <v>306</v>
      </c>
      <c r="D269" s="33" t="s">
        <v>77</v>
      </c>
      <c r="E269" s="33">
        <v>6</v>
      </c>
      <c r="F269" s="31" t="s">
        <v>227</v>
      </c>
      <c r="G269" s="33" t="s">
        <v>284</v>
      </c>
      <c r="H269" s="56" t="s">
        <v>285</v>
      </c>
      <c r="I269" s="32">
        <f t="shared" si="56"/>
        <v>10800</v>
      </c>
      <c r="J269" s="32">
        <f t="shared" si="57"/>
        <v>0</v>
      </c>
      <c r="K269" s="32"/>
      <c r="L269" s="32"/>
      <c r="M269" s="32"/>
      <c r="N269" s="32">
        <v>10800</v>
      </c>
      <c r="O269" s="32"/>
      <c r="P269" s="32"/>
      <c r="Q269" s="32" t="s">
        <v>116</v>
      </c>
    </row>
    <row r="270" s="1" customFormat="1" ht="9.5" spans="1:17">
      <c r="A270" s="31" t="s">
        <v>228</v>
      </c>
      <c r="B270" s="33"/>
      <c r="C270" s="33"/>
      <c r="D270" s="33"/>
      <c r="E270" s="33"/>
      <c r="F270" s="31"/>
      <c r="G270" s="33"/>
      <c r="H270" s="33" t="s">
        <v>24</v>
      </c>
      <c r="I270" s="32">
        <f t="shared" si="56"/>
        <v>1497.3</v>
      </c>
      <c r="J270" s="32">
        <f t="shared" si="57"/>
        <v>1497.3</v>
      </c>
      <c r="K270" s="32">
        <f t="shared" ref="I270:P270" si="63">K271+K272</f>
        <v>602</v>
      </c>
      <c r="L270" s="32">
        <f t="shared" si="63"/>
        <v>850</v>
      </c>
      <c r="M270" s="32">
        <f t="shared" si="63"/>
        <v>45.3</v>
      </c>
      <c r="N270" s="32">
        <f t="shared" si="63"/>
        <v>0</v>
      </c>
      <c r="O270" s="32">
        <f t="shared" si="63"/>
        <v>0</v>
      </c>
      <c r="P270" s="32">
        <f t="shared" si="63"/>
        <v>0</v>
      </c>
      <c r="Q270" s="32"/>
    </row>
    <row r="271" s="1" customFormat="1" ht="9.5" spans="1:17">
      <c r="A271" s="31" t="s">
        <v>229</v>
      </c>
      <c r="B271" s="33"/>
      <c r="C271" s="33"/>
      <c r="D271" s="33" t="s">
        <v>30</v>
      </c>
      <c r="E271" s="33"/>
      <c r="F271" s="31"/>
      <c r="G271" s="33"/>
      <c r="H271" s="33" t="s">
        <v>24</v>
      </c>
      <c r="I271" s="32">
        <f t="shared" si="56"/>
        <v>0</v>
      </c>
      <c r="J271" s="32">
        <f t="shared" si="57"/>
        <v>0</v>
      </c>
      <c r="K271" s="32"/>
      <c r="L271" s="32"/>
      <c r="M271" s="32"/>
      <c r="N271" s="32"/>
      <c r="O271" s="32"/>
      <c r="P271" s="32"/>
      <c r="Q271" s="32"/>
    </row>
    <row r="272" s="1" customFormat="1" ht="16" customHeight="1" spans="1:17">
      <c r="A272" s="31" t="s">
        <v>232</v>
      </c>
      <c r="B272" s="33"/>
      <c r="C272" s="33"/>
      <c r="D272" s="33" t="s">
        <v>77</v>
      </c>
      <c r="E272" s="33"/>
      <c r="F272" s="31"/>
      <c r="G272" s="33"/>
      <c r="H272" s="33" t="s">
        <v>24</v>
      </c>
      <c r="I272" s="32">
        <f t="shared" si="56"/>
        <v>1497.3</v>
      </c>
      <c r="J272" s="32">
        <f t="shared" si="57"/>
        <v>1497.3</v>
      </c>
      <c r="K272" s="32">
        <f t="shared" ref="I272:P272" si="64">K274</f>
        <v>602</v>
      </c>
      <c r="L272" s="32">
        <f t="shared" si="64"/>
        <v>850</v>
      </c>
      <c r="M272" s="32">
        <f t="shared" si="64"/>
        <v>45.3</v>
      </c>
      <c r="N272" s="32">
        <f t="shared" si="64"/>
        <v>0</v>
      </c>
      <c r="O272" s="32">
        <f t="shared" si="64"/>
        <v>0</v>
      </c>
      <c r="P272" s="32">
        <f t="shared" si="64"/>
        <v>0</v>
      </c>
      <c r="Q272" s="32"/>
    </row>
    <row r="273" s="1" customFormat="1" ht="19" spans="1:17">
      <c r="A273" s="31" t="s">
        <v>233</v>
      </c>
      <c r="B273" s="33"/>
      <c r="C273" s="33"/>
      <c r="D273" s="33" t="s">
        <v>77</v>
      </c>
      <c r="E273" s="33"/>
      <c r="F273" s="31"/>
      <c r="G273" s="33"/>
      <c r="H273" s="33" t="s">
        <v>24</v>
      </c>
      <c r="I273" s="32">
        <f t="shared" si="56"/>
        <v>0</v>
      </c>
      <c r="J273" s="32">
        <f t="shared" si="57"/>
        <v>0</v>
      </c>
      <c r="K273" s="32"/>
      <c r="L273" s="32"/>
      <c r="M273" s="32"/>
      <c r="N273" s="32"/>
      <c r="O273" s="32"/>
      <c r="P273" s="32"/>
      <c r="Q273" s="32"/>
    </row>
    <row r="274" s="1" customFormat="1" ht="17" customHeight="1" spans="1:17">
      <c r="A274" s="31" t="s">
        <v>235</v>
      </c>
      <c r="B274" s="33">
        <v>10</v>
      </c>
      <c r="C274" s="23" t="s">
        <v>24</v>
      </c>
      <c r="D274" s="33" t="s">
        <v>77</v>
      </c>
      <c r="E274" s="33">
        <v>10</v>
      </c>
      <c r="F274" s="31"/>
      <c r="G274" s="33"/>
      <c r="H274" s="33" t="s">
        <v>24</v>
      </c>
      <c r="I274" s="32">
        <f t="shared" si="56"/>
        <v>1497.3</v>
      </c>
      <c r="J274" s="32">
        <f t="shared" si="57"/>
        <v>1497.3</v>
      </c>
      <c r="K274" s="32">
        <f t="shared" ref="I274:P274" si="65">K275+K276+K277+K278+K279+K280</f>
        <v>602</v>
      </c>
      <c r="L274" s="32">
        <f t="shared" si="65"/>
        <v>850</v>
      </c>
      <c r="M274" s="32">
        <f t="shared" si="65"/>
        <v>45.3</v>
      </c>
      <c r="N274" s="32">
        <f t="shared" si="65"/>
        <v>0</v>
      </c>
      <c r="O274" s="32">
        <f t="shared" si="65"/>
        <v>0</v>
      </c>
      <c r="P274" s="32">
        <f t="shared" si="65"/>
        <v>0</v>
      </c>
      <c r="Q274" s="32"/>
    </row>
    <row r="275" s="1" customFormat="1" ht="78" customHeight="1" spans="1:17">
      <c r="A275" s="31" t="s">
        <v>533</v>
      </c>
      <c r="B275" s="33">
        <v>1</v>
      </c>
      <c r="C275" s="33" t="s">
        <v>282</v>
      </c>
      <c r="D275" s="33" t="s">
        <v>77</v>
      </c>
      <c r="E275" s="33">
        <v>1</v>
      </c>
      <c r="F275" s="31" t="s">
        <v>534</v>
      </c>
      <c r="G275" s="33" t="s">
        <v>284</v>
      </c>
      <c r="H275" s="56" t="s">
        <v>285</v>
      </c>
      <c r="I275" s="32">
        <f t="shared" si="56"/>
        <v>645.3</v>
      </c>
      <c r="J275" s="32">
        <f t="shared" si="57"/>
        <v>645.3</v>
      </c>
      <c r="K275" s="32"/>
      <c r="L275" s="32">
        <v>600</v>
      </c>
      <c r="M275" s="32">
        <v>45.3</v>
      </c>
      <c r="N275" s="32"/>
      <c r="O275" s="32"/>
      <c r="P275" s="32"/>
      <c r="Q275" s="32" t="s">
        <v>535</v>
      </c>
    </row>
    <row r="276" s="1" customFormat="1" ht="79" customHeight="1" spans="1:17">
      <c r="A276" s="31" t="s">
        <v>536</v>
      </c>
      <c r="B276" s="33">
        <v>1</v>
      </c>
      <c r="C276" s="33" t="s">
        <v>282</v>
      </c>
      <c r="D276" s="33" t="s">
        <v>77</v>
      </c>
      <c r="E276" s="33">
        <v>1</v>
      </c>
      <c r="F276" s="31" t="s">
        <v>537</v>
      </c>
      <c r="G276" s="33" t="s">
        <v>284</v>
      </c>
      <c r="H276" s="56" t="s">
        <v>285</v>
      </c>
      <c r="I276" s="32">
        <f t="shared" si="56"/>
        <v>200</v>
      </c>
      <c r="J276" s="32">
        <f t="shared" si="57"/>
        <v>200</v>
      </c>
      <c r="K276" s="32"/>
      <c r="L276" s="32">
        <v>200</v>
      </c>
      <c r="M276" s="32"/>
      <c r="N276" s="32"/>
      <c r="O276" s="32"/>
      <c r="P276" s="32"/>
      <c r="Q276" s="32" t="s">
        <v>535</v>
      </c>
    </row>
    <row r="277" s="236" customFormat="1" ht="23" customHeight="1" spans="1:17">
      <c r="A277" s="31" t="s">
        <v>538</v>
      </c>
      <c r="B277" s="33">
        <v>1</v>
      </c>
      <c r="C277" s="33" t="s">
        <v>306</v>
      </c>
      <c r="D277" s="33" t="s">
        <v>77</v>
      </c>
      <c r="E277" s="33">
        <v>1</v>
      </c>
      <c r="F277" s="31" t="s">
        <v>539</v>
      </c>
      <c r="G277" s="33" t="s">
        <v>284</v>
      </c>
      <c r="H277" s="56" t="s">
        <v>285</v>
      </c>
      <c r="I277" s="32">
        <f t="shared" ref="I277:I312" si="66">SUM(J277,N277,O277,P277)</f>
        <v>26</v>
      </c>
      <c r="J277" s="32">
        <f t="shared" ref="J277:J312" si="67">SUM(K277:M277)</f>
        <v>26</v>
      </c>
      <c r="K277" s="32">
        <v>26</v>
      </c>
      <c r="L277" s="32"/>
      <c r="M277" s="32"/>
      <c r="N277" s="32"/>
      <c r="O277" s="32"/>
      <c r="P277" s="32"/>
      <c r="Q277" s="32" t="s">
        <v>540</v>
      </c>
    </row>
    <row r="278" s="236" customFormat="1" ht="26" customHeight="1" spans="1:17">
      <c r="A278" s="31" t="s">
        <v>541</v>
      </c>
      <c r="B278" s="33">
        <v>1</v>
      </c>
      <c r="C278" s="33" t="s">
        <v>306</v>
      </c>
      <c r="D278" s="33" t="s">
        <v>77</v>
      </c>
      <c r="E278" s="33">
        <v>1</v>
      </c>
      <c r="F278" s="31" t="s">
        <v>539</v>
      </c>
      <c r="G278" s="33" t="s">
        <v>284</v>
      </c>
      <c r="H278" s="56" t="s">
        <v>285</v>
      </c>
      <c r="I278" s="32">
        <f t="shared" si="66"/>
        <v>26</v>
      </c>
      <c r="J278" s="32">
        <f t="shared" si="67"/>
        <v>26</v>
      </c>
      <c r="K278" s="32">
        <v>26</v>
      </c>
      <c r="L278" s="32"/>
      <c r="M278" s="32"/>
      <c r="N278" s="32"/>
      <c r="O278" s="32"/>
      <c r="P278" s="32"/>
      <c r="Q278" s="32" t="s">
        <v>540</v>
      </c>
    </row>
    <row r="279" s="74" customFormat="1" ht="24" customHeight="1" spans="1:17">
      <c r="A279" s="31" t="s">
        <v>542</v>
      </c>
      <c r="B279" s="33">
        <v>3</v>
      </c>
      <c r="C279" s="33" t="s">
        <v>282</v>
      </c>
      <c r="D279" s="33" t="s">
        <v>77</v>
      </c>
      <c r="E279" s="33">
        <v>3</v>
      </c>
      <c r="F279" s="31" t="s">
        <v>543</v>
      </c>
      <c r="G279" s="33" t="s">
        <v>497</v>
      </c>
      <c r="H279" s="56" t="s">
        <v>285</v>
      </c>
      <c r="I279" s="32">
        <f t="shared" si="66"/>
        <v>450</v>
      </c>
      <c r="J279" s="32">
        <f t="shared" si="67"/>
        <v>450</v>
      </c>
      <c r="K279" s="32">
        <v>450</v>
      </c>
      <c r="L279" s="32"/>
      <c r="M279" s="32"/>
      <c r="N279" s="32"/>
      <c r="O279" s="32"/>
      <c r="P279" s="32"/>
      <c r="Q279" s="32" t="s">
        <v>544</v>
      </c>
    </row>
    <row r="280" s="74" customFormat="1" ht="22" customHeight="1" spans="1:17">
      <c r="A280" s="31" t="s">
        <v>545</v>
      </c>
      <c r="B280" s="33">
        <v>3</v>
      </c>
      <c r="C280" s="33" t="s">
        <v>282</v>
      </c>
      <c r="D280" s="33" t="s">
        <v>77</v>
      </c>
      <c r="E280" s="33">
        <f>E281</f>
        <v>0.22</v>
      </c>
      <c r="F280" s="31" t="s">
        <v>546</v>
      </c>
      <c r="G280" s="33" t="s">
        <v>497</v>
      </c>
      <c r="H280" s="56" t="s">
        <v>285</v>
      </c>
      <c r="I280" s="32">
        <f t="shared" si="66"/>
        <v>150</v>
      </c>
      <c r="J280" s="32">
        <f t="shared" si="67"/>
        <v>150</v>
      </c>
      <c r="K280" s="32">
        <v>100</v>
      </c>
      <c r="L280" s="32">
        <v>50</v>
      </c>
      <c r="M280" s="32"/>
      <c r="N280" s="32"/>
      <c r="O280" s="32"/>
      <c r="P280" s="32"/>
      <c r="Q280" s="32" t="s">
        <v>513</v>
      </c>
    </row>
    <row r="281" s="1" customFormat="1" ht="18" customHeight="1" spans="1:17">
      <c r="A281" s="31" t="s">
        <v>238</v>
      </c>
      <c r="B281" s="33">
        <v>1</v>
      </c>
      <c r="C281" s="33"/>
      <c r="D281" s="33" t="s">
        <v>239</v>
      </c>
      <c r="E281" s="33">
        <f>SUM(E282,E284,E285)</f>
        <v>0.22</v>
      </c>
      <c r="F281" s="31"/>
      <c r="G281" s="33"/>
      <c r="H281" s="33" t="s">
        <v>24</v>
      </c>
      <c r="I281" s="32">
        <f t="shared" si="66"/>
        <v>4354</v>
      </c>
      <c r="J281" s="32">
        <f t="shared" si="67"/>
        <v>2154</v>
      </c>
      <c r="K281" s="32">
        <f t="shared" ref="K281:P281" si="68">SUM(K282,K284,K285)</f>
        <v>100</v>
      </c>
      <c r="L281" s="32">
        <f t="shared" si="68"/>
        <v>1590</v>
      </c>
      <c r="M281" s="32">
        <f t="shared" si="68"/>
        <v>464</v>
      </c>
      <c r="N281" s="32">
        <f t="shared" si="68"/>
        <v>0</v>
      </c>
      <c r="O281" s="32">
        <f t="shared" si="68"/>
        <v>0</v>
      </c>
      <c r="P281" s="32">
        <f t="shared" si="68"/>
        <v>2200</v>
      </c>
      <c r="Q281" s="32"/>
    </row>
    <row r="282" s="1" customFormat="1" ht="24" customHeight="1" spans="1:17">
      <c r="A282" s="31" t="s">
        <v>241</v>
      </c>
      <c r="B282" s="33"/>
      <c r="C282" s="33"/>
      <c r="D282" s="33" t="s">
        <v>239</v>
      </c>
      <c r="E282" s="33">
        <f>E283</f>
        <v>0.22</v>
      </c>
      <c r="F282" s="31"/>
      <c r="G282" s="33" t="s">
        <v>284</v>
      </c>
      <c r="H282" s="33" t="s">
        <v>24</v>
      </c>
      <c r="I282" s="32">
        <f t="shared" si="66"/>
        <v>4180</v>
      </c>
      <c r="J282" s="32">
        <f t="shared" si="67"/>
        <v>1980</v>
      </c>
      <c r="K282" s="32">
        <f t="shared" ref="J282:P282" si="69">K283</f>
        <v>0</v>
      </c>
      <c r="L282" s="32">
        <f t="shared" si="69"/>
        <v>1540</v>
      </c>
      <c r="M282" s="32">
        <f t="shared" si="69"/>
        <v>440</v>
      </c>
      <c r="N282" s="32">
        <f t="shared" si="69"/>
        <v>0</v>
      </c>
      <c r="O282" s="32">
        <f t="shared" si="69"/>
        <v>0</v>
      </c>
      <c r="P282" s="32">
        <f t="shared" si="69"/>
        <v>2200</v>
      </c>
      <c r="Q282" s="221"/>
    </row>
    <row r="283" s="1" customFormat="1" ht="19" customHeight="1" spans="1:17">
      <c r="A283" s="31" t="s">
        <v>547</v>
      </c>
      <c r="B283" s="33">
        <v>1</v>
      </c>
      <c r="C283" s="23" t="s">
        <v>24</v>
      </c>
      <c r="D283" s="33" t="s">
        <v>239</v>
      </c>
      <c r="E283" s="33">
        <v>0.22</v>
      </c>
      <c r="F283" s="31" t="s">
        <v>548</v>
      </c>
      <c r="G283" s="34"/>
      <c r="H283" s="33"/>
      <c r="I283" s="32">
        <f t="shared" si="66"/>
        <v>4180</v>
      </c>
      <c r="J283" s="32">
        <f t="shared" si="67"/>
        <v>1980</v>
      </c>
      <c r="K283" s="32"/>
      <c r="L283" s="32">
        <f>E283*7000</f>
        <v>1540</v>
      </c>
      <c r="M283" s="32">
        <f>E283*2000</f>
        <v>440</v>
      </c>
      <c r="N283" s="32"/>
      <c r="O283" s="32"/>
      <c r="P283" s="32">
        <f>E283*10000</f>
        <v>2200</v>
      </c>
      <c r="Q283" s="221"/>
    </row>
    <row r="284" s="1" customFormat="1" ht="19" spans="1:17">
      <c r="A284" s="31" t="s">
        <v>242</v>
      </c>
      <c r="B284" s="33"/>
      <c r="C284" s="33"/>
      <c r="D284" s="33" t="s">
        <v>239</v>
      </c>
      <c r="E284" s="33"/>
      <c r="F284" s="31"/>
      <c r="G284" s="33"/>
      <c r="H284" s="33" t="s">
        <v>24</v>
      </c>
      <c r="I284" s="32">
        <f t="shared" si="66"/>
        <v>0</v>
      </c>
      <c r="J284" s="32">
        <f t="shared" si="67"/>
        <v>0</v>
      </c>
      <c r="K284" s="32"/>
      <c r="L284" s="32"/>
      <c r="M284" s="32"/>
      <c r="N284" s="32"/>
      <c r="O284" s="32"/>
      <c r="P284" s="32"/>
      <c r="Q284" s="32"/>
    </row>
    <row r="285" s="1" customFormat="1" ht="19" spans="1:17">
      <c r="A285" s="31" t="s">
        <v>243</v>
      </c>
      <c r="B285" s="33"/>
      <c r="C285" s="33"/>
      <c r="D285" s="33" t="s">
        <v>239</v>
      </c>
      <c r="E285" s="33"/>
      <c r="F285" s="31"/>
      <c r="G285" s="33"/>
      <c r="H285" s="33" t="s">
        <v>24</v>
      </c>
      <c r="I285" s="32">
        <f t="shared" si="66"/>
        <v>174</v>
      </c>
      <c r="J285" s="32">
        <f t="shared" si="67"/>
        <v>174</v>
      </c>
      <c r="K285" s="32">
        <f>K286+K287</f>
        <v>100</v>
      </c>
      <c r="L285" s="32">
        <f>L286+L287</f>
        <v>50</v>
      </c>
      <c r="M285" s="32">
        <f>M286+M287</f>
        <v>24</v>
      </c>
      <c r="N285" s="32"/>
      <c r="O285" s="32"/>
      <c r="P285" s="32"/>
      <c r="Q285" s="32"/>
    </row>
    <row r="286" s="1" customFormat="1" ht="9.5" spans="1:17">
      <c r="A286" s="31" t="s">
        <v>549</v>
      </c>
      <c r="B286" s="33">
        <v>1</v>
      </c>
      <c r="C286" s="33" t="s">
        <v>282</v>
      </c>
      <c r="D286" s="33" t="s">
        <v>239</v>
      </c>
      <c r="E286" s="33"/>
      <c r="F286" s="31" t="s">
        <v>550</v>
      </c>
      <c r="G286" s="33" t="s">
        <v>284</v>
      </c>
      <c r="H286" s="56" t="s">
        <v>285</v>
      </c>
      <c r="I286" s="32">
        <f t="shared" si="66"/>
        <v>24</v>
      </c>
      <c r="J286" s="32">
        <f t="shared" si="67"/>
        <v>24</v>
      </c>
      <c r="K286" s="32">
        <v>0</v>
      </c>
      <c r="L286" s="32">
        <v>0</v>
      </c>
      <c r="M286" s="32">
        <v>24</v>
      </c>
      <c r="N286" s="32"/>
      <c r="O286" s="32"/>
      <c r="P286" s="32"/>
      <c r="Q286" s="32" t="s">
        <v>136</v>
      </c>
    </row>
    <row r="287" s="74" customFormat="1" ht="18" customHeight="1" spans="1:17">
      <c r="A287" s="31" t="s">
        <v>551</v>
      </c>
      <c r="B287" s="33">
        <v>1</v>
      </c>
      <c r="C287" s="33" t="s">
        <v>306</v>
      </c>
      <c r="D287" s="33" t="s">
        <v>239</v>
      </c>
      <c r="E287" s="33"/>
      <c r="F287" s="31" t="s">
        <v>552</v>
      </c>
      <c r="G287" s="33" t="s">
        <v>284</v>
      </c>
      <c r="H287" s="56" t="s">
        <v>285</v>
      </c>
      <c r="I287" s="32">
        <f t="shared" si="66"/>
        <v>150</v>
      </c>
      <c r="J287" s="32">
        <f t="shared" si="67"/>
        <v>150</v>
      </c>
      <c r="K287" s="32">
        <v>100</v>
      </c>
      <c r="L287" s="32">
        <v>50</v>
      </c>
      <c r="M287" s="32"/>
      <c r="N287" s="32"/>
      <c r="O287" s="32"/>
      <c r="P287" s="32"/>
      <c r="Q287" s="32" t="s">
        <v>513</v>
      </c>
    </row>
    <row r="288" s="1" customFormat="1" ht="18" customHeight="1" spans="1:17">
      <c r="A288" s="31" t="s">
        <v>246</v>
      </c>
      <c r="B288" s="32">
        <f>SUM(B289,B290,B314)</f>
        <v>45</v>
      </c>
      <c r="C288" s="33"/>
      <c r="D288" s="23" t="s">
        <v>24</v>
      </c>
      <c r="E288" s="23" t="s">
        <v>24</v>
      </c>
      <c r="F288" s="31"/>
      <c r="G288" s="33"/>
      <c r="H288" s="33" t="s">
        <v>24</v>
      </c>
      <c r="I288" s="32">
        <f t="shared" si="66"/>
        <v>18327</v>
      </c>
      <c r="J288" s="32">
        <f t="shared" si="67"/>
        <v>15327</v>
      </c>
      <c r="K288" s="32">
        <f>SUM(K289,K290,K314)</f>
        <v>0</v>
      </c>
      <c r="L288" s="32">
        <f t="shared" ref="I288:P288" si="70">L289+L290+L314</f>
        <v>0</v>
      </c>
      <c r="M288" s="32">
        <f t="shared" si="70"/>
        <v>15327</v>
      </c>
      <c r="N288" s="32">
        <f t="shared" si="70"/>
        <v>0</v>
      </c>
      <c r="O288" s="32">
        <f t="shared" si="70"/>
        <v>3000</v>
      </c>
      <c r="P288" s="32">
        <f t="shared" si="70"/>
        <v>0</v>
      </c>
      <c r="Q288" s="32"/>
    </row>
    <row r="289" s="1" customFormat="1" ht="9.5" spans="1:17">
      <c r="A289" s="31" t="s">
        <v>247</v>
      </c>
      <c r="B289" s="33"/>
      <c r="C289" s="33"/>
      <c r="D289" s="33"/>
      <c r="E289" s="33"/>
      <c r="F289" s="31"/>
      <c r="G289" s="33"/>
      <c r="H289" s="33" t="s">
        <v>24</v>
      </c>
      <c r="I289" s="32">
        <f t="shared" si="66"/>
        <v>0</v>
      </c>
      <c r="J289" s="32">
        <f t="shared" si="67"/>
        <v>0</v>
      </c>
      <c r="K289" s="32"/>
      <c r="L289" s="32"/>
      <c r="M289" s="32"/>
      <c r="N289" s="32"/>
      <c r="O289" s="32"/>
      <c r="P289" s="32"/>
      <c r="Q289" s="32"/>
    </row>
    <row r="290" s="1" customFormat="1" ht="15" customHeight="1" spans="1:17">
      <c r="A290" s="31" t="s">
        <v>248</v>
      </c>
      <c r="B290" s="32">
        <f>SUM(B291,B300,B306,)</f>
        <v>45</v>
      </c>
      <c r="C290" s="33"/>
      <c r="D290" s="23" t="s">
        <v>24</v>
      </c>
      <c r="E290" s="23" t="s">
        <v>24</v>
      </c>
      <c r="F290" s="31"/>
      <c r="G290" s="33"/>
      <c r="H290" s="33" t="s">
        <v>24</v>
      </c>
      <c r="I290" s="32">
        <f t="shared" si="66"/>
        <v>18327</v>
      </c>
      <c r="J290" s="32">
        <f t="shared" si="67"/>
        <v>15327</v>
      </c>
      <c r="K290" s="32">
        <f t="shared" ref="K290:P290" si="71">SUM(K291,K300,K306,)</f>
        <v>0</v>
      </c>
      <c r="L290" s="32">
        <f t="shared" si="71"/>
        <v>0</v>
      </c>
      <c r="M290" s="32">
        <f t="shared" si="71"/>
        <v>15327</v>
      </c>
      <c r="N290" s="32">
        <f t="shared" si="71"/>
        <v>0</v>
      </c>
      <c r="O290" s="32">
        <f t="shared" si="71"/>
        <v>3000</v>
      </c>
      <c r="P290" s="32">
        <f t="shared" si="71"/>
        <v>0</v>
      </c>
      <c r="Q290" s="32"/>
    </row>
    <row r="291" s="1" customFormat="1" customHeight="1" spans="1:17">
      <c r="A291" s="31" t="s">
        <v>249</v>
      </c>
      <c r="B291" s="32">
        <f>SUM(B292,B293,B294,B299)</f>
        <v>4</v>
      </c>
      <c r="C291" s="33"/>
      <c r="D291" s="33"/>
      <c r="E291" s="23" t="s">
        <v>24</v>
      </c>
      <c r="F291" s="31"/>
      <c r="G291" s="33"/>
      <c r="H291" s="33" t="s">
        <v>24</v>
      </c>
      <c r="I291" s="32">
        <f t="shared" si="66"/>
        <v>15747</v>
      </c>
      <c r="J291" s="32">
        <f t="shared" si="67"/>
        <v>12747</v>
      </c>
      <c r="K291" s="32">
        <f t="shared" ref="K291:P291" si="72">SUM(K292,K293,K294,K299)</f>
        <v>0</v>
      </c>
      <c r="L291" s="32">
        <f t="shared" si="72"/>
        <v>0</v>
      </c>
      <c r="M291" s="32">
        <f t="shared" si="72"/>
        <v>12747</v>
      </c>
      <c r="N291" s="32">
        <f t="shared" si="72"/>
        <v>0</v>
      </c>
      <c r="O291" s="32">
        <f t="shared" si="72"/>
        <v>3000</v>
      </c>
      <c r="P291" s="32">
        <f t="shared" si="72"/>
        <v>0</v>
      </c>
      <c r="Q291" s="32"/>
    </row>
    <row r="292" s="1" customFormat="1" ht="9.5" spans="1:17">
      <c r="A292" s="31" t="s">
        <v>251</v>
      </c>
      <c r="B292" s="33"/>
      <c r="C292" s="33"/>
      <c r="D292" s="33" t="s">
        <v>250</v>
      </c>
      <c r="E292" s="33"/>
      <c r="F292" s="31"/>
      <c r="G292" s="33"/>
      <c r="H292" s="33" t="s">
        <v>24</v>
      </c>
      <c r="I292" s="32">
        <f t="shared" si="66"/>
        <v>0</v>
      </c>
      <c r="J292" s="32">
        <f t="shared" si="67"/>
        <v>0</v>
      </c>
      <c r="K292" s="32"/>
      <c r="L292" s="32"/>
      <c r="M292" s="32"/>
      <c r="N292" s="32"/>
      <c r="O292" s="32"/>
      <c r="P292" s="32"/>
      <c r="Q292" s="32"/>
    </row>
    <row r="293" s="1" customFormat="1" ht="9.5" spans="1:17">
      <c r="A293" s="31" t="s">
        <v>252</v>
      </c>
      <c r="B293" s="33"/>
      <c r="C293" s="33"/>
      <c r="D293" s="33" t="s">
        <v>250</v>
      </c>
      <c r="E293" s="33"/>
      <c r="F293" s="31"/>
      <c r="G293" s="33"/>
      <c r="H293" s="33" t="s">
        <v>24</v>
      </c>
      <c r="I293" s="32">
        <f t="shared" si="66"/>
        <v>0</v>
      </c>
      <c r="J293" s="32">
        <f t="shared" si="67"/>
        <v>0</v>
      </c>
      <c r="K293" s="32"/>
      <c r="L293" s="32"/>
      <c r="M293" s="32"/>
      <c r="N293" s="32"/>
      <c r="O293" s="32"/>
      <c r="P293" s="32"/>
      <c r="Q293" s="32"/>
    </row>
    <row r="294" s="1" customFormat="1" ht="9.5" spans="1:17">
      <c r="A294" s="31" t="s">
        <v>254</v>
      </c>
      <c r="B294" s="32">
        <f>SUM(B295:B298)</f>
        <v>4</v>
      </c>
      <c r="C294" s="33"/>
      <c r="D294" s="33" t="s">
        <v>250</v>
      </c>
      <c r="E294" s="23" t="s">
        <v>24</v>
      </c>
      <c r="F294" s="31"/>
      <c r="G294" s="33"/>
      <c r="H294" s="33" t="s">
        <v>24</v>
      </c>
      <c r="I294" s="32">
        <f t="shared" si="66"/>
        <v>15747</v>
      </c>
      <c r="J294" s="32">
        <f t="shared" si="67"/>
        <v>12747</v>
      </c>
      <c r="K294" s="32">
        <f t="shared" ref="K294:P294" si="73">SUM(K295:K298)</f>
        <v>0</v>
      </c>
      <c r="L294" s="32">
        <f t="shared" si="73"/>
        <v>0</v>
      </c>
      <c r="M294" s="32">
        <f t="shared" si="73"/>
        <v>12747</v>
      </c>
      <c r="N294" s="32">
        <f t="shared" si="73"/>
        <v>0</v>
      </c>
      <c r="O294" s="32">
        <f t="shared" si="73"/>
        <v>3000</v>
      </c>
      <c r="P294" s="32">
        <f t="shared" si="73"/>
        <v>0</v>
      </c>
      <c r="Q294" s="32"/>
    </row>
    <row r="295" s="7" customFormat="1" ht="49" spans="1:17">
      <c r="A295" s="57" t="s">
        <v>553</v>
      </c>
      <c r="B295" s="29">
        <v>1</v>
      </c>
      <c r="C295" s="29" t="s">
        <v>282</v>
      </c>
      <c r="D295" s="29" t="s">
        <v>250</v>
      </c>
      <c r="E295" s="29" t="s">
        <v>554</v>
      </c>
      <c r="F295" s="53" t="s">
        <v>555</v>
      </c>
      <c r="G295" s="29" t="s">
        <v>556</v>
      </c>
      <c r="H295" s="29" t="s">
        <v>378</v>
      </c>
      <c r="I295" s="68">
        <f t="shared" si="66"/>
        <v>11827</v>
      </c>
      <c r="J295" s="68">
        <f t="shared" si="67"/>
        <v>8827</v>
      </c>
      <c r="K295" s="315"/>
      <c r="L295" s="315"/>
      <c r="M295" s="315">
        <v>8827</v>
      </c>
      <c r="N295" s="68"/>
      <c r="O295" s="315">
        <v>3000</v>
      </c>
      <c r="P295" s="68"/>
      <c r="Q295" s="68" t="s">
        <v>231</v>
      </c>
    </row>
    <row r="296" s="7" customFormat="1" ht="49" spans="1:17">
      <c r="A296" s="57" t="s">
        <v>557</v>
      </c>
      <c r="B296" s="29">
        <v>1</v>
      </c>
      <c r="C296" s="29" t="s">
        <v>282</v>
      </c>
      <c r="D296" s="29" t="s">
        <v>250</v>
      </c>
      <c r="E296" s="29" t="s">
        <v>554</v>
      </c>
      <c r="F296" s="53" t="s">
        <v>558</v>
      </c>
      <c r="G296" s="29" t="s">
        <v>559</v>
      </c>
      <c r="H296" s="29" t="s">
        <v>378</v>
      </c>
      <c r="I296" s="68">
        <f t="shared" si="66"/>
        <v>800</v>
      </c>
      <c r="J296" s="68">
        <f t="shared" si="67"/>
        <v>800</v>
      </c>
      <c r="K296" s="315"/>
      <c r="L296" s="315"/>
      <c r="M296" s="315">
        <v>800</v>
      </c>
      <c r="N296" s="68"/>
      <c r="O296" s="68"/>
      <c r="P296" s="68"/>
      <c r="Q296" s="68" t="s">
        <v>231</v>
      </c>
    </row>
    <row r="297" s="7" customFormat="1" ht="39.5" spans="1:17">
      <c r="A297" s="57" t="s">
        <v>560</v>
      </c>
      <c r="B297" s="29">
        <v>1</v>
      </c>
      <c r="C297" s="29" t="s">
        <v>282</v>
      </c>
      <c r="D297" s="29" t="s">
        <v>250</v>
      </c>
      <c r="E297" s="29" t="s">
        <v>554</v>
      </c>
      <c r="F297" s="53" t="s">
        <v>561</v>
      </c>
      <c r="G297" s="29" t="s">
        <v>559</v>
      </c>
      <c r="H297" s="29" t="s">
        <v>378</v>
      </c>
      <c r="I297" s="68">
        <f t="shared" si="66"/>
        <v>1900</v>
      </c>
      <c r="J297" s="68">
        <f t="shared" si="67"/>
        <v>1900</v>
      </c>
      <c r="K297" s="315"/>
      <c r="L297" s="315"/>
      <c r="M297" s="315">
        <v>1900</v>
      </c>
      <c r="N297" s="68"/>
      <c r="O297" s="68"/>
      <c r="P297" s="68"/>
      <c r="Q297" s="68" t="s">
        <v>231</v>
      </c>
    </row>
    <row r="298" s="7" customFormat="1" ht="49" spans="1:17">
      <c r="A298" s="57" t="s">
        <v>562</v>
      </c>
      <c r="B298" s="29">
        <v>1</v>
      </c>
      <c r="C298" s="29" t="s">
        <v>282</v>
      </c>
      <c r="D298" s="29" t="s">
        <v>250</v>
      </c>
      <c r="E298" s="29" t="s">
        <v>554</v>
      </c>
      <c r="F298" s="53" t="s">
        <v>563</v>
      </c>
      <c r="G298" s="29" t="s">
        <v>559</v>
      </c>
      <c r="H298" s="29" t="s">
        <v>378</v>
      </c>
      <c r="I298" s="68">
        <f t="shared" si="66"/>
        <v>1220</v>
      </c>
      <c r="J298" s="68">
        <f t="shared" si="67"/>
        <v>1220</v>
      </c>
      <c r="K298" s="315"/>
      <c r="L298" s="315"/>
      <c r="M298" s="315">
        <v>1220</v>
      </c>
      <c r="N298" s="68"/>
      <c r="O298" s="68"/>
      <c r="P298" s="68"/>
      <c r="Q298" s="68" t="s">
        <v>231</v>
      </c>
    </row>
    <row r="299" s="1" customFormat="1" ht="9.5" spans="1:17">
      <c r="A299" s="31" t="s">
        <v>256</v>
      </c>
      <c r="B299" s="33"/>
      <c r="C299" s="33"/>
      <c r="D299" s="33" t="s">
        <v>257</v>
      </c>
      <c r="E299" s="33"/>
      <c r="F299" s="31"/>
      <c r="G299" s="33"/>
      <c r="H299" s="33" t="s">
        <v>24</v>
      </c>
      <c r="I299" s="32">
        <f t="shared" ref="I299:I317" si="74">SUM(J299,N299,O299,P299)</f>
        <v>0</v>
      </c>
      <c r="J299" s="32">
        <f t="shared" ref="J299:J317" si="75">SUM(K299:M299)</f>
        <v>0</v>
      </c>
      <c r="K299" s="32"/>
      <c r="L299" s="32"/>
      <c r="M299" s="32"/>
      <c r="N299" s="32"/>
      <c r="O299" s="32"/>
      <c r="P299" s="32"/>
      <c r="Q299" s="32"/>
    </row>
    <row r="300" s="1" customFormat="1" customHeight="1" spans="1:17">
      <c r="A300" s="31" t="s">
        <v>259</v>
      </c>
      <c r="B300" s="32">
        <f>SUM(B301:B304)</f>
        <v>3</v>
      </c>
      <c r="C300" s="33"/>
      <c r="D300" s="33"/>
      <c r="E300" s="56">
        <f>SUM(E301:E304)</f>
        <v>3.829</v>
      </c>
      <c r="F300" s="31"/>
      <c r="G300" s="33"/>
      <c r="H300" s="33" t="s">
        <v>24</v>
      </c>
      <c r="I300" s="32">
        <f t="shared" si="74"/>
        <v>2580</v>
      </c>
      <c r="J300" s="32">
        <f t="shared" si="75"/>
        <v>2580</v>
      </c>
      <c r="K300" s="32">
        <f t="shared" ref="K300:P300" si="76">SUM(K301,K302,K306)</f>
        <v>0</v>
      </c>
      <c r="L300" s="32">
        <f t="shared" si="76"/>
        <v>0</v>
      </c>
      <c r="M300" s="32">
        <f t="shared" si="76"/>
        <v>2580</v>
      </c>
      <c r="N300" s="32">
        <f t="shared" si="76"/>
        <v>0</v>
      </c>
      <c r="O300" s="32">
        <f t="shared" si="76"/>
        <v>0</v>
      </c>
      <c r="P300" s="32">
        <f t="shared" si="76"/>
        <v>0</v>
      </c>
      <c r="Q300" s="32"/>
    </row>
    <row r="301" s="1" customFormat="1" ht="9.5" spans="1:17">
      <c r="A301" s="31" t="s">
        <v>260</v>
      </c>
      <c r="B301" s="32"/>
      <c r="C301" s="33"/>
      <c r="D301" s="33" t="s">
        <v>30</v>
      </c>
      <c r="E301" s="32"/>
      <c r="F301" s="31"/>
      <c r="G301" s="33"/>
      <c r="H301" s="33" t="s">
        <v>24</v>
      </c>
      <c r="I301" s="32">
        <f t="shared" si="74"/>
        <v>0</v>
      </c>
      <c r="J301" s="32">
        <f t="shared" si="75"/>
        <v>0</v>
      </c>
      <c r="K301" s="32"/>
      <c r="L301" s="32"/>
      <c r="M301" s="32"/>
      <c r="N301" s="32"/>
      <c r="O301" s="32"/>
      <c r="P301" s="32"/>
      <c r="Q301" s="32"/>
    </row>
    <row r="302" s="1" customFormat="1" ht="15" customHeight="1" spans="1:17">
      <c r="A302" s="31" t="s">
        <v>261</v>
      </c>
      <c r="B302" s="32">
        <f>SUM(B303)</f>
        <v>1</v>
      </c>
      <c r="C302" s="33"/>
      <c r="D302" s="33" t="s">
        <v>30</v>
      </c>
      <c r="E302" s="49">
        <f>SUM(E303)</f>
        <v>1.6945</v>
      </c>
      <c r="F302" s="31"/>
      <c r="G302" s="33"/>
      <c r="H302" s="33" t="s">
        <v>24</v>
      </c>
      <c r="I302" s="32">
        <f t="shared" si="74"/>
        <v>2580</v>
      </c>
      <c r="J302" s="32">
        <f t="shared" si="75"/>
        <v>2580</v>
      </c>
      <c r="K302" s="32">
        <f t="shared" ref="K302:P302" si="77">SUM(K303)</f>
        <v>0</v>
      </c>
      <c r="L302" s="32">
        <f t="shared" si="77"/>
        <v>0</v>
      </c>
      <c r="M302" s="32">
        <f t="shared" si="77"/>
        <v>2580</v>
      </c>
      <c r="N302" s="32">
        <f t="shared" si="77"/>
        <v>0</v>
      </c>
      <c r="O302" s="32">
        <f t="shared" si="77"/>
        <v>0</v>
      </c>
      <c r="P302" s="32">
        <f t="shared" si="77"/>
        <v>0</v>
      </c>
      <c r="Q302" s="32"/>
    </row>
    <row r="303" s="7" customFormat="1" ht="49" spans="1:17">
      <c r="A303" s="53" t="s">
        <v>564</v>
      </c>
      <c r="B303" s="29">
        <v>1</v>
      </c>
      <c r="C303" s="29" t="s">
        <v>282</v>
      </c>
      <c r="D303" s="29" t="s">
        <v>30</v>
      </c>
      <c r="E303" s="29">
        <v>1.6945</v>
      </c>
      <c r="F303" s="53" t="s">
        <v>565</v>
      </c>
      <c r="G303" s="29" t="s">
        <v>559</v>
      </c>
      <c r="H303" s="29" t="s">
        <v>378</v>
      </c>
      <c r="I303" s="68">
        <f t="shared" si="74"/>
        <v>2580</v>
      </c>
      <c r="J303" s="68">
        <f t="shared" si="75"/>
        <v>2580</v>
      </c>
      <c r="K303" s="315"/>
      <c r="L303" s="315"/>
      <c r="M303" s="315">
        <v>2580</v>
      </c>
      <c r="N303" s="68"/>
      <c r="O303" s="68"/>
      <c r="P303" s="68"/>
      <c r="Q303" s="68" t="s">
        <v>231</v>
      </c>
    </row>
    <row r="304" s="1" customFormat="1" ht="13" customHeight="1" spans="1:17">
      <c r="A304" s="31" t="s">
        <v>262</v>
      </c>
      <c r="B304" s="33">
        <v>1</v>
      </c>
      <c r="C304" s="33"/>
      <c r="D304" s="33" t="s">
        <v>30</v>
      </c>
      <c r="E304" s="33">
        <v>0.44</v>
      </c>
      <c r="F304" s="31"/>
      <c r="G304" s="33"/>
      <c r="H304" s="33" t="s">
        <v>24</v>
      </c>
      <c r="I304" s="32">
        <f t="shared" si="74"/>
        <v>1413.48</v>
      </c>
      <c r="J304" s="32">
        <f t="shared" si="75"/>
        <v>332.4</v>
      </c>
      <c r="K304" s="32">
        <f t="shared" ref="I304:P304" si="78">K305</f>
        <v>332.4</v>
      </c>
      <c r="L304" s="32">
        <f t="shared" si="78"/>
        <v>0</v>
      </c>
      <c r="M304" s="32">
        <f t="shared" si="78"/>
        <v>0</v>
      </c>
      <c r="N304" s="32">
        <f t="shared" si="78"/>
        <v>1081.08</v>
      </c>
      <c r="O304" s="32">
        <f t="shared" si="78"/>
        <v>0</v>
      </c>
      <c r="P304" s="32">
        <f t="shared" si="78"/>
        <v>0</v>
      </c>
      <c r="Q304" s="32"/>
    </row>
    <row r="305" s="77" customFormat="1" ht="63" customHeight="1" spans="1:17">
      <c r="A305" s="31" t="s">
        <v>566</v>
      </c>
      <c r="B305" s="33">
        <v>1</v>
      </c>
      <c r="C305" s="33" t="s">
        <v>282</v>
      </c>
      <c r="D305" s="33" t="s">
        <v>30</v>
      </c>
      <c r="E305" s="33">
        <v>0.44</v>
      </c>
      <c r="F305" s="31" t="s">
        <v>567</v>
      </c>
      <c r="G305" s="33" t="s">
        <v>284</v>
      </c>
      <c r="H305" s="56" t="s">
        <v>285</v>
      </c>
      <c r="I305" s="32">
        <f t="shared" si="74"/>
        <v>1413.48</v>
      </c>
      <c r="J305" s="32">
        <f t="shared" si="75"/>
        <v>332.4</v>
      </c>
      <c r="K305" s="32">
        <v>332.4</v>
      </c>
      <c r="L305" s="32"/>
      <c r="M305" s="32"/>
      <c r="N305" s="32">
        <v>1081.08</v>
      </c>
      <c r="O305" s="32"/>
      <c r="P305" s="32"/>
      <c r="Q305" s="32" t="s">
        <v>231</v>
      </c>
    </row>
    <row r="306" s="1" customFormat="1" ht="15" customHeight="1" spans="1:17">
      <c r="A306" s="31" t="s">
        <v>263</v>
      </c>
      <c r="B306" s="32">
        <f>SUM(B307:B312,B313)</f>
        <v>38</v>
      </c>
      <c r="C306" s="33" t="s">
        <v>282</v>
      </c>
      <c r="D306" s="33"/>
      <c r="E306" s="23" t="s">
        <v>24</v>
      </c>
      <c r="F306" s="31"/>
      <c r="G306" s="33"/>
      <c r="H306" s="33" t="s">
        <v>24</v>
      </c>
      <c r="I306" s="32">
        <f t="shared" si="74"/>
        <v>0</v>
      </c>
      <c r="J306" s="32">
        <f t="shared" si="75"/>
        <v>0</v>
      </c>
      <c r="K306" s="32">
        <f t="shared" ref="K306:P306" si="79">SUM(K307:K312,K313)</f>
        <v>0</v>
      </c>
      <c r="L306" s="32">
        <f t="shared" si="79"/>
        <v>0</v>
      </c>
      <c r="M306" s="32">
        <f t="shared" si="79"/>
        <v>0</v>
      </c>
      <c r="N306" s="32">
        <f t="shared" si="79"/>
        <v>0</v>
      </c>
      <c r="O306" s="32">
        <f t="shared" si="79"/>
        <v>0</v>
      </c>
      <c r="P306" s="32">
        <f t="shared" si="79"/>
        <v>0</v>
      </c>
      <c r="Q306" s="32"/>
    </row>
    <row r="307" s="1" customFormat="1" ht="9.5" spans="1:17">
      <c r="A307" s="31" t="s">
        <v>264</v>
      </c>
      <c r="B307" s="33"/>
      <c r="C307" s="33"/>
      <c r="D307" s="33" t="s">
        <v>250</v>
      </c>
      <c r="E307" s="33"/>
      <c r="F307" s="31"/>
      <c r="G307" s="33"/>
      <c r="H307" s="33" t="s">
        <v>24</v>
      </c>
      <c r="I307" s="32">
        <f t="shared" si="74"/>
        <v>0</v>
      </c>
      <c r="J307" s="32">
        <f t="shared" si="75"/>
        <v>0</v>
      </c>
      <c r="K307" s="32"/>
      <c r="L307" s="32"/>
      <c r="M307" s="32"/>
      <c r="N307" s="32"/>
      <c r="O307" s="32"/>
      <c r="P307" s="32"/>
      <c r="Q307" s="32"/>
    </row>
    <row r="308" s="1" customFormat="1" ht="9.5" spans="1:17">
      <c r="A308" s="31" t="s">
        <v>265</v>
      </c>
      <c r="B308" s="33"/>
      <c r="C308" s="33"/>
      <c r="D308" s="33" t="s">
        <v>250</v>
      </c>
      <c r="E308" s="33"/>
      <c r="F308" s="31"/>
      <c r="G308" s="33"/>
      <c r="H308" s="33" t="s">
        <v>24</v>
      </c>
      <c r="I308" s="32">
        <f t="shared" si="74"/>
        <v>0</v>
      </c>
      <c r="J308" s="32">
        <f t="shared" si="75"/>
        <v>0</v>
      </c>
      <c r="K308" s="32"/>
      <c r="L308" s="32"/>
      <c r="M308" s="32"/>
      <c r="N308" s="32"/>
      <c r="O308" s="32"/>
      <c r="P308" s="32"/>
      <c r="Q308" s="32"/>
    </row>
    <row r="309" s="1" customFormat="1" ht="9.5" spans="1:17">
      <c r="A309" s="31" t="s">
        <v>266</v>
      </c>
      <c r="B309" s="33"/>
      <c r="C309" s="33"/>
      <c r="D309" s="33" t="s">
        <v>250</v>
      </c>
      <c r="E309" s="33"/>
      <c r="F309" s="31"/>
      <c r="G309" s="33"/>
      <c r="H309" s="33" t="s">
        <v>24</v>
      </c>
      <c r="I309" s="32">
        <f t="shared" si="74"/>
        <v>0</v>
      </c>
      <c r="J309" s="32">
        <f t="shared" si="75"/>
        <v>0</v>
      </c>
      <c r="K309" s="32"/>
      <c r="L309" s="32"/>
      <c r="M309" s="32"/>
      <c r="N309" s="32"/>
      <c r="O309" s="32"/>
      <c r="P309" s="32"/>
      <c r="Q309" s="32"/>
    </row>
    <row r="310" s="1" customFormat="1" ht="9.5" spans="1:17">
      <c r="A310" s="31" t="s">
        <v>568</v>
      </c>
      <c r="B310" s="33"/>
      <c r="C310" s="33"/>
      <c r="D310" s="33" t="s">
        <v>250</v>
      </c>
      <c r="E310" s="33"/>
      <c r="F310" s="31"/>
      <c r="G310" s="33"/>
      <c r="H310" s="33" t="s">
        <v>24</v>
      </c>
      <c r="I310" s="32">
        <f t="shared" si="74"/>
        <v>0</v>
      </c>
      <c r="J310" s="32">
        <f t="shared" si="75"/>
        <v>0</v>
      </c>
      <c r="K310" s="32"/>
      <c r="L310" s="32"/>
      <c r="M310" s="32"/>
      <c r="N310" s="32"/>
      <c r="O310" s="32"/>
      <c r="P310" s="32"/>
      <c r="Q310" s="32"/>
    </row>
    <row r="311" s="1" customFormat="1" ht="19" spans="1:17">
      <c r="A311" s="31" t="s">
        <v>269</v>
      </c>
      <c r="B311" s="33"/>
      <c r="C311" s="33"/>
      <c r="D311" s="33" t="s">
        <v>270</v>
      </c>
      <c r="E311" s="33"/>
      <c r="F311" s="31"/>
      <c r="G311" s="33"/>
      <c r="H311" s="33" t="s">
        <v>24</v>
      </c>
      <c r="I311" s="32">
        <f t="shared" si="74"/>
        <v>0</v>
      </c>
      <c r="J311" s="32">
        <f t="shared" si="75"/>
        <v>0</v>
      </c>
      <c r="K311" s="32"/>
      <c r="L311" s="32"/>
      <c r="M311" s="32"/>
      <c r="N311" s="32"/>
      <c r="O311" s="32"/>
      <c r="P311" s="32"/>
      <c r="Q311" s="32"/>
    </row>
    <row r="312" s="308" customFormat="1" ht="16" customHeight="1" spans="1:17">
      <c r="A312" s="31" t="s">
        <v>272</v>
      </c>
      <c r="B312" s="32">
        <f>SUM(B206:B217)</f>
        <v>38</v>
      </c>
      <c r="C312" s="33"/>
      <c r="D312" s="33" t="s">
        <v>273</v>
      </c>
      <c r="E312" s="33"/>
      <c r="F312" s="31"/>
      <c r="G312" s="33"/>
      <c r="H312" s="33" t="s">
        <v>24</v>
      </c>
      <c r="I312" s="32">
        <f t="shared" si="74"/>
        <v>0</v>
      </c>
      <c r="J312" s="32">
        <f t="shared" si="75"/>
        <v>0</v>
      </c>
      <c r="K312" s="32"/>
      <c r="L312" s="32"/>
      <c r="M312" s="32"/>
      <c r="N312" s="32"/>
      <c r="O312" s="32"/>
      <c r="P312" s="32"/>
      <c r="Q312" s="32" t="s">
        <v>24</v>
      </c>
    </row>
    <row r="313" s="1" customFormat="1" ht="16" customHeight="1" spans="1:17">
      <c r="A313" s="31" t="s">
        <v>274</v>
      </c>
      <c r="B313" s="33"/>
      <c r="C313" s="33"/>
      <c r="D313" s="33" t="s">
        <v>77</v>
      </c>
      <c r="E313" s="33"/>
      <c r="F313" s="31"/>
      <c r="G313" s="33"/>
      <c r="H313" s="33" t="s">
        <v>24</v>
      </c>
      <c r="I313" s="32">
        <f t="shared" si="74"/>
        <v>0</v>
      </c>
      <c r="J313" s="32">
        <f t="shared" si="75"/>
        <v>0</v>
      </c>
      <c r="K313" s="32"/>
      <c r="L313" s="32"/>
      <c r="M313" s="32"/>
      <c r="N313" s="32"/>
      <c r="O313" s="32"/>
      <c r="P313" s="32"/>
      <c r="Q313" s="32"/>
    </row>
    <row r="314" s="1" customFormat="1" ht="19" customHeight="1" spans="1:17">
      <c r="A314" s="31" t="s">
        <v>275</v>
      </c>
      <c r="B314" s="33"/>
      <c r="C314" s="33"/>
      <c r="D314" s="33"/>
      <c r="E314" s="33"/>
      <c r="F314" s="31"/>
      <c r="G314" s="33"/>
      <c r="H314" s="33" t="s">
        <v>24</v>
      </c>
      <c r="I314" s="32">
        <f t="shared" si="74"/>
        <v>0</v>
      </c>
      <c r="J314" s="32">
        <f t="shared" si="75"/>
        <v>0</v>
      </c>
      <c r="K314" s="32"/>
      <c r="L314" s="32"/>
      <c r="M314" s="32"/>
      <c r="N314" s="32"/>
      <c r="O314" s="32"/>
      <c r="P314" s="32"/>
      <c r="Q314" s="32"/>
    </row>
    <row r="315" s="1" customFormat="1" ht="19" customHeight="1" spans="1:17">
      <c r="A315" s="31" t="s">
        <v>276</v>
      </c>
      <c r="B315" s="33"/>
      <c r="C315" s="33"/>
      <c r="D315" s="33" t="s">
        <v>77</v>
      </c>
      <c r="E315" s="33"/>
      <c r="F315" s="31"/>
      <c r="G315" s="33"/>
      <c r="H315" s="33" t="s">
        <v>24</v>
      </c>
      <c r="I315" s="32">
        <f t="shared" si="74"/>
        <v>0</v>
      </c>
      <c r="J315" s="32">
        <f t="shared" si="75"/>
        <v>0</v>
      </c>
      <c r="K315" s="32"/>
      <c r="L315" s="32"/>
      <c r="M315" s="32"/>
      <c r="N315" s="32"/>
      <c r="O315" s="32"/>
      <c r="P315" s="32"/>
      <c r="Q315" s="32"/>
    </row>
    <row r="316" s="1" customFormat="1" ht="19" customHeight="1" spans="1:17">
      <c r="A316" s="31" t="s">
        <v>277</v>
      </c>
      <c r="B316" s="33"/>
      <c r="C316" s="33"/>
      <c r="D316" s="33" t="s">
        <v>77</v>
      </c>
      <c r="E316" s="33"/>
      <c r="F316" s="31"/>
      <c r="G316" s="33"/>
      <c r="H316" s="33" t="s">
        <v>24</v>
      </c>
      <c r="I316" s="32">
        <f t="shared" si="74"/>
        <v>0</v>
      </c>
      <c r="J316" s="32">
        <f t="shared" si="75"/>
        <v>0</v>
      </c>
      <c r="K316" s="32"/>
      <c r="L316" s="32"/>
      <c r="M316" s="32"/>
      <c r="N316" s="32"/>
      <c r="O316" s="32"/>
      <c r="P316" s="32"/>
      <c r="Q316" s="32"/>
    </row>
    <row r="317" s="1" customFormat="1" ht="19" customHeight="1" spans="1:17">
      <c r="A317" s="31" t="s">
        <v>278</v>
      </c>
      <c r="B317" s="33"/>
      <c r="C317" s="33"/>
      <c r="D317" s="33" t="s">
        <v>77</v>
      </c>
      <c r="E317" s="33"/>
      <c r="F317" s="31"/>
      <c r="G317" s="33"/>
      <c r="H317" s="33" t="s">
        <v>24</v>
      </c>
      <c r="I317" s="32">
        <f t="shared" si="74"/>
        <v>0</v>
      </c>
      <c r="J317" s="32">
        <f t="shared" si="75"/>
        <v>0</v>
      </c>
      <c r="K317" s="32"/>
      <c r="L317" s="32"/>
      <c r="M317" s="32"/>
      <c r="N317" s="32"/>
      <c r="O317" s="32"/>
      <c r="P317" s="32"/>
      <c r="Q317" s="32"/>
    </row>
    <row r="318" ht="37" customHeight="1" spans="1:17">
      <c r="A318" s="165" t="s">
        <v>279</v>
      </c>
      <c r="B318" s="167"/>
      <c r="C318" s="167"/>
      <c r="D318" s="167"/>
      <c r="E318" s="167"/>
      <c r="F318" s="165"/>
      <c r="G318" s="167"/>
      <c r="H318" s="167"/>
      <c r="I318" s="71"/>
      <c r="J318" s="71"/>
      <c r="K318" s="176"/>
      <c r="L318" s="176"/>
      <c r="M318" s="176"/>
      <c r="N318" s="176"/>
      <c r="O318" s="176"/>
      <c r="P318" s="176"/>
      <c r="Q318" s="176"/>
    </row>
  </sheetData>
  <mergeCells count="20">
    <mergeCell ref="A1:Q1"/>
    <mergeCell ref="A2:H2"/>
    <mergeCell ref="O2:Q2"/>
    <mergeCell ref="D3:F3"/>
    <mergeCell ref="I3:P3"/>
    <mergeCell ref="J4:M4"/>
    <mergeCell ref="A318:Q318"/>
    <mergeCell ref="A3:A5"/>
    <mergeCell ref="B3:B5"/>
    <mergeCell ref="C3:C5"/>
    <mergeCell ref="D4:D5"/>
    <mergeCell ref="E4:E5"/>
    <mergeCell ref="F4:F5"/>
    <mergeCell ref="G3:G5"/>
    <mergeCell ref="H3:H5"/>
    <mergeCell ref="I4:I5"/>
    <mergeCell ref="N4:N5"/>
    <mergeCell ref="O4:O5"/>
    <mergeCell ref="P4:P5"/>
    <mergeCell ref="Q3:Q5"/>
  </mergeCells>
  <conditionalFormatting sqref="G207">
    <cfRule type="expression" dxfId="0" priority="42" stopIfTrue="1">
      <formula>AND(ISNUMBER(#REF!),#REF!&lt;200)</formula>
    </cfRule>
    <cfRule type="expression" dxfId="0" priority="43" stopIfTrue="1">
      <formula>AND(ISNUMBER(#REF!),#REF!&lt;200)</formula>
    </cfRule>
    <cfRule type="expression" dxfId="0" priority="44" stopIfTrue="1">
      <formula>AND(ISNUMBER(#REF!),#REF!&lt;200)</formula>
    </cfRule>
    <cfRule type="expression" dxfId="0" priority="45" stopIfTrue="1">
      <formula>AND(ISNUMBER(#REF!),#REF!&lt;200)</formula>
    </cfRule>
  </conditionalFormatting>
  <conditionalFormatting sqref="B294">
    <cfRule type="expression" dxfId="0" priority="7" stopIfTrue="1">
      <formula>AND(ISNUMBER(#REF!),#REF!&lt;200)</formula>
    </cfRule>
  </conditionalFormatting>
  <conditionalFormatting sqref="K294:P294">
    <cfRule type="expression" dxfId="0" priority="100" stopIfTrue="1">
      <formula>AND(ISNUMBER(#REF!),#REF!&lt;200)</formula>
    </cfRule>
  </conditionalFormatting>
  <conditionalFormatting sqref="C299:F299">
    <cfRule type="expression" dxfId="0" priority="101" stopIfTrue="1">
      <formula>AND(ISNUMBER(#REF!),$Q302&lt;200)</formula>
    </cfRule>
  </conditionalFormatting>
  <conditionalFormatting sqref="K299:P299">
    <cfRule type="expression" dxfId="0" priority="102" stopIfTrue="1">
      <formula>AND(ISNUMBER(#REF!),#REF!&lt;200)</formula>
    </cfRule>
  </conditionalFormatting>
  <conditionalFormatting sqref="B300">
    <cfRule type="expression" dxfId="0" priority="22" stopIfTrue="1">
      <formula>AND(ISNUMBER(#REF!),#REF!&lt;200)</formula>
    </cfRule>
    <cfRule type="expression" dxfId="0" priority="23" stopIfTrue="1">
      <formula>AND(ISNUMBER(#REF!),#REF!&lt;200)</formula>
    </cfRule>
  </conditionalFormatting>
  <conditionalFormatting sqref="E300">
    <cfRule type="expression" dxfId="0" priority="24" stopIfTrue="1">
      <formula>AND(ISNUMBER(#REF!),#REF!&lt;200)</formula>
    </cfRule>
    <cfRule type="expression" dxfId="0" priority="25" stopIfTrue="1">
      <formula>AND(ISNUMBER(#REF!),#REF!&lt;200)</formula>
    </cfRule>
  </conditionalFormatting>
  <conditionalFormatting sqref="B301">
    <cfRule type="expression" dxfId="0" priority="26" stopIfTrue="1">
      <formula>AND(ISNUMBER(#REF!),#REF!&lt;200)</formula>
    </cfRule>
    <cfRule type="expression" dxfId="0" priority="27" stopIfTrue="1">
      <formula>AND(ISNUMBER(#REF!),#REF!&lt;200)</formula>
    </cfRule>
  </conditionalFormatting>
  <conditionalFormatting sqref="E301">
    <cfRule type="expression" dxfId="0" priority="28" stopIfTrue="1">
      <formula>AND(ISNUMBER(#REF!),#REF!&lt;200)</formula>
    </cfRule>
    <cfRule type="expression" dxfId="0" priority="29" stopIfTrue="1">
      <formula>AND(ISNUMBER(#REF!),#REF!&lt;200)</formula>
    </cfRule>
  </conditionalFormatting>
  <conditionalFormatting sqref="K301:P301">
    <cfRule type="expression" dxfId="0" priority="159" stopIfTrue="1">
      <formula>AND(ISNUMBER(#REF!),$Q306&lt;200)</formula>
    </cfRule>
    <cfRule type="expression" dxfId="0" priority="160" stopIfTrue="1">
      <formula>AND(ISNUMBER(#REF!),#REF!&lt;200)</formula>
    </cfRule>
  </conditionalFormatting>
  <conditionalFormatting sqref="B302">
    <cfRule type="expression" dxfId="0" priority="4" stopIfTrue="1">
      <formula>AND(ISNUMBER(#REF!),#REF!&lt;200)</formula>
    </cfRule>
    <cfRule type="expression" dxfId="0" priority="5" stopIfTrue="1">
      <formula>AND(ISNUMBER(#REF!),#REF!&lt;200)</formula>
    </cfRule>
    <cfRule type="expression" dxfId="0" priority="6" stopIfTrue="1">
      <formula>AND(ISNUMBER(#REF!),#REF!&lt;200)</formula>
    </cfRule>
  </conditionalFormatting>
  <conditionalFormatting sqref="E302">
    <cfRule type="expression" dxfId="0" priority="1" stopIfTrue="1">
      <formula>AND(ISNUMBER(#REF!),#REF!&lt;200)</formula>
    </cfRule>
    <cfRule type="expression" dxfId="0" priority="2" stopIfTrue="1">
      <formula>AND(ISNUMBER(#REF!),#REF!&lt;200)</formula>
    </cfRule>
    <cfRule type="expression" dxfId="0" priority="3" stopIfTrue="1">
      <formula>AND(ISNUMBER(#REF!),#REF!&lt;200)</formula>
    </cfRule>
  </conditionalFormatting>
  <conditionalFormatting sqref="K302:P302">
    <cfRule type="expression" dxfId="0" priority="156" stopIfTrue="1">
      <formula>AND(ISNUMBER(#REF!),#REF!&lt;200)</formula>
    </cfRule>
    <cfRule type="expression" dxfId="0" priority="157" stopIfTrue="1">
      <formula>AND(ISNUMBER(#REF!),#REF!&lt;200)</formula>
    </cfRule>
    <cfRule type="expression" dxfId="0" priority="158" stopIfTrue="1">
      <formula>AND(ISNUMBER(#REF!),#REF!&lt;200)</formula>
    </cfRule>
  </conditionalFormatting>
  <conditionalFormatting sqref="C304:F304">
    <cfRule type="expression" dxfId="0" priority="103" stopIfTrue="1">
      <formula>AND(ISNUMBER(#REF!),$Q308&lt;200)</formula>
    </cfRule>
    <cfRule type="expression" dxfId="0" priority="104" stopIfTrue="1">
      <formula>AND(ISNUMBER(#REF!),#REF!&lt;200)</formula>
    </cfRule>
    <cfRule type="expression" dxfId="0" priority="107" stopIfTrue="1">
      <formula>AND(ISNUMBER(#REF!),$Q308&lt;200)</formula>
    </cfRule>
    <cfRule type="expression" dxfId="0" priority="161" stopIfTrue="1">
      <formula>AND(ISNUMBER(#REF!),$Q306&lt;200)</formula>
    </cfRule>
  </conditionalFormatting>
  <conditionalFormatting sqref="K304:P304">
    <cfRule type="expression" dxfId="0" priority="105" stopIfTrue="1">
      <formula>AND(ISNUMBER(#REF!),#REF!&lt;200)</formula>
    </cfRule>
    <cfRule type="expression" dxfId="0" priority="106" stopIfTrue="1">
      <formula>AND(ISNUMBER(#REF!),#REF!&lt;200)</formula>
    </cfRule>
    <cfRule type="expression" dxfId="0" priority="108" stopIfTrue="1">
      <formula>AND(ISNUMBER(#REF!),#REF!&lt;200)</formula>
    </cfRule>
  </conditionalFormatting>
  <conditionalFormatting sqref="B306">
    <cfRule type="expression" dxfId="0" priority="14" stopIfTrue="1">
      <formula>AND(ISNUMBER(#REF!),#REF!&lt;200)</formula>
    </cfRule>
    <cfRule type="expression" dxfId="0" priority="15" stopIfTrue="1">
      <formula>AND(ISNUMBER(#REF!),#REF!&lt;200)</formula>
    </cfRule>
    <cfRule type="expression" dxfId="0" priority="16" stopIfTrue="1">
      <formula>AND(ISNUMBER(#REF!),#REF!&lt;200)</formula>
    </cfRule>
    <cfRule type="expression" dxfId="0" priority="17" stopIfTrue="1">
      <formula>AND(ISNUMBER(#REF!),#REF!&lt;200)</formula>
    </cfRule>
  </conditionalFormatting>
  <conditionalFormatting sqref="K306:P306">
    <cfRule type="expression" dxfId="0" priority="164" stopIfTrue="1">
      <formula>AND(ISNUMBER(#REF!),#REF!&lt;200)</formula>
    </cfRule>
    <cfRule type="expression" dxfId="0" priority="165" stopIfTrue="1">
      <formula>AND(ISNUMBER(#REF!),#REF!&lt;200)</formula>
    </cfRule>
  </conditionalFormatting>
  <conditionalFormatting sqref="C307:F307">
    <cfRule type="expression" dxfId="0" priority="170" stopIfTrue="1">
      <formula>AND(ISNUMBER(#REF!),#REF!&lt;200)</formula>
    </cfRule>
    <cfRule type="expression" dxfId="0" priority="171" stopIfTrue="1">
      <formula>AND(ISNUMBER(#REF!),#REF!&lt;200)</formula>
    </cfRule>
  </conditionalFormatting>
  <conditionalFormatting sqref="K307:P307">
    <cfRule type="expression" dxfId="0" priority="172" stopIfTrue="1">
      <formula>AND(ISNUMBER(#REF!),$Q310&lt;200)</formula>
    </cfRule>
    <cfRule type="expression" dxfId="0" priority="173" stopIfTrue="1">
      <formula>AND(ISNUMBER(#REF!),$Q310&lt;200)</formula>
    </cfRule>
  </conditionalFormatting>
  <conditionalFormatting sqref="C308:F308">
    <cfRule type="expression" dxfId="0" priority="166" stopIfTrue="1">
      <formula>AND(ISNUMBER(#REF!),#REF!&lt;200)</formula>
    </cfRule>
    <cfRule type="expression" dxfId="0" priority="167" stopIfTrue="1">
      <formula>AND(ISNUMBER(#REF!),#REF!&lt;200)</formula>
    </cfRule>
  </conditionalFormatting>
  <conditionalFormatting sqref="K308:P308">
    <cfRule type="expression" dxfId="0" priority="168" stopIfTrue="1">
      <formula>AND(ISNUMBER(#REF!),$Q311&lt;200)</formula>
    </cfRule>
    <cfRule type="expression" dxfId="0" priority="169" stopIfTrue="1">
      <formula>AND(ISNUMBER(#REF!),$Q311&lt;200)</formula>
    </cfRule>
  </conditionalFormatting>
  <conditionalFormatting sqref="B312">
    <cfRule type="expression" dxfId="0" priority="34" stopIfTrue="1">
      <formula>AND(ISNUMBER(#REF!),#REF!&lt;200)</formula>
    </cfRule>
    <cfRule type="expression" dxfId="0" priority="35" stopIfTrue="1">
      <formula>AND(ISNUMBER(#REF!),#REF!&lt;200)</formula>
    </cfRule>
    <cfRule type="expression" dxfId="0" priority="36" stopIfTrue="1">
      <formula>AND(ISNUMBER(#REF!),#REF!&lt;200)</formula>
    </cfRule>
    <cfRule type="expression" dxfId="0" priority="37" stopIfTrue="1">
      <formula>AND(ISNUMBER(#REF!),#REF!&lt;200)</formula>
    </cfRule>
  </conditionalFormatting>
  <conditionalFormatting sqref="C312:F312">
    <cfRule type="expression" dxfId="0" priority="225" stopIfTrue="1">
      <formula>AND(ISNUMBER(#REF!),$Q315&lt;200)</formula>
    </cfRule>
    <cfRule type="expression" dxfId="0" priority="226" stopIfTrue="1">
      <formula>AND(ISNUMBER(#REF!),#REF!&lt;200)</formula>
    </cfRule>
    <cfRule type="expression" dxfId="0" priority="227" stopIfTrue="1">
      <formula>AND(ISNUMBER(#REF!),$Q315&lt;200)</formula>
    </cfRule>
    <cfRule type="expression" dxfId="0" priority="228" stopIfTrue="1">
      <formula>AND(ISNUMBER(#REF!),#REF!&lt;200)</formula>
    </cfRule>
  </conditionalFormatting>
  <conditionalFormatting sqref="K312:P312">
    <cfRule type="expression" dxfId="0" priority="119" stopIfTrue="1">
      <formula>AND(ISNUMBER(#REF!),#REF!&lt;200)</formula>
    </cfRule>
    <cfRule type="expression" dxfId="0" priority="120" stopIfTrue="1">
      <formula>AND(ISNUMBER(#REF!),#REF!&lt;200)</formula>
    </cfRule>
    <cfRule type="expression" dxfId="0" priority="123" stopIfTrue="1">
      <formula>AND(ISNUMBER(#REF!),#REF!&lt;200)</formula>
    </cfRule>
    <cfRule type="expression" dxfId="0" priority="124" stopIfTrue="1">
      <formula>AND(ISNUMBER(#REF!),#REF!&lt;200)</formula>
    </cfRule>
  </conditionalFormatting>
  <conditionalFormatting sqref="C315:F315">
    <cfRule type="expression" dxfId="0" priority="202" stopIfTrue="1">
      <formula>AND(ISNUMBER(#REF!),#REF!&lt;200)</formula>
    </cfRule>
    <cfRule type="expression" dxfId="0" priority="203" stopIfTrue="1">
      <formula>AND(ISNUMBER(#REF!),#REF!&lt;200)</formula>
    </cfRule>
    <cfRule type="expression" dxfId="0" priority="204" stopIfTrue="1">
      <formula>AND(ISNUMBER(#REF!),#REF!&lt;200)</formula>
    </cfRule>
    <cfRule type="expression" dxfId="0" priority="205" stopIfTrue="1">
      <formula>AND(ISNUMBER(#REF!),#REF!&lt;200)</formula>
    </cfRule>
    <cfRule type="expression" dxfId="0" priority="206" stopIfTrue="1">
      <formula>AND(ISNUMBER(#REF!),#REF!&lt;200)</formula>
    </cfRule>
  </conditionalFormatting>
  <conditionalFormatting sqref="H315">
    <cfRule type="expression" dxfId="0" priority="218" stopIfTrue="1">
      <formula>AND(ISNUMBER(#REF!),#REF!&lt;200)</formula>
    </cfRule>
    <cfRule type="expression" dxfId="0" priority="219" stopIfTrue="1">
      <formula>AND(ISNUMBER(#REF!),#REF!&lt;200)</formula>
    </cfRule>
  </conditionalFormatting>
  <conditionalFormatting sqref="K315:P315">
    <cfRule type="expression" dxfId="0" priority="221" stopIfTrue="1">
      <formula>AND(ISNUMBER(#REF!),#REF!&lt;200)</formula>
    </cfRule>
    <cfRule type="expression" dxfId="0" priority="222" stopIfTrue="1">
      <formula>AND(ISNUMBER(#REF!),#REF!&lt;200)</formula>
    </cfRule>
    <cfRule type="expression" dxfId="0" priority="223" stopIfTrue="1">
      <formula>AND(ISNUMBER(#REF!),#REF!&lt;200)</formula>
    </cfRule>
  </conditionalFormatting>
  <conditionalFormatting sqref="C316:F316">
    <cfRule type="expression" dxfId="0" priority="207" stopIfTrue="1">
      <formula>AND(ISNUMBER(#REF!),$Q318&lt;200)</formula>
    </cfRule>
    <cfRule type="expression" dxfId="0" priority="208" stopIfTrue="1">
      <formula>AND(ISNUMBER(#REF!),$Q318&lt;200)</formula>
    </cfRule>
    <cfRule type="expression" dxfId="0" priority="209" stopIfTrue="1">
      <formula>AND(ISNUMBER(#REF!),#REF!&lt;200)</formula>
    </cfRule>
    <cfRule type="expression" dxfId="0" priority="210" stopIfTrue="1">
      <formula>AND(ISNUMBER(#REF!),$J318&lt;200)</formula>
    </cfRule>
    <cfRule type="expression" dxfId="0" priority="211" stopIfTrue="1">
      <formula>AND(ISNUMBER(#REF!),$K318&lt;200)</formula>
    </cfRule>
  </conditionalFormatting>
  <conditionalFormatting sqref="H316">
    <cfRule type="expression" dxfId="0" priority="212" stopIfTrue="1">
      <formula>AND(ISNUMBER(#REF!),$K320&lt;200)</formula>
    </cfRule>
    <cfRule type="expression" dxfId="0" priority="213" stopIfTrue="1">
      <formula>AND(ISNUMBER(#REF!),$J320&lt;200)</formula>
    </cfRule>
  </conditionalFormatting>
  <conditionalFormatting sqref="K316:P316">
    <cfRule type="expression" dxfId="0" priority="215" stopIfTrue="1">
      <formula>AND(ISNUMBER(#REF!),#REF!&lt;200)</formula>
    </cfRule>
    <cfRule type="expression" dxfId="0" priority="216" stopIfTrue="1">
      <formula>AND(ISNUMBER(#REF!),$Q320&lt;200)</formula>
    </cfRule>
    <cfRule type="expression" dxfId="0" priority="217" stopIfTrue="1">
      <formula>AND(ISNUMBER(#REF!),#REF!&lt;200)</formula>
    </cfRule>
  </conditionalFormatting>
  <conditionalFormatting sqref="C317:F317">
    <cfRule type="expression" dxfId="0" priority="133" stopIfTrue="1">
      <formula>AND(ISNUMBER(#REF!),$Q321&lt;200)</formula>
    </cfRule>
    <cfRule type="expression" dxfId="0" priority="137" stopIfTrue="1">
      <formula>AND(ISNUMBER(#REF!),$Q321&lt;200)</formula>
    </cfRule>
    <cfRule type="expression" dxfId="0" priority="138" stopIfTrue="1">
      <formula>AND(ISNUMBER(#REF!),#REF!&lt;200)</formula>
    </cfRule>
    <cfRule type="expression" dxfId="0" priority="141" stopIfTrue="1">
      <formula>AND(ISNUMBER(#REF!),$J321&lt;200)</formula>
    </cfRule>
    <cfRule type="expression" dxfId="0" priority="143" stopIfTrue="1">
      <formula>AND(ISNUMBER(#REF!),$K321&lt;200)</formula>
    </cfRule>
    <cfRule type="expression" dxfId="0" priority="145" stopIfTrue="1">
      <formula>AND(ISNUMBER(#REF!),$J321&lt;200)</formula>
    </cfRule>
  </conditionalFormatting>
  <conditionalFormatting sqref="H317">
    <cfRule type="expression" dxfId="0" priority="142" stopIfTrue="1">
      <formula>AND(ISNUMBER(#REF!),$J322&lt;200)</formula>
    </cfRule>
    <cfRule type="expression" dxfId="0" priority="144" stopIfTrue="1">
      <formula>AND(ISNUMBER(#REF!),$K322&lt;200)</formula>
    </cfRule>
  </conditionalFormatting>
  <conditionalFormatting sqref="K317:P317">
    <cfRule type="expression" dxfId="0" priority="136" stopIfTrue="1">
      <formula>AND(ISNUMBER(#REF!),#REF!&lt;200)</formula>
    </cfRule>
    <cfRule type="expression" dxfId="0" priority="139" stopIfTrue="1">
      <formula>AND(ISNUMBER(#REF!),$Q322&lt;200)</formula>
    </cfRule>
    <cfRule type="expression" dxfId="0" priority="140" stopIfTrue="1">
      <formula>AND(ISNUMBER(#REF!),#REF!&lt;200)</formula>
    </cfRule>
  </conditionalFormatting>
  <conditionalFormatting sqref="H58416:P58416">
    <cfRule type="expression" dxfId="0" priority="89" stopIfTrue="1">
      <formula>AND(ISNUMBER(#REF!),$Q65488&lt;200)</formula>
    </cfRule>
  </conditionalFormatting>
  <conditionalFormatting sqref="C58417:G58417">
    <cfRule type="expression" dxfId="0" priority="90" stopIfTrue="1">
      <formula>AND(ISNUMBER(#REF!),$Q65488&lt;200)</formula>
    </cfRule>
  </conditionalFormatting>
  <conditionalFormatting sqref="I58419:Q58419">
    <cfRule type="expression" dxfId="0" priority="78" stopIfTrue="1">
      <formula>AND(ISNUMBER(#REF!),#REF!&lt;200)</formula>
    </cfRule>
  </conditionalFormatting>
  <conditionalFormatting sqref="C58420:H58420">
    <cfRule type="expression" dxfId="0" priority="79" stopIfTrue="1">
      <formula>AND(ISNUMBER(#REF!),#REF!&lt;200)</formula>
    </cfRule>
  </conditionalFormatting>
  <conditionalFormatting sqref="H58423:P58423">
    <cfRule type="expression" dxfId="0" priority="63" stopIfTrue="1">
      <formula>AND(ISNUMBER(#REF!),$Q65488&lt;200)</formula>
    </cfRule>
  </conditionalFormatting>
  <conditionalFormatting sqref="C58424:G58424">
    <cfRule type="expression" dxfId="0" priority="64" stopIfTrue="1">
      <formula>AND(ISNUMBER(#REF!),$Q65488&lt;200)</formula>
    </cfRule>
  </conditionalFormatting>
  <conditionalFormatting sqref="I58426:Q58426">
    <cfRule type="expression" dxfId="0" priority="52" stopIfTrue="1">
      <formula>AND(ISNUMBER(#REF!),#REF!&lt;200)</formula>
    </cfRule>
  </conditionalFormatting>
  <conditionalFormatting sqref="C58427:H58427">
    <cfRule type="expression" dxfId="0" priority="53" stopIfTrue="1">
      <formula>AND(ISNUMBER(#REF!),#REF!&lt;200)</formula>
    </cfRule>
  </conditionalFormatting>
  <conditionalFormatting sqref="H58440:P58440">
    <cfRule type="expression" dxfId="0" priority="96" stopIfTrue="1">
      <formula>AND(ISNUMBER(#REF!),$Q65488&lt;200)</formula>
    </cfRule>
  </conditionalFormatting>
  <conditionalFormatting sqref="C58441:G58441">
    <cfRule type="expression" dxfId="0" priority="97" stopIfTrue="1">
      <formula>AND(ISNUMBER(#REF!),$Q65488&lt;200)</formula>
    </cfRule>
  </conditionalFormatting>
  <conditionalFormatting sqref="G58442:I58442">
    <cfRule type="expression" dxfId="0" priority="86" stopIfTrue="1">
      <formula>AND(ISNUMBER(#REF!),$J65488&lt;200)</formula>
    </cfRule>
  </conditionalFormatting>
  <conditionalFormatting sqref="C58443:F58443">
    <cfRule type="expression" dxfId="0" priority="88" stopIfTrue="1">
      <formula>AND(ISNUMBER(#REF!),$J65488&lt;200)</formula>
    </cfRule>
  </conditionalFormatting>
  <conditionalFormatting sqref="G58445:J58445">
    <cfRule type="expression" dxfId="0" priority="73" stopIfTrue="1">
      <formula>AND(ISNUMBER(#REF!),$K65488&lt;200)</formula>
    </cfRule>
  </conditionalFormatting>
  <conditionalFormatting sqref="C58446:F58446">
    <cfRule type="expression" dxfId="0" priority="75" stopIfTrue="1">
      <formula>AND(ISNUMBER(#REF!),$K65488&lt;200)</formula>
    </cfRule>
  </conditionalFormatting>
  <conditionalFormatting sqref="G58449:I58449">
    <cfRule type="expression" dxfId="0" priority="57" stopIfTrue="1">
      <formula>AND(ISNUMBER(#REF!),$J65488&lt;200)</formula>
    </cfRule>
  </conditionalFormatting>
  <conditionalFormatting sqref="C58450:F58450">
    <cfRule type="expression" dxfId="0" priority="59" stopIfTrue="1">
      <formula>AND(ISNUMBER(#REF!),$J65488&lt;200)</formula>
    </cfRule>
  </conditionalFormatting>
  <conditionalFormatting sqref="G58452:J58452">
    <cfRule type="expression" dxfId="0" priority="47" stopIfTrue="1">
      <formula>AND(ISNUMBER(#REF!),$K65488&lt;200)</formula>
    </cfRule>
  </conditionalFormatting>
  <conditionalFormatting sqref="C58453:F58453">
    <cfRule type="expression" dxfId="0" priority="49" stopIfTrue="1">
      <formula>AND(ISNUMBER(#REF!),$K65488&lt;200)</formula>
    </cfRule>
  </conditionalFormatting>
  <conditionalFormatting sqref="H58521:P58521">
    <cfRule type="expression" dxfId="0" priority="91" stopIfTrue="1">
      <formula>AND(ISNUMBER(#REF!),$Q65488&lt;200)</formula>
    </cfRule>
  </conditionalFormatting>
  <conditionalFormatting sqref="C58522:G58522">
    <cfRule type="expression" dxfId="0" priority="92" stopIfTrue="1">
      <formula>AND(ISNUMBER(#REF!),$Q65488&lt;200)</formula>
    </cfRule>
  </conditionalFormatting>
  <conditionalFormatting sqref="I58524:Q58524">
    <cfRule type="expression" dxfId="0" priority="80" stopIfTrue="1">
      <formula>AND(ISNUMBER(#REF!),#REF!&lt;200)</formula>
    </cfRule>
  </conditionalFormatting>
  <conditionalFormatting sqref="C58525:H58525">
    <cfRule type="expression" dxfId="0" priority="81" stopIfTrue="1">
      <formula>AND(ISNUMBER(#REF!),#REF!&lt;200)</formula>
    </cfRule>
  </conditionalFormatting>
  <conditionalFormatting sqref="H58525:P58525">
    <cfRule type="expression" dxfId="0" priority="67" stopIfTrue="1">
      <formula>AND(ISNUMBER(#REF!),$Q65488&lt;200)</formula>
    </cfRule>
  </conditionalFormatting>
  <conditionalFormatting sqref="C58526:G58526">
    <cfRule type="expression" dxfId="0" priority="68" stopIfTrue="1">
      <formula>AND(ISNUMBER(#REF!),$Q65488&lt;200)</formula>
    </cfRule>
  </conditionalFormatting>
  <conditionalFormatting sqref="H58528:P58528">
    <cfRule type="expression" dxfId="0" priority="65" stopIfTrue="1">
      <formula>AND(ISNUMBER(#REF!),$Q65488&lt;200)</formula>
    </cfRule>
  </conditionalFormatting>
  <conditionalFormatting sqref="C58529:G58529">
    <cfRule type="expression" dxfId="0" priority="66" stopIfTrue="1">
      <formula>AND(ISNUMBER(#REF!),$Q65488&lt;200)</formula>
    </cfRule>
  </conditionalFormatting>
  <conditionalFormatting sqref="I58531:Q58531">
    <cfRule type="expression" dxfId="0" priority="54" stopIfTrue="1">
      <formula>AND(ISNUMBER(#REF!),#REF!&lt;200)</formula>
    </cfRule>
  </conditionalFormatting>
  <conditionalFormatting sqref="C58532:H58532">
    <cfRule type="expression" dxfId="0" priority="55" stopIfTrue="1">
      <formula>AND(ISNUMBER(#REF!),#REF!&lt;200)</formula>
    </cfRule>
  </conditionalFormatting>
  <conditionalFormatting sqref="H314:H316">
    <cfRule type="expression" dxfId="0" priority="196" stopIfTrue="1">
      <formula>AND(ISNUMBER(#REF!),#REF!&lt;200)</formula>
    </cfRule>
    <cfRule type="expression" dxfId="0" priority="197" stopIfTrue="1">
      <formula>AND(ISNUMBER(#REF!),#REF!&lt;200)</formula>
    </cfRule>
  </conditionalFormatting>
  <conditionalFormatting sqref="Q320:Q65486">
    <cfRule type="cellIs" priority="93" stopIfTrue="1" operator="greaterThan">
      <formula>400000</formula>
    </cfRule>
  </conditionalFormatting>
  <conditionalFormatting sqref="C212:F215 C207:F210 C311:F312">
    <cfRule type="expression" dxfId="0" priority="129" stopIfTrue="1">
      <formula>AND(ISNUMBER(#REF!),#REF!&lt;200)</formula>
    </cfRule>
    <cfRule type="expression" dxfId="0" priority="130" stopIfTrue="1">
      <formula>AND(ISNUMBER(#REF!),#REF!&lt;200)</formula>
    </cfRule>
    <cfRule type="expression" dxfId="0" priority="131" stopIfTrue="1">
      <formula>AND(ISNUMBER(#REF!),#REF!&lt;200)</formula>
    </cfRule>
    <cfRule type="expression" dxfId="0" priority="132" stopIfTrue="1">
      <formula>AND(ISNUMBER(#REF!),#REF!&lt;200)</formula>
    </cfRule>
  </conditionalFormatting>
  <conditionalFormatting sqref="N207:P210 K207:K210">
    <cfRule type="expression" dxfId="0" priority="233" stopIfTrue="1">
      <formula>AND(ISNUMBER(#REF!),$Q316&lt;200)</formula>
    </cfRule>
    <cfRule type="expression" dxfId="0" priority="234" stopIfTrue="1">
      <formula>AND(ISNUMBER(#REF!),#REF!&lt;200)</formula>
    </cfRule>
    <cfRule type="expression" dxfId="0" priority="235" stopIfTrue="1">
      <formula>AND(ISNUMBER(#REF!),$Q316&lt;200)</formula>
    </cfRule>
    <cfRule type="expression" dxfId="0" priority="236" stopIfTrue="1">
      <formula>AND(ISNUMBER(#REF!),#REF!&lt;200)</formula>
    </cfRule>
  </conditionalFormatting>
  <conditionalFormatting sqref="L207:M210">
    <cfRule type="expression" dxfId="0" priority="237" stopIfTrue="1">
      <formula>AND(ISNUMBER(#REF!),$Q316&lt;200)</formula>
    </cfRule>
    <cfRule type="expression" dxfId="0" priority="238" stopIfTrue="1">
      <formula>AND(ISNUMBER(#REF!),#REF!&lt;200)</formula>
    </cfRule>
    <cfRule type="expression" dxfId="0" priority="239" stopIfTrue="1">
      <formula>AND(ISNUMBER(#REF!),$Q316&lt;200)</formula>
    </cfRule>
    <cfRule type="expression" dxfId="0" priority="240" stopIfTrue="1">
      <formula>AND(ISNUMBER(#REF!),#REF!&lt;200)</formula>
    </cfRule>
  </conditionalFormatting>
  <conditionalFormatting sqref="G212:G217 G208:G210">
    <cfRule type="expression" dxfId="0" priority="38" stopIfTrue="1">
      <formula>AND(ISNUMBER(#REF!),#REF!&lt;200)</formula>
    </cfRule>
    <cfRule type="expression" dxfId="0" priority="39" stopIfTrue="1">
      <formula>AND(ISNUMBER(#REF!),#REF!&lt;200)</formula>
    </cfRule>
    <cfRule type="expression" dxfId="0" priority="40" stopIfTrue="1">
      <formula>AND(ISNUMBER(#REF!),#REF!&lt;200)</formula>
    </cfRule>
    <cfRule type="expression" dxfId="0" priority="41" stopIfTrue="1">
      <formula>AND(ISNUMBER(#REF!),#REF!&lt;200)</formula>
    </cfRule>
  </conditionalFormatting>
  <conditionalFormatting sqref="N212:P215 K212:K215">
    <cfRule type="expression" dxfId="0" priority="125" stopIfTrue="1">
      <formula>AND(ISNUMBER(#REF!),$Q320&lt;200)</formula>
    </cfRule>
    <cfRule type="expression" dxfId="0" priority="126" stopIfTrue="1">
      <formula>AND(ISNUMBER(#REF!),#REF!&lt;200)</formula>
    </cfRule>
    <cfRule type="expression" dxfId="0" priority="127" stopIfTrue="1">
      <formula>AND(ISNUMBER(#REF!),$Q320&lt;200)</formula>
    </cfRule>
    <cfRule type="expression" dxfId="0" priority="128" stopIfTrue="1">
      <formula>AND(ISNUMBER(#REF!),#REF!&lt;200)</formula>
    </cfRule>
  </conditionalFormatting>
  <conditionalFormatting sqref="L212:M217">
    <cfRule type="expression" dxfId="0" priority="8" stopIfTrue="1">
      <formula>AND(ISNUMBER(#REF!),$Q320&lt;200)</formula>
    </cfRule>
    <cfRule type="expression" dxfId="0" priority="9" stopIfTrue="1">
      <formula>AND(ISNUMBER(#REF!),#REF!&lt;200)</formula>
    </cfRule>
    <cfRule type="expression" dxfId="0" priority="10" stopIfTrue="1">
      <formula>AND(ISNUMBER(#REF!),$Q320&lt;200)</formula>
    </cfRule>
    <cfRule type="expression" dxfId="0" priority="11" stopIfTrue="1">
      <formula>AND(ISNUMBER(#REF!),#REF!&lt;200)</formula>
    </cfRule>
  </conditionalFormatting>
  <conditionalFormatting sqref="C294:D294 F294">
    <cfRule type="expression" dxfId="0" priority="99" stopIfTrue="1">
      <formula>AND(ISNUMBER(#REF!),$Q301&lt;200)</formula>
    </cfRule>
  </conditionalFormatting>
  <conditionalFormatting sqref="C300:D301 F300:F301">
    <cfRule type="expression" dxfId="0" priority="147" stopIfTrue="1">
      <formula>AND(ISNUMBER(#REF!),$Q304&lt;200)</formula>
    </cfRule>
  </conditionalFormatting>
  <conditionalFormatting sqref="C300:D302 F300:F302 C304:F304 C313:F316 C320:H58523 H314:H316 F306 C307:F308 D306">
    <cfRule type="expression" dxfId="0" priority="77" stopIfTrue="1">
      <formula>AND(ISNUMBER(#REF!),#REF!&lt;200)</formula>
    </cfRule>
  </conditionalFormatting>
  <conditionalFormatting sqref="K300:P301">
    <cfRule type="expression" dxfId="0" priority="148" stopIfTrue="1">
      <formula>AND(ISNUMBER(#REF!),#REF!&lt;200)</formula>
    </cfRule>
    <cfRule type="expression" dxfId="0" priority="149" stopIfTrue="1">
      <formula>AND(ISNUMBER(#REF!),#REF!&lt;200)</formula>
    </cfRule>
  </conditionalFormatting>
  <conditionalFormatting sqref="C301:D301 F301">
    <cfRule type="expression" dxfId="0" priority="150" stopIfTrue="1">
      <formula>AND(ISNUMBER(#REF!),#REF!&lt;200)</formula>
    </cfRule>
    <cfRule type="expression" dxfId="0" priority="151" stopIfTrue="1">
      <formula>AND(ISNUMBER(#REF!),#REF!&lt;200)</formula>
    </cfRule>
    <cfRule type="expression" dxfId="0" priority="224" stopIfTrue="1">
      <formula>AND(ISNUMBER(#REF!),#REF!&lt;200)</formula>
    </cfRule>
  </conditionalFormatting>
  <conditionalFormatting sqref="C302:D302 F302">
    <cfRule type="expression" dxfId="0" priority="152" stopIfTrue="1">
      <formula>AND(ISNUMBER(#REF!),#REF!&lt;200)</formula>
    </cfRule>
    <cfRule type="expression" dxfId="0" priority="153" stopIfTrue="1">
      <formula>AND(ISNUMBER(#REF!),$Q307&lt;200)</formula>
    </cfRule>
    <cfRule type="expression" dxfId="0" priority="154" stopIfTrue="1">
      <formula>AND(ISNUMBER(#REF!),#REF!&lt;200)</formula>
    </cfRule>
    <cfRule type="expression" dxfId="0" priority="155" stopIfTrue="1">
      <formula>AND(ISNUMBER(#REF!),$Q307&lt;200)</formula>
    </cfRule>
  </conditionalFormatting>
  <conditionalFormatting sqref="C320:H58530 C313:F316 D306 C307:F308 F306">
    <cfRule type="expression" dxfId="0" priority="51" stopIfTrue="1">
      <formula>AND(ISNUMBER(#REF!),#REF!&lt;200)</formula>
    </cfRule>
  </conditionalFormatting>
  <conditionalFormatting sqref="D306 F306">
    <cfRule type="expression" dxfId="0" priority="162" stopIfTrue="1">
      <formula>AND(ISNUMBER(#REF!),$Q309&lt;200)</formula>
    </cfRule>
    <cfRule type="expression" dxfId="0" priority="163" stopIfTrue="1">
      <formula>AND(ISNUMBER(#REF!),$Q309&lt;200)</formula>
    </cfRule>
  </conditionalFormatting>
  <conditionalFormatting sqref="I320:Q58522 K313:P319 K306:P308">
    <cfRule type="expression" dxfId="0" priority="76" stopIfTrue="1">
      <formula>AND(ISNUMBER(#REF!),#REF!&lt;200)</formula>
    </cfRule>
  </conditionalFormatting>
  <conditionalFormatting sqref="I320:Q58529 K313:P319 K306:P308">
    <cfRule type="expression" dxfId="0" priority="50" stopIfTrue="1">
      <formula>AND(ISNUMBER(#REF!),#REF!&lt;200)</formula>
    </cfRule>
  </conditionalFormatting>
  <conditionalFormatting sqref="C309:F324">
    <cfRule type="expression" dxfId="0" priority="174" stopIfTrue="1">
      <formula>AND(ISNUMBER(#REF!),#REF!&lt;200)</formula>
    </cfRule>
    <cfRule type="expression" dxfId="0" priority="175" stopIfTrue="1">
      <formula>AND(ISNUMBER(#REF!),#REF!&lt;200)</formula>
    </cfRule>
    <cfRule type="expression" dxfId="0" priority="176" stopIfTrue="1">
      <formula>AND(ISNUMBER(#REF!),#REF!&lt;200)</formula>
    </cfRule>
    <cfRule type="expression" dxfId="0" priority="177" stopIfTrue="1">
      <formula>AND(ISNUMBER(#REF!),#REF!&lt;200)</formula>
    </cfRule>
  </conditionalFormatting>
  <conditionalFormatting sqref="K309:P324">
    <cfRule type="expression" dxfId="0" priority="111" stopIfTrue="1">
      <formula>AND(ISNUMBER(#REF!),$Q312&lt;200)</formula>
    </cfRule>
    <cfRule type="expression" dxfId="0" priority="112" stopIfTrue="1">
      <formula>AND(ISNUMBER(#REF!),#REF!&lt;200)</formula>
    </cfRule>
    <cfRule type="expression" dxfId="0" priority="115" stopIfTrue="1">
      <formula>AND(ISNUMBER(#REF!),$Q312&lt;200)</formula>
    </cfRule>
    <cfRule type="expression" dxfId="0" priority="116" stopIfTrue="1">
      <formula>AND(ISNUMBER(#REF!),#REF!&lt;200)</formula>
    </cfRule>
  </conditionalFormatting>
  <conditionalFormatting sqref="C310:F314">
    <cfRule type="expression" dxfId="0" priority="109" stopIfTrue="1">
      <formula>AND(ISNUMBER(#REF!),#REF!&lt;200)</formula>
    </cfRule>
    <cfRule type="expression" dxfId="0" priority="110" stopIfTrue="1">
      <formula>AND(ISNUMBER(#REF!),#REF!&lt;200)</formula>
    </cfRule>
    <cfRule type="expression" dxfId="0" priority="113" stopIfTrue="1">
      <formula>AND(ISNUMBER(#REF!),#REF!&lt;200)</formula>
    </cfRule>
    <cfRule type="expression" dxfId="0" priority="114" stopIfTrue="1">
      <formula>AND(ISNUMBER(#REF!),#REF!&lt;200)</formula>
    </cfRule>
    <cfRule type="expression" dxfId="0" priority="178" stopIfTrue="1">
      <formula>AND(ISNUMBER(#REF!),#REF!&lt;200)</formula>
    </cfRule>
    <cfRule type="expression" dxfId="0" priority="179" stopIfTrue="1">
      <formula>AND(ISNUMBER(#REF!),#REF!&lt;200)</formula>
    </cfRule>
    <cfRule type="expression" dxfId="0" priority="180" stopIfTrue="1">
      <formula>AND(ISNUMBER(#REF!),#REF!&lt;200)</formula>
    </cfRule>
    <cfRule type="expression" dxfId="0" priority="181" stopIfTrue="1">
      <formula>AND(ISNUMBER(#REF!),#REF!&lt;200)</formula>
    </cfRule>
  </conditionalFormatting>
  <conditionalFormatting sqref="K310:P314">
    <cfRule type="expression" dxfId="0" priority="182" stopIfTrue="1">
      <formula>AND(ISNUMBER(#REF!),$Q313&lt;200)</formula>
    </cfRule>
    <cfRule type="expression" dxfId="0" priority="183" stopIfTrue="1">
      <formula>AND(ISNUMBER(#REF!),#REF!&lt;200)</formula>
    </cfRule>
    <cfRule type="expression" dxfId="0" priority="184" stopIfTrue="1">
      <formula>AND(ISNUMBER(#REF!),$Q313&lt;200)</formula>
    </cfRule>
    <cfRule type="expression" dxfId="0" priority="185" stopIfTrue="1">
      <formula>AND(ISNUMBER(#REF!),#REF!&lt;200)</formula>
    </cfRule>
  </conditionalFormatting>
  <conditionalFormatting sqref="K311:P312">
    <cfRule type="expression" dxfId="0" priority="229" stopIfTrue="1">
      <formula>AND(ISNUMBER(#REF!),$Q314&lt;200)</formula>
    </cfRule>
    <cfRule type="expression" dxfId="0" priority="230" stopIfTrue="1">
      <formula>AND(ISNUMBER(#REF!),#REF!&lt;200)</formula>
    </cfRule>
    <cfRule type="expression" dxfId="0" priority="231" stopIfTrue="1">
      <formula>AND(ISNUMBER(#REF!),$Q314&lt;200)</formula>
    </cfRule>
    <cfRule type="expression" dxfId="0" priority="232" stopIfTrue="1">
      <formula>AND(ISNUMBER(#REF!),#REF!&lt;200)</formula>
    </cfRule>
  </conditionalFormatting>
  <conditionalFormatting sqref="C313:F323">
    <cfRule type="expression" dxfId="0" priority="186" stopIfTrue="1">
      <formula>AND(ISNUMBER(#REF!),$Q316&lt;200)</formula>
    </cfRule>
    <cfRule type="expression" dxfId="0" priority="187" stopIfTrue="1">
      <formula>AND(ISNUMBER(#REF!),$Q316&lt;200)</formula>
    </cfRule>
    <cfRule type="expression" dxfId="0" priority="188" stopIfTrue="1">
      <formula>AND(ISNUMBER(#REF!),$J316&lt;200)</formula>
    </cfRule>
  </conditionalFormatting>
  <conditionalFormatting sqref="K313:N317 J320:N65486">
    <cfRule type="cellIs" priority="83" stopIfTrue="1" operator="greaterThan">
      <formula>400000</formula>
    </cfRule>
  </conditionalFormatting>
  <conditionalFormatting sqref="K313:P323">
    <cfRule type="expression" dxfId="0" priority="190" stopIfTrue="1">
      <formula>AND(ISNUMBER(#REF!),#REF!&lt;200)</formula>
    </cfRule>
    <cfRule type="expression" dxfId="0" priority="191" stopIfTrue="1">
      <formula>AND(ISNUMBER(#REF!),#REF!&lt;200)</formula>
    </cfRule>
  </conditionalFormatting>
  <conditionalFormatting sqref="C314:F316">
    <cfRule type="expression" dxfId="0" priority="192" stopIfTrue="1">
      <formula>AND(ISNUMBER(#REF!),$Q317&lt;200)</formula>
    </cfRule>
    <cfRule type="expression" dxfId="0" priority="193" stopIfTrue="1">
      <formula>AND(ISNUMBER(#REF!),$Q317&lt;200)</formula>
    </cfRule>
    <cfRule type="expression" dxfId="0" priority="194" stopIfTrue="1">
      <formula>AND(ISNUMBER(#REF!),$J317&lt;200)</formula>
    </cfRule>
    <cfRule type="expression" dxfId="0" priority="195" stopIfTrue="1">
      <formula>AND(ISNUMBER(#REF!),$K317&lt;200)</formula>
    </cfRule>
  </conditionalFormatting>
  <conditionalFormatting sqref="H314:H316 K314:P316">
    <cfRule type="expression" dxfId="0" priority="198" stopIfTrue="1">
      <formula>AND(ISNUMBER(#REF!),#REF!&lt;200)</formula>
    </cfRule>
  </conditionalFormatting>
  <conditionalFormatting sqref="K314:O317 K320:O65486">
    <cfRule type="cellIs" priority="70" stopIfTrue="1" operator="greaterThan">
      <formula>400000</formula>
    </cfRule>
  </conditionalFormatting>
  <conditionalFormatting sqref="K314:P316">
    <cfRule type="expression" dxfId="0" priority="199" stopIfTrue="1">
      <formula>AND(ISNUMBER(#REF!),#REF!&lt;200)</formula>
    </cfRule>
    <cfRule type="expression" dxfId="0" priority="200" stopIfTrue="1">
      <formula>AND(ISNUMBER(#REF!),#REF!&lt;200)</formula>
    </cfRule>
    <cfRule type="expression" dxfId="0" priority="201" stopIfTrue="1">
      <formula>AND(ISNUMBER(#REF!),#REF!&lt;200)</formula>
    </cfRule>
  </conditionalFormatting>
  <conditionalFormatting sqref="C315:F317 H315:H317">
    <cfRule type="expression" dxfId="0" priority="134" stopIfTrue="1">
      <formula>AND(ISNUMBER(#REF!),#REF!&lt;200)</formula>
    </cfRule>
  </conditionalFormatting>
  <conditionalFormatting sqref="H315 K315:P315">
    <cfRule type="expression" dxfId="0" priority="220" stopIfTrue="1">
      <formula>AND(ISNUMBER(#REF!),#REF!&lt;200)</formula>
    </cfRule>
  </conditionalFormatting>
  <conditionalFormatting sqref="H316 K316:P316">
    <cfRule type="expression" dxfId="0" priority="214" stopIfTrue="1">
      <formula>AND(ISNUMBER(#REF!),$Q320&lt;200)</formula>
    </cfRule>
  </conditionalFormatting>
  <conditionalFormatting sqref="H317 K317:P317">
    <cfRule type="expression" dxfId="0" priority="135" stopIfTrue="1">
      <formula>AND(ISNUMBER(#REF!),$Q322&lt;200)</formula>
    </cfRule>
  </conditionalFormatting>
  <conditionalFormatting sqref="K317:N317 J320:O65486 Q320:Q65486">
    <cfRule type="cellIs" priority="60" stopIfTrue="1" operator="greaterThan">
      <formula>400000</formula>
    </cfRule>
  </conditionalFormatting>
  <conditionalFormatting sqref="C320:G58520">
    <cfRule type="expression" dxfId="0" priority="95" stopIfTrue="1">
      <formula>AND(ISNUMBER(#REF!),$Q325&lt;200)</formula>
    </cfRule>
  </conditionalFormatting>
  <conditionalFormatting sqref="C320:F58441">
    <cfRule type="expression" dxfId="0" priority="87" stopIfTrue="1">
      <formula>AND(ISNUMBER(#REF!),$J325&lt;200)</formula>
    </cfRule>
  </conditionalFormatting>
  <conditionalFormatting sqref="C320:F58444">
    <cfRule type="expression" dxfId="0" priority="74" stopIfTrue="1">
      <formula>AND(ISNUMBER(#REF!),$K325&lt;200)</formula>
    </cfRule>
  </conditionalFormatting>
  <conditionalFormatting sqref="C320:G58527">
    <cfRule type="expression" dxfId="0" priority="62" stopIfTrue="1">
      <formula>AND(ISNUMBER(#REF!),$Q325&lt;200)</formula>
    </cfRule>
  </conditionalFormatting>
  <conditionalFormatting sqref="C320:F58448">
    <cfRule type="expression" dxfId="0" priority="58" stopIfTrue="1">
      <formula>AND(ISNUMBER(#REF!),$J325&lt;200)</formula>
    </cfRule>
  </conditionalFormatting>
  <conditionalFormatting sqref="C320:F58451">
    <cfRule type="expression" dxfId="0" priority="48" stopIfTrue="1">
      <formula>AND(ISNUMBER(#REF!),$K325&lt;200)</formula>
    </cfRule>
  </conditionalFormatting>
  <conditionalFormatting sqref="G320:I58440">
    <cfRule type="expression" dxfId="0" priority="85" stopIfTrue="1">
      <formula>AND(ISNUMBER(#REF!),$J326&lt;200)</formula>
    </cfRule>
  </conditionalFormatting>
  <conditionalFormatting sqref="G320:J58443">
    <cfRule type="expression" dxfId="0" priority="72" stopIfTrue="1">
      <formula>AND(ISNUMBER(#REF!),$K326&lt;200)</formula>
    </cfRule>
  </conditionalFormatting>
  <conditionalFormatting sqref="G320:I58447">
    <cfRule type="expression" dxfId="0" priority="56" stopIfTrue="1">
      <formula>AND(ISNUMBER(#REF!),$J326&lt;200)</formula>
    </cfRule>
  </conditionalFormatting>
  <conditionalFormatting sqref="G320:J58450">
    <cfRule type="expression" dxfId="0" priority="46" stopIfTrue="1">
      <formula>AND(ISNUMBER(#REF!),$K326&lt;200)</formula>
    </cfRule>
  </conditionalFormatting>
  <conditionalFormatting sqref="H320:P58519">
    <cfRule type="expression" dxfId="0" priority="94" stopIfTrue="1">
      <formula>AND(ISNUMBER(#REF!),$Q326&lt;200)</formula>
    </cfRule>
  </conditionalFormatting>
  <conditionalFormatting sqref="H320:P58526">
    <cfRule type="expression" dxfId="0" priority="61" stopIfTrue="1">
      <formula>AND(ISNUMBER(#REF!),$Q326&lt;200)</formula>
    </cfRule>
  </conditionalFormatting>
  <conditionalFormatting sqref="H58415:P58415 C58420:G58421 H58419:P58420 C58425:G65486 C58418:G58418 C58416:G58416 H58417:P58417 H58424:P65486">
    <cfRule type="expression" dxfId="0" priority="98" stopIfTrue="1">
      <formula>AND(ISNUMBER(#REF!),#REF!&lt;200)</formula>
    </cfRule>
  </conditionalFormatting>
  <conditionalFormatting sqref="I58418:Q58418 C58423:H58424 I58422:Q58423 C58428:H58444 C58421:H58421 C58419:H58419 C58446:H65486 I58420:Q58420 I58427:Q58443 I58445:Q65486">
    <cfRule type="expression" dxfId="0" priority="82" stopIfTrue="1">
      <formula>AND(ISNUMBER(#REF!),#REF!&lt;200)</formula>
    </cfRule>
  </conditionalFormatting>
  <conditionalFormatting sqref="H58422:P58422 H58430 I58429:Q58430 C58430:G65486 H58428 C58425:G58428 Q58427 Q58434:Q58450 H58431:P65486 Q58452:Q65486 I58425:Q58425 H58426:P58427 C58423:G58423 H58424:P58424">
    <cfRule type="expression" dxfId="0" priority="69" stopIfTrue="1">
      <formula>AND(ISNUMBER(#REF!),#REF!&lt;200)</formula>
    </cfRule>
  </conditionalFormatting>
  <conditionalFormatting sqref="G58441:I58441 C58446:F58447 C58451:F58467 C58444:F58444 C58442:F58442 C58469:F65486 G58445:I58446 G58443:I58443 G58450:I58466 G58468:I65486">
    <cfRule type="expression" dxfId="0" priority="84" stopIfTrue="1">
      <formula>AND(ISNUMBER(#REF!),#REF!&lt;200)</formula>
    </cfRule>
  </conditionalFormatting>
  <conditionalFormatting sqref="G58444:J58444 C58449:F58450 C58454:F58470 C58447:F58447 C58445:F58445 C58472:F65486 G58448:J58449 G58446:J58446 G58453:J58469 G58471:J65486">
    <cfRule type="expression" dxfId="0" priority="71" stopIfTrue="1">
      <formula>AND(ISNUMBER(#REF!),#REF!&lt;200)</formula>
    </cfRule>
  </conditionalFormatting>
  <dataValidations count="8">
    <dataValidation type="list" allowBlank="1" showInputMessage="1" showErrorMessage="1" sqref="G11 G15 G16 G22 G24 G30 G36 G41 G43 G44 G45 G52 G54 G56 G57 G58 G60 G65 G66 G67 G73 G74 G83 G84 G86 G87 G88 G90 G94 G98 G99 G100 G101 G102 G103 G107 G108 G111 G112 G113 G114 G115 G117 G119 G120 G128 G158 G173 G174 G175 G178 G182 G196 G202 G206 G211 G218 G219 G224 G226 G229 G230 G231 G232 G233 G243 G249 G250 G253 G264 G265 G266 G268 G274 G281 G284 G285 G293 G294 G299 G302 G304 G308 G309 G310 G311 G312 G313 G316 G317 G25:G26 G28:G29 G46:G47 G61:G62 G76:G77 G81:G82 G92:G93 G96:G97 G104:G106 G109:G110 G121:G122 G176:G177 G198:G200 G204:G205 G227:G228 G234:G237 G254:G255 G270:G271 G272:G273 G288:G289 G290:G292 G300:G301 G306:G307 G314:G315">
      <formula1>"/,2017年,2018年,2019年,2020年,"</formula1>
    </dataValidation>
    <dataValidation type="list" allowBlank="1" showInputMessage="1" showErrorMessage="1" sqref="G12 H12 H13 G23 G27 G42 G53 G55 G59 G63 G64 G68 G69 G70 G71 G72 G75 G116 G13:G14 G17:G19 G20:G21 G31:G35 G37:G40 G48:G51">
      <formula1>"2016年,2017年,2018年,2019年,2020年,"</formula1>
    </dataValidation>
    <dataValidation type="list" allowBlank="1" showInputMessage="1" showErrorMessage="1" sqref="C14 C15 C16 C22 C23 C24 C26 C27 C28 C29 C30 C31 C32 C33 C36 C37 C41 C42 C43 C44 C45 C52 C53 C54 C55 C56 C57 C58 C59 C60 C65 C66 C67 C68 C71 C72 C73 C74 C75 C78 C79 C80 C83 C84 C85 C86 C87 C88 C89 C90 C91 C94 C95 C98 C99 C100 C101 C102 C103 C107 C108 C111 C112 C113 C114 C115 C116 C117 C118 C119 C120 C128 C158 C173 C174 C175 C178 C182 C183 C184 C194 C195 C196 C197 C206 C211 C218 C219 C222 C223 C225 C226 C229 C230 C231 C232 C233 C237 C238 C243 C244 C245 C246 C247 C248 C249 C250 C251 C252 C253 C264 C265 C266 C267 C268 C269 C280 C281 C282 C284 C285 C286 C287 C293 C294 C299 C302 C304 C307 C308 C309 C310 C311 C312 C313 C316 C317 C12:C13 C17:C19 C20:C21 C34:C35 C38:C40 C46:C47 C48:C51 C61:C62 C63:C64 C69:C70 C76:C77 C81:C82 C92:C93 C96:C97 C104:C106 C109:C110 C121:C122 C123:C127 C129:C157 C159:C160 C161:C172 C176:C177 C179:C181 C185:C193 C198:C199 C200:C203 C204:C205 C220:C221 C227:C228 C239:C242 C254:C255 C270:C271 C272:C273 C275:C276 C288:C289 C290:C292 C300:C301 C314:C315">
      <formula1>"新建,改扩建,"</formula1>
    </dataValidation>
    <dataValidation type="list" allowBlank="1" showInputMessage="1" showErrorMessage="1" sqref="Q14 Q15 Q16 Q21 Q22 Q24 Q28 Q29 Q30 Q32 Q33 Q34 Q35 Q36 Q39 Q40 Q41 Q43 Q44 Q45 Q52 Q53 Q54 Q55 Q56 Q57 Q58 Q59 Q60 Q65 Q66 Q67 Q69 Q70 Q71 Q72 Q73 Q74 Q78 Q79 Q80 Q83 Q84 Q85 Q86 Q87 Q88 Q89 Q90 Q91 Q94 Q95 Q98 Q99 Q100 Q101 Q102 Q103 Q107 Q108 Q111 Q112 Q113 Q114 Q117 Q118 Q119 Q120 Q128 Q158 Q159 Q173 Q174 Q175 Q178 Q182 Q196 Q197 Q201 Q202 Q206 Q211 Q218 Q219 Q220 Q221 Q222 Q223 Q224 Q225 Q226 Q229 Q230 Q231 Q232 Q233 Q242 Q243 Q244 Q245 Q246 Q247 Q248 Q249 Q250 Q251 Q252 Q253 Q264 Q265 Q266 Q267 Q268 Q269 Q274 Q280 Q281 Q282 Q283 Q284 Q285 Q286 Q287 Q293 Q294 Q299 Q302 Q304 Q308 Q309 Q310 Q311 Q312 Q313 Q316 Q317 Q6:Q11 Q25:Q26 Q46:Q47 Q61:Q62 Q76:Q77 Q81:Q82 Q92:Q93 Q96:Q97 Q104:Q106 Q109:Q110 Q115:Q116 Q121:Q122 Q123:Q127 Q129:Q157 Q160:Q172 Q176:Q177 Q179:Q181 Q183:Q195 Q198:Q200 Q204:Q205 Q207:Q210 Q212:Q217 Q227:Q228 Q234:Q237 Q238:Q239 Q240:Q241 Q254:Q255 Q270:Q271 Q272:Q273 Q275:Q276 Q288:Q289 Q290:Q292 Q300:Q301 Q306:Q307 Q314:Q315">
      <formula1>"/,发改,工信,教育,科技,民宗,民政,人社,国土,环保,住建,交通,农业,林业,水利,商务,文化,卫计,旅发,扶贫,能源,残联,供销,烟草,通管,电网,社会,"</formula1>
    </dataValidation>
    <dataValidation type="list" allowBlank="1" showInputMessage="1" showErrorMessage="1" sqref="G85 G89 G91 G95 G78:G80">
      <formula1>"/,2016年,2017年,2018年,2019年,2020年,"</formula1>
    </dataValidation>
    <dataValidation type="list" allowBlank="1" showInputMessage="1" showErrorMessage="1" sqref="C303 C305 C306 C207:C210 C212:C217 C256:C263 C295:C298">
      <formula1>"新建,改扩建"</formula1>
    </dataValidation>
    <dataValidation type="list" allowBlank="1" showInputMessage="1" showErrorMessage="1" sqref="G303 G295:G298">
      <formula1>"/,2017年,2018年,2019年,2020年"</formula1>
    </dataValidation>
    <dataValidation type="list" allowBlank="1" showInputMessage="1" showErrorMessage="1" sqref="Q303 Q305 Q256:Q263 Q295:Q298">
      <formula1>"/,发改,工信,教育,科技,民宗,民政,人社,国土,环保,住建,交通,农业,林业,水利,商务,文化,卫计,旅发,扶贫,能源,残联,供销,烟草,通管,电网,社会"</formula1>
    </dataValidation>
  </dataValidations>
  <pageMargins left="0.471527777777778" right="0.511805555555556" top="0.751388888888889" bottom="0.747916666666667" header="0.297916666666667" footer="0.297916666666667"/>
  <pageSetup paperSize="9" orientation="landscape"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3"/>
  <sheetViews>
    <sheetView workbookViewId="0">
      <pane ySplit="6" topLeftCell="A7" activePane="bottomLeft" state="frozen"/>
      <selection/>
      <selection pane="bottomLeft" activeCell="A336" sqref="$A336:$XFD342"/>
    </sheetView>
  </sheetViews>
  <sheetFormatPr defaultColWidth="9" defaultRowHeight="15"/>
  <cols>
    <col min="1" max="1" width="25.1636363636364" style="238" customWidth="1"/>
    <col min="2" max="2" width="4.58181818181818" style="239" customWidth="1"/>
    <col min="3" max="3" width="6.12727272727273" style="240" customWidth="1"/>
    <col min="4" max="4" width="6.5" style="240" customWidth="1"/>
    <col min="5" max="5" width="6.81818181818182" style="240" customWidth="1"/>
    <col min="6" max="6" width="22.4545454545455" style="241" customWidth="1"/>
    <col min="7" max="7" width="6.28181818181818" style="240" customWidth="1"/>
    <col min="8" max="8" width="6.36363636363636" style="240" customWidth="1"/>
    <col min="9" max="9" width="7.32727272727273" style="242" customWidth="1"/>
    <col min="10" max="10" width="6.45454545454545" style="242" customWidth="1"/>
    <col min="11" max="11" width="6.28181818181818" style="242" customWidth="1"/>
    <col min="12" max="12" width="6.95454545454545" style="242" customWidth="1"/>
    <col min="13" max="13" width="6.37272727272727" style="242" customWidth="1"/>
    <col min="14" max="14" width="6.27272727272727" style="242" customWidth="1"/>
    <col min="15" max="15" width="6.45454545454545" style="242" customWidth="1"/>
    <col min="16" max="16" width="6.54545454545455" style="242" customWidth="1"/>
    <col min="17" max="17" width="5.37272727272727" style="243" customWidth="1"/>
  </cols>
  <sheetData>
    <row r="1" ht="21" spans="1:17">
      <c r="A1" s="244" t="s">
        <v>569</v>
      </c>
      <c r="B1" s="244"/>
      <c r="C1" s="244"/>
      <c r="D1" s="244"/>
      <c r="E1" s="244"/>
      <c r="F1" s="244"/>
      <c r="G1" s="244"/>
      <c r="H1" s="244"/>
      <c r="I1" s="264"/>
      <c r="J1" s="264"/>
      <c r="K1" s="265"/>
      <c r="L1" s="265"/>
      <c r="M1" s="265"/>
      <c r="N1" s="265"/>
      <c r="O1" s="265"/>
      <c r="P1" s="265"/>
      <c r="Q1" s="244"/>
    </row>
    <row r="2" spans="1:17">
      <c r="A2" s="245" t="s">
        <v>1</v>
      </c>
      <c r="B2" s="246"/>
      <c r="C2" s="246"/>
      <c r="D2" s="246"/>
      <c r="E2" s="246"/>
      <c r="F2" s="245"/>
      <c r="G2" s="245"/>
      <c r="H2" s="245"/>
      <c r="I2" s="266"/>
      <c r="J2" s="266"/>
      <c r="K2" s="267"/>
      <c r="L2" s="267"/>
      <c r="M2" s="267"/>
      <c r="N2" s="267"/>
      <c r="O2" s="267" t="s">
        <v>2</v>
      </c>
      <c r="P2" s="267"/>
      <c r="Q2" s="270"/>
    </row>
    <row r="3" spans="1:17">
      <c r="A3" s="247" t="s">
        <v>3</v>
      </c>
      <c r="B3" s="247" t="s">
        <v>4</v>
      </c>
      <c r="C3" s="247" t="s">
        <v>570</v>
      </c>
      <c r="D3" s="247" t="s">
        <v>6</v>
      </c>
      <c r="E3" s="247"/>
      <c r="F3" s="248"/>
      <c r="G3" s="249" t="s">
        <v>7</v>
      </c>
      <c r="H3" s="247" t="s">
        <v>571</v>
      </c>
      <c r="I3" s="268" t="s">
        <v>9</v>
      </c>
      <c r="J3" s="268"/>
      <c r="K3" s="252"/>
      <c r="L3" s="252"/>
      <c r="M3" s="252"/>
      <c r="N3" s="252"/>
      <c r="O3" s="252"/>
      <c r="P3" s="252"/>
      <c r="Q3" s="251" t="s">
        <v>10</v>
      </c>
    </row>
    <row r="4" spans="1:17">
      <c r="A4" s="247"/>
      <c r="B4" s="247"/>
      <c r="C4" s="247"/>
      <c r="D4" s="247" t="s">
        <v>11</v>
      </c>
      <c r="E4" s="250" t="s">
        <v>12</v>
      </c>
      <c r="F4" s="247" t="s">
        <v>13</v>
      </c>
      <c r="G4" s="249"/>
      <c r="H4" s="247"/>
      <c r="I4" s="269" t="s">
        <v>14</v>
      </c>
      <c r="J4" s="268" t="s">
        <v>15</v>
      </c>
      <c r="K4" s="252"/>
      <c r="L4" s="252"/>
      <c r="M4" s="252"/>
      <c r="N4" s="252" t="s">
        <v>572</v>
      </c>
      <c r="O4" s="252" t="s">
        <v>573</v>
      </c>
      <c r="P4" s="252" t="s">
        <v>574</v>
      </c>
      <c r="Q4" s="251"/>
    </row>
    <row r="5" ht="47" customHeight="1" spans="1:17">
      <c r="A5" s="247"/>
      <c r="B5" s="247"/>
      <c r="C5" s="247"/>
      <c r="D5" s="247"/>
      <c r="E5" s="250"/>
      <c r="F5" s="247"/>
      <c r="G5" s="249"/>
      <c r="H5" s="247"/>
      <c r="I5" s="269"/>
      <c r="J5" s="269" t="s">
        <v>19</v>
      </c>
      <c r="K5" s="252" t="s">
        <v>20</v>
      </c>
      <c r="L5" s="252" t="s">
        <v>21</v>
      </c>
      <c r="M5" s="252" t="s">
        <v>22</v>
      </c>
      <c r="N5" s="252"/>
      <c r="O5" s="252"/>
      <c r="P5" s="252"/>
      <c r="Q5" s="251"/>
    </row>
    <row r="6" spans="1:17">
      <c r="A6" s="251" t="s">
        <v>23</v>
      </c>
      <c r="B6" s="252">
        <f>B7+B109+B120+B126+B139+B161+B192+B195+B203</f>
        <v>304</v>
      </c>
      <c r="C6" s="251" t="s">
        <v>24</v>
      </c>
      <c r="D6" s="251" t="s">
        <v>24</v>
      </c>
      <c r="E6" s="251" t="s">
        <v>24</v>
      </c>
      <c r="F6" s="251" t="s">
        <v>24</v>
      </c>
      <c r="G6" s="251" t="s">
        <v>24</v>
      </c>
      <c r="H6" s="251" t="s">
        <v>24</v>
      </c>
      <c r="I6" s="252">
        <f>SUM(J6,N6:P6)</f>
        <v>159775.6</v>
      </c>
      <c r="J6" s="252">
        <f>SUM(K6:M6)</f>
        <v>71255.38</v>
      </c>
      <c r="K6" s="252">
        <f t="shared" ref="I6:P6" si="0">K7+K109+K120+K126+K139+K161+K192+K195+K203</f>
        <v>24588.51</v>
      </c>
      <c r="L6" s="252">
        <f t="shared" si="0"/>
        <v>16300.24</v>
      </c>
      <c r="M6" s="252">
        <f t="shared" si="0"/>
        <v>30366.63</v>
      </c>
      <c r="N6" s="252">
        <f t="shared" si="0"/>
        <v>38153.09</v>
      </c>
      <c r="O6" s="252">
        <f t="shared" si="0"/>
        <v>34706.13</v>
      </c>
      <c r="P6" s="252">
        <f t="shared" si="0"/>
        <v>15661</v>
      </c>
      <c r="Q6" s="271" t="s">
        <v>24</v>
      </c>
    </row>
    <row r="7" s="1" customFormat="1" ht="13" customHeight="1" spans="1:17">
      <c r="A7" s="253" t="s">
        <v>25</v>
      </c>
      <c r="B7" s="254">
        <f>B8+B73+B96+B101+B107+B108</f>
        <v>70</v>
      </c>
      <c r="C7" s="255" t="s">
        <v>24</v>
      </c>
      <c r="D7" s="255" t="s">
        <v>24</v>
      </c>
      <c r="E7" s="255" t="s">
        <v>24</v>
      </c>
      <c r="F7" s="255" t="s">
        <v>24</v>
      </c>
      <c r="G7" s="255" t="s">
        <v>24</v>
      </c>
      <c r="H7" s="255" t="s">
        <v>24</v>
      </c>
      <c r="I7" s="254">
        <f t="shared" ref="I7:I70" si="1">SUM(J7,N7:P7)</f>
        <v>65445.3</v>
      </c>
      <c r="J7" s="254">
        <f t="shared" ref="J7:J70" si="2">SUM(K7:M7)</f>
        <v>7159.3</v>
      </c>
      <c r="K7" s="254">
        <f t="shared" ref="I7:P7" si="3">K8+K73+K96+K101+K107+K108</f>
        <v>3253</v>
      </c>
      <c r="L7" s="254">
        <f t="shared" si="3"/>
        <v>2072</v>
      </c>
      <c r="M7" s="254">
        <f t="shared" si="3"/>
        <v>1834.3</v>
      </c>
      <c r="N7" s="254">
        <f t="shared" si="3"/>
        <v>22468</v>
      </c>
      <c r="O7" s="254">
        <f t="shared" si="3"/>
        <v>22750</v>
      </c>
      <c r="P7" s="254">
        <f t="shared" si="3"/>
        <v>13068</v>
      </c>
      <c r="Q7" s="258" t="s">
        <v>24</v>
      </c>
    </row>
    <row r="8" s="1" customFormat="1" ht="13" customHeight="1" spans="1:17">
      <c r="A8" s="256" t="s">
        <v>26</v>
      </c>
      <c r="B8" s="257">
        <f>B9+B42+B56+B63+B69+B71</f>
        <v>57</v>
      </c>
      <c r="C8" s="258" t="s">
        <v>24</v>
      </c>
      <c r="D8" s="258" t="s">
        <v>24</v>
      </c>
      <c r="E8" s="258" t="s">
        <v>24</v>
      </c>
      <c r="F8" s="258" t="s">
        <v>24</v>
      </c>
      <c r="G8" s="258" t="s">
        <v>24</v>
      </c>
      <c r="H8" s="258" t="s">
        <v>24</v>
      </c>
      <c r="I8" s="257">
        <f t="shared" si="1"/>
        <v>55011</v>
      </c>
      <c r="J8" s="257">
        <f t="shared" si="2"/>
        <v>6525</v>
      </c>
      <c r="K8" s="257">
        <f t="shared" ref="I8:P8" si="4">K9+K42+K56+K63+K69+K71</f>
        <v>3223</v>
      </c>
      <c r="L8" s="257">
        <f t="shared" si="4"/>
        <v>2072</v>
      </c>
      <c r="M8" s="257">
        <f t="shared" si="4"/>
        <v>1230</v>
      </c>
      <c r="N8" s="257">
        <f t="shared" si="4"/>
        <v>12668</v>
      </c>
      <c r="O8" s="257">
        <f t="shared" si="4"/>
        <v>22750</v>
      </c>
      <c r="P8" s="257">
        <f t="shared" si="4"/>
        <v>13068</v>
      </c>
      <c r="Q8" s="258" t="s">
        <v>24</v>
      </c>
    </row>
    <row r="9" s="1" customFormat="1" ht="13" customHeight="1" spans="1:17">
      <c r="A9" s="256" t="s">
        <v>27</v>
      </c>
      <c r="B9" s="257">
        <f>B10+B26+B25+B24+B40+B41</f>
        <v>22</v>
      </c>
      <c r="C9" s="258" t="s">
        <v>24</v>
      </c>
      <c r="D9" s="258" t="s">
        <v>24</v>
      </c>
      <c r="E9" s="258" t="s">
        <v>24</v>
      </c>
      <c r="F9" s="258" t="s">
        <v>24</v>
      </c>
      <c r="G9" s="258" t="s">
        <v>24</v>
      </c>
      <c r="H9" s="258" t="s">
        <v>24</v>
      </c>
      <c r="I9" s="257">
        <f t="shared" si="1"/>
        <v>23126</v>
      </c>
      <c r="J9" s="257">
        <f t="shared" si="2"/>
        <v>3543</v>
      </c>
      <c r="K9" s="257">
        <f t="shared" ref="I9:P9" si="5">K10+K26+K25+K24+K40+K41</f>
        <v>1403</v>
      </c>
      <c r="L9" s="257">
        <f t="shared" si="5"/>
        <v>1180</v>
      </c>
      <c r="M9" s="257">
        <f t="shared" si="5"/>
        <v>960</v>
      </c>
      <c r="N9" s="257">
        <f t="shared" si="5"/>
        <v>8090</v>
      </c>
      <c r="O9" s="257">
        <f t="shared" si="5"/>
        <v>1700</v>
      </c>
      <c r="P9" s="257">
        <f t="shared" si="5"/>
        <v>9793</v>
      </c>
      <c r="Q9" s="258" t="s">
        <v>24</v>
      </c>
    </row>
    <row r="10" s="1" customFormat="1" ht="13" customHeight="1" spans="1:17">
      <c r="A10" s="259" t="s">
        <v>28</v>
      </c>
      <c r="B10" s="257">
        <f>B11+B17+B18</f>
        <v>10</v>
      </c>
      <c r="C10" s="258" t="s">
        <v>24</v>
      </c>
      <c r="D10" s="258" t="s">
        <v>24</v>
      </c>
      <c r="E10" s="258" t="s">
        <v>24</v>
      </c>
      <c r="F10" s="258" t="s">
        <v>24</v>
      </c>
      <c r="G10" s="258" t="s">
        <v>24</v>
      </c>
      <c r="H10" s="258" t="s">
        <v>24</v>
      </c>
      <c r="I10" s="257">
        <f t="shared" si="1"/>
        <v>14840</v>
      </c>
      <c r="J10" s="257">
        <f t="shared" si="2"/>
        <v>2570</v>
      </c>
      <c r="K10" s="257">
        <f t="shared" ref="I10:P10" si="6">K11+K17+K18</f>
        <v>830</v>
      </c>
      <c r="L10" s="257">
        <f t="shared" si="6"/>
        <v>780</v>
      </c>
      <c r="M10" s="257">
        <f t="shared" si="6"/>
        <v>960</v>
      </c>
      <c r="N10" s="257">
        <f t="shared" si="6"/>
        <v>4190</v>
      </c>
      <c r="O10" s="257">
        <f t="shared" si="6"/>
        <v>0</v>
      </c>
      <c r="P10" s="257">
        <f t="shared" si="6"/>
        <v>8080</v>
      </c>
      <c r="Q10" s="258" t="s">
        <v>24</v>
      </c>
    </row>
    <row r="11" s="1" customFormat="1" ht="13" customHeight="1" spans="1:17">
      <c r="A11" s="256" t="s">
        <v>29</v>
      </c>
      <c r="B11" s="257">
        <f>B12+B13+B14+B15+B16</f>
        <v>5</v>
      </c>
      <c r="C11" s="258" t="s">
        <v>24</v>
      </c>
      <c r="D11" s="258" t="s">
        <v>30</v>
      </c>
      <c r="E11" s="258">
        <v>1.92</v>
      </c>
      <c r="F11" s="256"/>
      <c r="G11" s="258"/>
      <c r="H11" s="258" t="s">
        <v>24</v>
      </c>
      <c r="I11" s="257">
        <f t="shared" si="1"/>
        <v>2940</v>
      </c>
      <c r="J11" s="257">
        <f t="shared" si="2"/>
        <v>660</v>
      </c>
      <c r="K11" s="257">
        <f t="shared" ref="I11:P11" si="7">K12+K13+K14+K15+K16</f>
        <v>330</v>
      </c>
      <c r="L11" s="257">
        <f t="shared" si="7"/>
        <v>180</v>
      </c>
      <c r="M11" s="257">
        <f t="shared" si="7"/>
        <v>150</v>
      </c>
      <c r="N11" s="257">
        <f t="shared" si="7"/>
        <v>300</v>
      </c>
      <c r="O11" s="257">
        <f t="shared" si="7"/>
        <v>0</v>
      </c>
      <c r="P11" s="257">
        <f t="shared" si="7"/>
        <v>1980</v>
      </c>
      <c r="Q11" s="258" t="s">
        <v>24</v>
      </c>
    </row>
    <row r="12" s="3" customFormat="1" ht="26.25" customHeight="1" spans="1:17">
      <c r="A12" s="256" t="s">
        <v>281</v>
      </c>
      <c r="B12" s="258">
        <v>1</v>
      </c>
      <c r="C12" s="258" t="s">
        <v>282</v>
      </c>
      <c r="D12" s="258" t="s">
        <v>30</v>
      </c>
      <c r="E12" s="258">
        <v>1</v>
      </c>
      <c r="F12" s="256" t="s">
        <v>575</v>
      </c>
      <c r="G12" s="258" t="s">
        <v>497</v>
      </c>
      <c r="H12" s="260" t="s">
        <v>285</v>
      </c>
      <c r="I12" s="257">
        <f t="shared" si="1"/>
        <v>1000</v>
      </c>
      <c r="J12" s="257">
        <f t="shared" si="2"/>
        <v>200</v>
      </c>
      <c r="K12" s="257">
        <v>100</v>
      </c>
      <c r="L12" s="257">
        <v>50</v>
      </c>
      <c r="M12" s="257">
        <v>50</v>
      </c>
      <c r="N12" s="257">
        <v>300</v>
      </c>
      <c r="O12" s="257"/>
      <c r="P12" s="257">
        <v>500</v>
      </c>
      <c r="Q12" s="258" t="s">
        <v>54</v>
      </c>
    </row>
    <row r="13" s="3" customFormat="1" ht="25.5" customHeight="1" spans="1:17">
      <c r="A13" s="256" t="s">
        <v>576</v>
      </c>
      <c r="B13" s="258">
        <v>1</v>
      </c>
      <c r="C13" s="258" t="s">
        <v>282</v>
      </c>
      <c r="D13" s="258" t="s">
        <v>30</v>
      </c>
      <c r="E13" s="258">
        <v>0.2</v>
      </c>
      <c r="F13" s="256" t="s">
        <v>577</v>
      </c>
      <c r="G13" s="258" t="s">
        <v>497</v>
      </c>
      <c r="H13" s="260" t="s">
        <v>285</v>
      </c>
      <c r="I13" s="257">
        <f t="shared" si="1"/>
        <v>800</v>
      </c>
      <c r="J13" s="257">
        <f t="shared" si="2"/>
        <v>200</v>
      </c>
      <c r="K13" s="257"/>
      <c r="L13" s="257">
        <v>100</v>
      </c>
      <c r="M13" s="257">
        <v>100</v>
      </c>
      <c r="N13" s="257"/>
      <c r="O13" s="257"/>
      <c r="P13" s="257">
        <v>600</v>
      </c>
      <c r="Q13" s="258" t="s">
        <v>54</v>
      </c>
    </row>
    <row r="14" s="179" customFormat="1" ht="26.25" customHeight="1" spans="1:17">
      <c r="A14" s="256" t="s">
        <v>286</v>
      </c>
      <c r="B14" s="258">
        <v>1</v>
      </c>
      <c r="C14" s="258" t="s">
        <v>282</v>
      </c>
      <c r="D14" s="258" t="s">
        <v>30</v>
      </c>
      <c r="E14" s="258">
        <v>0.2</v>
      </c>
      <c r="F14" s="256" t="s">
        <v>578</v>
      </c>
      <c r="G14" s="258" t="s">
        <v>497</v>
      </c>
      <c r="H14" s="260" t="s">
        <v>285</v>
      </c>
      <c r="I14" s="257">
        <f t="shared" si="1"/>
        <v>600</v>
      </c>
      <c r="J14" s="257">
        <f t="shared" si="2"/>
        <v>60</v>
      </c>
      <c r="K14" s="257">
        <v>30</v>
      </c>
      <c r="L14" s="257">
        <v>30</v>
      </c>
      <c r="M14" s="257"/>
      <c r="N14" s="257"/>
      <c r="O14" s="257"/>
      <c r="P14" s="257">
        <v>540</v>
      </c>
      <c r="Q14" s="258" t="s">
        <v>54</v>
      </c>
    </row>
    <row r="15" s="1" customFormat="1" ht="14" customHeight="1" spans="1:17">
      <c r="A15" s="256" t="s">
        <v>579</v>
      </c>
      <c r="B15" s="261">
        <v>1</v>
      </c>
      <c r="C15" s="258" t="s">
        <v>282</v>
      </c>
      <c r="D15" s="258" t="s">
        <v>30</v>
      </c>
      <c r="E15" s="260">
        <v>0.12</v>
      </c>
      <c r="F15" s="262" t="s">
        <v>580</v>
      </c>
      <c r="G15" s="258" t="s">
        <v>497</v>
      </c>
      <c r="H15" s="260" t="s">
        <v>285</v>
      </c>
      <c r="I15" s="257">
        <f t="shared" si="1"/>
        <v>220</v>
      </c>
      <c r="J15" s="257">
        <f t="shared" si="2"/>
        <v>120</v>
      </c>
      <c r="K15" s="257">
        <v>120</v>
      </c>
      <c r="L15" s="257"/>
      <c r="M15" s="257"/>
      <c r="N15" s="257"/>
      <c r="O15" s="257"/>
      <c r="P15" s="257">
        <v>100</v>
      </c>
      <c r="Q15" s="258" t="s">
        <v>58</v>
      </c>
    </row>
    <row r="16" s="1" customFormat="1" ht="14" customHeight="1" spans="1:17">
      <c r="A16" s="256" t="s">
        <v>581</v>
      </c>
      <c r="B16" s="261">
        <v>1</v>
      </c>
      <c r="C16" s="258" t="s">
        <v>282</v>
      </c>
      <c r="D16" s="258" t="s">
        <v>30</v>
      </c>
      <c r="E16" s="263">
        <v>0.4</v>
      </c>
      <c r="F16" s="262" t="s">
        <v>582</v>
      </c>
      <c r="G16" s="260" t="s">
        <v>497</v>
      </c>
      <c r="H16" s="260" t="s">
        <v>285</v>
      </c>
      <c r="I16" s="257">
        <f t="shared" si="1"/>
        <v>320</v>
      </c>
      <c r="J16" s="257">
        <f t="shared" si="2"/>
        <v>80</v>
      </c>
      <c r="K16" s="257">
        <f>E16*200</f>
        <v>80</v>
      </c>
      <c r="L16" s="257"/>
      <c r="M16" s="257"/>
      <c r="N16" s="257"/>
      <c r="O16" s="257"/>
      <c r="P16" s="257">
        <f>E16*600</f>
        <v>240</v>
      </c>
      <c r="Q16" s="258" t="s">
        <v>58</v>
      </c>
    </row>
    <row r="17" s="1" customFormat="1" ht="9.5" spans="1:17">
      <c r="A17" s="256" t="s">
        <v>32</v>
      </c>
      <c r="B17" s="258"/>
      <c r="C17" s="258"/>
      <c r="D17" s="258" t="s">
        <v>30</v>
      </c>
      <c r="E17" s="258"/>
      <c r="F17" s="256"/>
      <c r="G17" s="258"/>
      <c r="H17" s="258" t="s">
        <v>24</v>
      </c>
      <c r="I17" s="257">
        <f t="shared" si="1"/>
        <v>0</v>
      </c>
      <c r="J17" s="257">
        <f t="shared" si="2"/>
        <v>0</v>
      </c>
      <c r="K17" s="257"/>
      <c r="L17" s="257"/>
      <c r="M17" s="257"/>
      <c r="N17" s="257"/>
      <c r="O17" s="257"/>
      <c r="P17" s="257"/>
      <c r="Q17" s="258" t="s">
        <v>24</v>
      </c>
    </row>
    <row r="18" s="1" customFormat="1" ht="9.5" spans="1:17">
      <c r="A18" s="256" t="s">
        <v>33</v>
      </c>
      <c r="B18" s="258">
        <v>5</v>
      </c>
      <c r="C18" s="258"/>
      <c r="D18" s="258" t="s">
        <v>30</v>
      </c>
      <c r="E18" s="258">
        <v>3.25</v>
      </c>
      <c r="F18" s="256"/>
      <c r="G18" s="258"/>
      <c r="H18" s="258" t="s">
        <v>24</v>
      </c>
      <c r="I18" s="257">
        <f t="shared" si="1"/>
        <v>11900</v>
      </c>
      <c r="J18" s="257">
        <f t="shared" si="2"/>
        <v>1910</v>
      </c>
      <c r="K18" s="257">
        <f t="shared" ref="K18:P18" si="8">SUM(K19:K23)</f>
        <v>500</v>
      </c>
      <c r="L18" s="257">
        <f t="shared" si="8"/>
        <v>600</v>
      </c>
      <c r="M18" s="257">
        <f t="shared" si="8"/>
        <v>810</v>
      </c>
      <c r="N18" s="257">
        <f t="shared" si="8"/>
        <v>3890</v>
      </c>
      <c r="O18" s="257">
        <f t="shared" si="8"/>
        <v>0</v>
      </c>
      <c r="P18" s="257">
        <f t="shared" si="8"/>
        <v>6100</v>
      </c>
      <c r="Q18" s="258" t="s">
        <v>24</v>
      </c>
    </row>
    <row r="19" s="3" customFormat="1" ht="25" customHeight="1" spans="1:17">
      <c r="A19" s="256" t="s">
        <v>290</v>
      </c>
      <c r="B19" s="258">
        <v>1</v>
      </c>
      <c r="C19" s="258" t="s">
        <v>282</v>
      </c>
      <c r="D19" s="258" t="s">
        <v>30</v>
      </c>
      <c r="E19" s="258">
        <v>1.5</v>
      </c>
      <c r="F19" s="256" t="s">
        <v>583</v>
      </c>
      <c r="G19" s="258" t="s">
        <v>497</v>
      </c>
      <c r="H19" s="260" t="s">
        <v>285</v>
      </c>
      <c r="I19" s="257">
        <f t="shared" si="1"/>
        <v>3000</v>
      </c>
      <c r="J19" s="257">
        <f t="shared" si="2"/>
        <v>700</v>
      </c>
      <c r="K19" s="257">
        <v>200</v>
      </c>
      <c r="L19" s="257">
        <v>200</v>
      </c>
      <c r="M19" s="257">
        <v>300</v>
      </c>
      <c r="N19" s="257"/>
      <c r="O19" s="257"/>
      <c r="P19" s="257">
        <v>2300</v>
      </c>
      <c r="Q19" s="258" t="s">
        <v>54</v>
      </c>
    </row>
    <row r="20" s="3" customFormat="1" ht="25" customHeight="1" spans="1:17">
      <c r="A20" s="256" t="s">
        <v>292</v>
      </c>
      <c r="B20" s="258">
        <v>1</v>
      </c>
      <c r="C20" s="258" t="s">
        <v>282</v>
      </c>
      <c r="D20" s="258" t="s">
        <v>30</v>
      </c>
      <c r="E20" s="258">
        <v>0.5</v>
      </c>
      <c r="F20" s="256" t="s">
        <v>584</v>
      </c>
      <c r="G20" s="258" t="s">
        <v>497</v>
      </c>
      <c r="H20" s="260" t="s">
        <v>285</v>
      </c>
      <c r="I20" s="257">
        <f t="shared" si="1"/>
        <v>1500</v>
      </c>
      <c r="J20" s="257">
        <f t="shared" si="2"/>
        <v>400</v>
      </c>
      <c r="K20" s="257">
        <v>100</v>
      </c>
      <c r="L20" s="257">
        <v>100</v>
      </c>
      <c r="M20" s="257">
        <v>200</v>
      </c>
      <c r="N20" s="257">
        <v>500</v>
      </c>
      <c r="O20" s="257"/>
      <c r="P20" s="257">
        <v>600</v>
      </c>
      <c r="Q20" s="258" t="s">
        <v>54</v>
      </c>
    </row>
    <row r="21" s="3" customFormat="1" ht="25" customHeight="1" spans="1:17">
      <c r="A21" s="256" t="s">
        <v>294</v>
      </c>
      <c r="B21" s="258">
        <v>1</v>
      </c>
      <c r="C21" s="258" t="s">
        <v>282</v>
      </c>
      <c r="D21" s="258" t="s">
        <v>30</v>
      </c>
      <c r="E21" s="258">
        <v>1</v>
      </c>
      <c r="F21" s="256" t="s">
        <v>585</v>
      </c>
      <c r="G21" s="258" t="s">
        <v>497</v>
      </c>
      <c r="H21" s="260" t="s">
        <v>285</v>
      </c>
      <c r="I21" s="257">
        <f t="shared" si="1"/>
        <v>2000</v>
      </c>
      <c r="J21" s="257">
        <f t="shared" si="2"/>
        <v>500</v>
      </c>
      <c r="K21" s="257">
        <v>100</v>
      </c>
      <c r="L21" s="257">
        <v>200</v>
      </c>
      <c r="M21" s="257">
        <v>200</v>
      </c>
      <c r="N21" s="257"/>
      <c r="O21" s="257"/>
      <c r="P21" s="257">
        <v>1500</v>
      </c>
      <c r="Q21" s="258" t="s">
        <v>54</v>
      </c>
    </row>
    <row r="22" s="3" customFormat="1" ht="25" customHeight="1" spans="1:17">
      <c r="A22" s="256" t="s">
        <v>586</v>
      </c>
      <c r="B22" s="258">
        <v>1</v>
      </c>
      <c r="C22" s="258" t="s">
        <v>282</v>
      </c>
      <c r="D22" s="258" t="s">
        <v>30</v>
      </c>
      <c r="E22" s="258">
        <v>0.05</v>
      </c>
      <c r="F22" s="256" t="s">
        <v>587</v>
      </c>
      <c r="G22" s="258" t="s">
        <v>497</v>
      </c>
      <c r="H22" s="260" t="s">
        <v>285</v>
      </c>
      <c r="I22" s="257">
        <f t="shared" si="1"/>
        <v>5000</v>
      </c>
      <c r="J22" s="257">
        <f t="shared" si="2"/>
        <v>250</v>
      </c>
      <c r="K22" s="257">
        <v>100</v>
      </c>
      <c r="L22" s="257">
        <v>100</v>
      </c>
      <c r="M22" s="257">
        <v>50</v>
      </c>
      <c r="N22" s="257">
        <v>3250</v>
      </c>
      <c r="O22" s="257"/>
      <c r="P22" s="257">
        <v>1500</v>
      </c>
      <c r="Q22" s="258" t="s">
        <v>54</v>
      </c>
    </row>
    <row r="23" s="3" customFormat="1" ht="25" customHeight="1" spans="1:17">
      <c r="A23" s="259" t="s">
        <v>296</v>
      </c>
      <c r="B23" s="258">
        <v>1</v>
      </c>
      <c r="C23" s="258" t="s">
        <v>282</v>
      </c>
      <c r="D23" s="258" t="s">
        <v>30</v>
      </c>
      <c r="E23" s="258">
        <v>0.2</v>
      </c>
      <c r="F23" s="256" t="s">
        <v>588</v>
      </c>
      <c r="G23" s="258" t="s">
        <v>497</v>
      </c>
      <c r="H23" s="260" t="s">
        <v>285</v>
      </c>
      <c r="I23" s="257">
        <f t="shared" si="1"/>
        <v>400</v>
      </c>
      <c r="J23" s="257">
        <f t="shared" si="2"/>
        <v>60</v>
      </c>
      <c r="K23" s="257"/>
      <c r="L23" s="257"/>
      <c r="M23" s="257">
        <v>60</v>
      </c>
      <c r="N23" s="257">
        <v>140</v>
      </c>
      <c r="O23" s="257" t="s">
        <v>298</v>
      </c>
      <c r="P23" s="257">
        <v>200</v>
      </c>
      <c r="Q23" s="258" t="s">
        <v>54</v>
      </c>
    </row>
    <row r="24" s="1" customFormat="1" ht="11" customHeight="1" spans="1:17">
      <c r="A24" s="256" t="s">
        <v>35</v>
      </c>
      <c r="B24" s="258"/>
      <c r="C24" s="258"/>
      <c r="D24" s="258" t="s">
        <v>30</v>
      </c>
      <c r="E24" s="258"/>
      <c r="F24" s="256"/>
      <c r="G24" s="258"/>
      <c r="H24" s="258" t="s">
        <v>24</v>
      </c>
      <c r="I24" s="257">
        <f t="shared" si="1"/>
        <v>0</v>
      </c>
      <c r="J24" s="257">
        <f t="shared" si="2"/>
        <v>0</v>
      </c>
      <c r="K24" s="257"/>
      <c r="L24" s="257"/>
      <c r="M24" s="257"/>
      <c r="N24" s="257"/>
      <c r="O24" s="257"/>
      <c r="P24" s="257"/>
      <c r="Q24" s="258" t="s">
        <v>24</v>
      </c>
    </row>
    <row r="25" s="1" customFormat="1" ht="11" customHeight="1" spans="1:17">
      <c r="A25" s="256" t="s">
        <v>37</v>
      </c>
      <c r="B25" s="258"/>
      <c r="C25" s="258"/>
      <c r="D25" s="258" t="s">
        <v>30</v>
      </c>
      <c r="E25" s="258"/>
      <c r="F25" s="256"/>
      <c r="G25" s="258"/>
      <c r="H25" s="258" t="s">
        <v>24</v>
      </c>
      <c r="I25" s="257">
        <f t="shared" si="1"/>
        <v>0</v>
      </c>
      <c r="J25" s="257">
        <f t="shared" si="2"/>
        <v>0</v>
      </c>
      <c r="K25" s="257"/>
      <c r="L25" s="257"/>
      <c r="M25" s="257"/>
      <c r="N25" s="257"/>
      <c r="O25" s="257"/>
      <c r="P25" s="257"/>
      <c r="Q25" s="258"/>
    </row>
    <row r="26" s="1" customFormat="1" ht="11" customHeight="1" spans="1:17">
      <c r="A26" s="256" t="s">
        <v>39</v>
      </c>
      <c r="B26" s="257">
        <f>B27+B29+B32+B37</f>
        <v>12</v>
      </c>
      <c r="C26" s="258"/>
      <c r="D26" s="258"/>
      <c r="E26" s="251" t="s">
        <v>24</v>
      </c>
      <c r="F26" s="256"/>
      <c r="G26" s="258"/>
      <c r="H26" s="258" t="s">
        <v>24</v>
      </c>
      <c r="I26" s="257">
        <f t="shared" si="1"/>
        <v>8286</v>
      </c>
      <c r="J26" s="257">
        <f t="shared" si="2"/>
        <v>973</v>
      </c>
      <c r="K26" s="257">
        <f t="shared" ref="I26:P26" si="9">K27+K29+K32+K37</f>
        <v>573</v>
      </c>
      <c r="L26" s="257">
        <f t="shared" si="9"/>
        <v>400</v>
      </c>
      <c r="M26" s="257">
        <f t="shared" si="9"/>
        <v>0</v>
      </c>
      <c r="N26" s="257">
        <f t="shared" si="9"/>
        <v>3900</v>
      </c>
      <c r="O26" s="257">
        <f t="shared" si="9"/>
        <v>1700</v>
      </c>
      <c r="P26" s="257">
        <f t="shared" si="9"/>
        <v>1713</v>
      </c>
      <c r="Q26" s="258"/>
    </row>
    <row r="27" s="1" customFormat="1" ht="11" customHeight="1" spans="1:17">
      <c r="A27" s="256" t="s">
        <v>40</v>
      </c>
      <c r="B27" s="258">
        <v>1</v>
      </c>
      <c r="C27" s="258"/>
      <c r="D27" s="258" t="s">
        <v>41</v>
      </c>
      <c r="E27" s="258">
        <v>0.05</v>
      </c>
      <c r="F27" s="256"/>
      <c r="G27" s="258"/>
      <c r="H27" s="258" t="s">
        <v>24</v>
      </c>
      <c r="I27" s="257">
        <f t="shared" si="1"/>
        <v>600</v>
      </c>
      <c r="J27" s="257">
        <f t="shared" si="2"/>
        <v>50</v>
      </c>
      <c r="K27" s="257">
        <f t="shared" ref="I27:P27" si="10">K28</f>
        <v>50</v>
      </c>
      <c r="L27" s="257">
        <f t="shared" si="10"/>
        <v>0</v>
      </c>
      <c r="M27" s="257">
        <f t="shared" si="10"/>
        <v>0</v>
      </c>
      <c r="N27" s="257">
        <f t="shared" si="10"/>
        <v>0</v>
      </c>
      <c r="O27" s="257">
        <f t="shared" si="10"/>
        <v>300</v>
      </c>
      <c r="P27" s="257">
        <f t="shared" si="10"/>
        <v>250</v>
      </c>
      <c r="Q27" s="258"/>
    </row>
    <row r="28" s="3" customFormat="1" ht="23.25" customHeight="1" spans="1:17">
      <c r="A28" s="256" t="s">
        <v>303</v>
      </c>
      <c r="B28" s="258">
        <v>1</v>
      </c>
      <c r="C28" s="258" t="s">
        <v>282</v>
      </c>
      <c r="D28" s="258" t="s">
        <v>41</v>
      </c>
      <c r="E28" s="258">
        <v>0.05</v>
      </c>
      <c r="F28" s="256" t="s">
        <v>304</v>
      </c>
      <c r="G28" s="258" t="s">
        <v>497</v>
      </c>
      <c r="H28" s="260" t="s">
        <v>285</v>
      </c>
      <c r="I28" s="257">
        <f t="shared" si="1"/>
        <v>600</v>
      </c>
      <c r="J28" s="257">
        <f t="shared" si="2"/>
        <v>50</v>
      </c>
      <c r="K28" s="257">
        <v>50</v>
      </c>
      <c r="L28" s="257"/>
      <c r="M28" s="257"/>
      <c r="N28" s="257"/>
      <c r="O28" s="257">
        <v>300</v>
      </c>
      <c r="P28" s="257">
        <v>250</v>
      </c>
      <c r="Q28" s="258" t="s">
        <v>54</v>
      </c>
    </row>
    <row r="29" s="1" customFormat="1" ht="9.5" spans="1:17">
      <c r="A29" s="256" t="s">
        <v>44</v>
      </c>
      <c r="B29" s="258">
        <v>3</v>
      </c>
      <c r="C29" s="258"/>
      <c r="D29" s="258" t="s">
        <v>45</v>
      </c>
      <c r="E29" s="258">
        <v>1.038</v>
      </c>
      <c r="F29" s="256"/>
      <c r="G29" s="258"/>
      <c r="H29" s="258" t="s">
        <v>24</v>
      </c>
      <c r="I29" s="257">
        <f t="shared" si="1"/>
        <v>1076</v>
      </c>
      <c r="J29" s="257">
        <f t="shared" si="2"/>
        <v>238</v>
      </c>
      <c r="K29" s="257">
        <f t="shared" ref="I29:P29" si="11">K30+K31</f>
        <v>238</v>
      </c>
      <c r="L29" s="257">
        <f t="shared" si="11"/>
        <v>0</v>
      </c>
      <c r="M29" s="257">
        <f t="shared" si="11"/>
        <v>0</v>
      </c>
      <c r="N29" s="257">
        <f t="shared" si="11"/>
        <v>0</v>
      </c>
      <c r="O29" s="257">
        <f t="shared" si="11"/>
        <v>400</v>
      </c>
      <c r="P29" s="257">
        <f t="shared" si="11"/>
        <v>438</v>
      </c>
      <c r="Q29" s="258"/>
    </row>
    <row r="30" s="3" customFormat="1" ht="37.5" customHeight="1" spans="1:17">
      <c r="A30" s="256" t="s">
        <v>310</v>
      </c>
      <c r="B30" s="258">
        <v>1</v>
      </c>
      <c r="C30" s="258" t="s">
        <v>282</v>
      </c>
      <c r="D30" s="258" t="s">
        <v>45</v>
      </c>
      <c r="E30" s="258">
        <v>1</v>
      </c>
      <c r="F30" s="256" t="s">
        <v>311</v>
      </c>
      <c r="G30" s="258" t="s">
        <v>497</v>
      </c>
      <c r="H30" s="260" t="s">
        <v>285</v>
      </c>
      <c r="I30" s="257">
        <f t="shared" si="1"/>
        <v>1000</v>
      </c>
      <c r="J30" s="257">
        <f t="shared" si="2"/>
        <v>200</v>
      </c>
      <c r="K30" s="257">
        <v>200</v>
      </c>
      <c r="L30" s="257"/>
      <c r="M30" s="257"/>
      <c r="N30" s="257"/>
      <c r="O30" s="257">
        <v>400</v>
      </c>
      <c r="P30" s="257">
        <v>400</v>
      </c>
      <c r="Q30" s="258" t="s">
        <v>54</v>
      </c>
    </row>
    <row r="31" s="1" customFormat="1" ht="13" customHeight="1" spans="1:17">
      <c r="A31" s="256" t="s">
        <v>589</v>
      </c>
      <c r="B31" s="258">
        <v>2</v>
      </c>
      <c r="C31" s="258" t="s">
        <v>282</v>
      </c>
      <c r="D31" s="258" t="s">
        <v>45</v>
      </c>
      <c r="E31" s="258">
        <v>0.038</v>
      </c>
      <c r="F31" s="256" t="s">
        <v>590</v>
      </c>
      <c r="G31" s="258" t="s">
        <v>497</v>
      </c>
      <c r="H31" s="260" t="s">
        <v>285</v>
      </c>
      <c r="I31" s="257">
        <f t="shared" si="1"/>
        <v>76</v>
      </c>
      <c r="J31" s="257">
        <f t="shared" si="2"/>
        <v>38</v>
      </c>
      <c r="K31" s="257">
        <v>38</v>
      </c>
      <c r="L31" s="257"/>
      <c r="M31" s="257"/>
      <c r="N31" s="257"/>
      <c r="O31" s="257"/>
      <c r="P31" s="257">
        <f>J31</f>
        <v>38</v>
      </c>
      <c r="Q31" s="258" t="s">
        <v>58</v>
      </c>
    </row>
    <row r="32" s="1" customFormat="1" ht="9.5" spans="1:17">
      <c r="A32" s="256" t="s">
        <v>47</v>
      </c>
      <c r="B32" s="258">
        <v>6</v>
      </c>
      <c r="C32" s="258"/>
      <c r="D32" s="258" t="s">
        <v>41</v>
      </c>
      <c r="E32" s="258">
        <v>10.66</v>
      </c>
      <c r="F32" s="256"/>
      <c r="G32" s="258"/>
      <c r="H32" s="258" t="s">
        <v>24</v>
      </c>
      <c r="I32" s="257">
        <f t="shared" si="1"/>
        <v>6000</v>
      </c>
      <c r="J32" s="257">
        <f t="shared" si="2"/>
        <v>480</v>
      </c>
      <c r="K32" s="257">
        <f t="shared" ref="I32:P32" si="12">K33+K34+K35+K36</f>
        <v>180</v>
      </c>
      <c r="L32" s="257">
        <f t="shared" si="12"/>
        <v>300</v>
      </c>
      <c r="M32" s="257">
        <f t="shared" si="12"/>
        <v>0</v>
      </c>
      <c r="N32" s="257">
        <f t="shared" si="12"/>
        <v>3900</v>
      </c>
      <c r="O32" s="257">
        <f t="shared" si="12"/>
        <v>1000</v>
      </c>
      <c r="P32" s="257">
        <f t="shared" si="12"/>
        <v>620</v>
      </c>
      <c r="Q32" s="258"/>
    </row>
    <row r="33" s="3" customFormat="1" ht="23.25" customHeight="1" spans="1:17">
      <c r="A33" s="256" t="s">
        <v>319</v>
      </c>
      <c r="B33" s="258">
        <v>1</v>
      </c>
      <c r="C33" s="258" t="s">
        <v>282</v>
      </c>
      <c r="D33" s="258" t="s">
        <v>41</v>
      </c>
      <c r="E33" s="258">
        <v>0.4</v>
      </c>
      <c r="F33" s="256" t="s">
        <v>320</v>
      </c>
      <c r="G33" s="258" t="s">
        <v>497</v>
      </c>
      <c r="H33" s="260" t="s">
        <v>285</v>
      </c>
      <c r="I33" s="257">
        <f t="shared" si="1"/>
        <v>480</v>
      </c>
      <c r="J33" s="257">
        <f t="shared" si="2"/>
        <v>120</v>
      </c>
      <c r="K33" s="257">
        <v>120</v>
      </c>
      <c r="L33" s="257"/>
      <c r="M33" s="257"/>
      <c r="N33" s="257"/>
      <c r="O33" s="257"/>
      <c r="P33" s="257">
        <v>360</v>
      </c>
      <c r="Q33" s="258" t="s">
        <v>54</v>
      </c>
    </row>
    <row r="34" s="3" customFormat="1" ht="73" customHeight="1" spans="1:17">
      <c r="A34" s="256" t="s">
        <v>321</v>
      </c>
      <c r="B34" s="258">
        <v>1</v>
      </c>
      <c r="C34" s="258" t="s">
        <v>306</v>
      </c>
      <c r="D34" s="258" t="s">
        <v>41</v>
      </c>
      <c r="E34" s="258">
        <v>10</v>
      </c>
      <c r="F34" s="256" t="s">
        <v>591</v>
      </c>
      <c r="G34" s="258" t="s">
        <v>497</v>
      </c>
      <c r="H34" s="260" t="s">
        <v>285</v>
      </c>
      <c r="I34" s="257">
        <f t="shared" si="1"/>
        <v>5000</v>
      </c>
      <c r="J34" s="257">
        <f t="shared" si="2"/>
        <v>100</v>
      </c>
      <c r="K34" s="257"/>
      <c r="L34" s="257">
        <v>100</v>
      </c>
      <c r="M34" s="257"/>
      <c r="N34" s="257">
        <v>3900</v>
      </c>
      <c r="O34" s="257">
        <v>1000</v>
      </c>
      <c r="P34" s="257"/>
      <c r="Q34" s="258" t="s">
        <v>54</v>
      </c>
    </row>
    <row r="35" s="1" customFormat="1" ht="13" customHeight="1" spans="1:17">
      <c r="A35" s="256" t="s">
        <v>592</v>
      </c>
      <c r="B35" s="258">
        <v>1</v>
      </c>
      <c r="C35" s="258" t="s">
        <v>282</v>
      </c>
      <c r="D35" s="258" t="s">
        <v>41</v>
      </c>
      <c r="E35" s="258">
        <v>0.2</v>
      </c>
      <c r="F35" s="256" t="s">
        <v>593</v>
      </c>
      <c r="G35" s="258" t="s">
        <v>497</v>
      </c>
      <c r="H35" s="260" t="s">
        <v>285</v>
      </c>
      <c r="I35" s="257">
        <f t="shared" si="1"/>
        <v>400</v>
      </c>
      <c r="J35" s="257">
        <f t="shared" si="2"/>
        <v>200</v>
      </c>
      <c r="K35" s="257"/>
      <c r="L35" s="257">
        <v>200</v>
      </c>
      <c r="M35" s="257"/>
      <c r="N35" s="257"/>
      <c r="O35" s="257"/>
      <c r="P35" s="257">
        <f>J35</f>
        <v>200</v>
      </c>
      <c r="Q35" s="258" t="s">
        <v>58</v>
      </c>
    </row>
    <row r="36" s="1" customFormat="1" ht="13" customHeight="1" spans="1:17">
      <c r="A36" s="256" t="s">
        <v>594</v>
      </c>
      <c r="B36" s="258">
        <v>3</v>
      </c>
      <c r="C36" s="258" t="s">
        <v>282</v>
      </c>
      <c r="D36" s="258" t="s">
        <v>41</v>
      </c>
      <c r="E36" s="258">
        <v>0.06</v>
      </c>
      <c r="F36" s="256" t="s">
        <v>595</v>
      </c>
      <c r="G36" s="258" t="s">
        <v>497</v>
      </c>
      <c r="H36" s="260" t="s">
        <v>285</v>
      </c>
      <c r="I36" s="257">
        <f t="shared" si="1"/>
        <v>120</v>
      </c>
      <c r="J36" s="257">
        <f t="shared" si="2"/>
        <v>60</v>
      </c>
      <c r="K36" s="257">
        <v>60</v>
      </c>
      <c r="L36" s="257"/>
      <c r="M36" s="257"/>
      <c r="N36" s="257"/>
      <c r="O36" s="257"/>
      <c r="P36" s="257">
        <f>J36</f>
        <v>60</v>
      </c>
      <c r="Q36" s="258" t="s">
        <v>58</v>
      </c>
    </row>
    <row r="37" s="1" customFormat="1" ht="9.5" spans="1:17">
      <c r="A37" s="256" t="s">
        <v>49</v>
      </c>
      <c r="B37" s="258">
        <v>2</v>
      </c>
      <c r="C37" s="258"/>
      <c r="D37" s="258" t="s">
        <v>50</v>
      </c>
      <c r="E37" s="258">
        <v>20.5</v>
      </c>
      <c r="F37" s="256"/>
      <c r="G37" s="258"/>
      <c r="H37" s="258" t="s">
        <v>24</v>
      </c>
      <c r="I37" s="257">
        <f t="shared" si="1"/>
        <v>610</v>
      </c>
      <c r="J37" s="257">
        <f t="shared" si="2"/>
        <v>205</v>
      </c>
      <c r="K37" s="257">
        <f t="shared" ref="I37:P37" si="13">K38+K39</f>
        <v>105</v>
      </c>
      <c r="L37" s="257">
        <f t="shared" si="13"/>
        <v>100</v>
      </c>
      <c r="M37" s="257">
        <f t="shared" si="13"/>
        <v>0</v>
      </c>
      <c r="N37" s="257">
        <f t="shared" si="13"/>
        <v>0</v>
      </c>
      <c r="O37" s="257">
        <f t="shared" si="13"/>
        <v>0</v>
      </c>
      <c r="P37" s="257">
        <f t="shared" si="13"/>
        <v>405</v>
      </c>
      <c r="Q37" s="258"/>
    </row>
    <row r="38" s="3" customFormat="1" ht="37" customHeight="1" spans="1:17">
      <c r="A38" s="256" t="s">
        <v>326</v>
      </c>
      <c r="B38" s="258">
        <v>1</v>
      </c>
      <c r="C38" s="258" t="s">
        <v>282</v>
      </c>
      <c r="D38" s="258" t="s">
        <v>50</v>
      </c>
      <c r="E38" s="258">
        <v>20</v>
      </c>
      <c r="F38" s="256" t="s">
        <v>596</v>
      </c>
      <c r="G38" s="258" t="s">
        <v>497</v>
      </c>
      <c r="H38" s="260" t="s">
        <v>285</v>
      </c>
      <c r="I38" s="257">
        <f t="shared" si="1"/>
        <v>600</v>
      </c>
      <c r="J38" s="257">
        <f t="shared" si="2"/>
        <v>200</v>
      </c>
      <c r="K38" s="257">
        <v>100</v>
      </c>
      <c r="L38" s="257">
        <v>100</v>
      </c>
      <c r="M38" s="257"/>
      <c r="N38" s="257"/>
      <c r="O38" s="257"/>
      <c r="P38" s="257">
        <v>400</v>
      </c>
      <c r="Q38" s="258" t="s">
        <v>54</v>
      </c>
    </row>
    <row r="39" s="1" customFormat="1" ht="18" customHeight="1" spans="1:17">
      <c r="A39" s="256" t="s">
        <v>597</v>
      </c>
      <c r="B39" s="258">
        <v>1</v>
      </c>
      <c r="C39" s="258" t="s">
        <v>282</v>
      </c>
      <c r="D39" s="258" t="s">
        <v>50</v>
      </c>
      <c r="E39" s="258">
        <v>0.5</v>
      </c>
      <c r="F39" s="256" t="s">
        <v>598</v>
      </c>
      <c r="G39" s="258" t="s">
        <v>497</v>
      </c>
      <c r="H39" s="260" t="s">
        <v>285</v>
      </c>
      <c r="I39" s="257">
        <f t="shared" si="1"/>
        <v>10</v>
      </c>
      <c r="J39" s="257">
        <f t="shared" si="2"/>
        <v>5</v>
      </c>
      <c r="K39" s="257">
        <v>5</v>
      </c>
      <c r="L39" s="257"/>
      <c r="M39" s="257"/>
      <c r="N39" s="257"/>
      <c r="O39" s="257"/>
      <c r="P39" s="257">
        <f>J39</f>
        <v>5</v>
      </c>
      <c r="Q39" s="258" t="s">
        <v>58</v>
      </c>
    </row>
    <row r="40" s="1" customFormat="1" ht="18" customHeight="1" spans="1:17">
      <c r="A40" s="259" t="s">
        <v>59</v>
      </c>
      <c r="B40" s="258"/>
      <c r="C40" s="258"/>
      <c r="D40" s="258" t="s">
        <v>30</v>
      </c>
      <c r="E40" s="258"/>
      <c r="F40" s="256"/>
      <c r="G40" s="258"/>
      <c r="H40" s="258" t="s">
        <v>24</v>
      </c>
      <c r="I40" s="257">
        <f t="shared" si="1"/>
        <v>0</v>
      </c>
      <c r="J40" s="257">
        <f t="shared" si="2"/>
        <v>0</v>
      </c>
      <c r="K40" s="257"/>
      <c r="L40" s="257"/>
      <c r="M40" s="257"/>
      <c r="N40" s="257"/>
      <c r="O40" s="257"/>
      <c r="P40" s="257"/>
      <c r="Q40" s="258"/>
    </row>
    <row r="41" s="1" customFormat="1" ht="18" customHeight="1" spans="1:17">
      <c r="A41" s="256" t="s">
        <v>61</v>
      </c>
      <c r="B41" s="258"/>
      <c r="C41" s="258"/>
      <c r="D41" s="258" t="s">
        <v>30</v>
      </c>
      <c r="E41" s="258"/>
      <c r="F41" s="256"/>
      <c r="G41" s="258"/>
      <c r="H41" s="258" t="s">
        <v>24</v>
      </c>
      <c r="I41" s="257">
        <f t="shared" si="1"/>
        <v>0</v>
      </c>
      <c r="J41" s="257">
        <f t="shared" si="2"/>
        <v>0</v>
      </c>
      <c r="K41" s="257"/>
      <c r="L41" s="257"/>
      <c r="M41" s="257"/>
      <c r="N41" s="257"/>
      <c r="O41" s="257"/>
      <c r="P41" s="257"/>
      <c r="Q41" s="258"/>
    </row>
    <row r="42" s="1" customFormat="1" ht="18" customHeight="1" spans="1:17">
      <c r="A42" s="256" t="s">
        <v>62</v>
      </c>
      <c r="B42" s="257">
        <f>B43+B48+B50+B52+B53+B54+B55</f>
        <v>8</v>
      </c>
      <c r="C42" s="258"/>
      <c r="D42" s="258"/>
      <c r="E42" s="258"/>
      <c r="F42" s="256"/>
      <c r="G42" s="258"/>
      <c r="H42" s="258" t="s">
        <v>24</v>
      </c>
      <c r="I42" s="257">
        <f t="shared" si="1"/>
        <v>3715</v>
      </c>
      <c r="J42" s="257">
        <f t="shared" si="2"/>
        <v>690</v>
      </c>
      <c r="K42" s="257">
        <f t="shared" ref="I42:P42" si="14">K43+K48+K50+K52+K53+K54+K55</f>
        <v>80</v>
      </c>
      <c r="L42" s="257">
        <f t="shared" si="14"/>
        <v>480</v>
      </c>
      <c r="M42" s="257">
        <f t="shared" si="14"/>
        <v>130</v>
      </c>
      <c r="N42" s="257">
        <f t="shared" si="14"/>
        <v>0</v>
      </c>
      <c r="O42" s="257">
        <f t="shared" si="14"/>
        <v>250</v>
      </c>
      <c r="P42" s="257">
        <f t="shared" si="14"/>
        <v>2775</v>
      </c>
      <c r="Q42" s="258"/>
    </row>
    <row r="43" s="1" customFormat="1" ht="18" customHeight="1" spans="1:17">
      <c r="A43" s="256" t="s">
        <v>64</v>
      </c>
      <c r="B43" s="258">
        <v>4</v>
      </c>
      <c r="C43" s="258"/>
      <c r="D43" s="258" t="s">
        <v>30</v>
      </c>
      <c r="E43" s="258">
        <v>1.05</v>
      </c>
      <c r="F43" s="256"/>
      <c r="G43" s="258"/>
      <c r="H43" s="258" t="s">
        <v>24</v>
      </c>
      <c r="I43" s="257">
        <f t="shared" si="1"/>
        <v>2700</v>
      </c>
      <c r="J43" s="257">
        <f t="shared" si="2"/>
        <v>420</v>
      </c>
      <c r="K43" s="257">
        <f t="shared" ref="K43:P43" si="15">SUM(K44:K47)</f>
        <v>80</v>
      </c>
      <c r="L43" s="257">
        <f t="shared" si="15"/>
        <v>210</v>
      </c>
      <c r="M43" s="257">
        <f t="shared" si="15"/>
        <v>130</v>
      </c>
      <c r="N43" s="257">
        <f t="shared" si="15"/>
        <v>0</v>
      </c>
      <c r="O43" s="257">
        <f t="shared" si="15"/>
        <v>250</v>
      </c>
      <c r="P43" s="257">
        <f t="shared" si="15"/>
        <v>2030</v>
      </c>
      <c r="Q43" s="258"/>
    </row>
    <row r="44" s="3" customFormat="1" ht="21.75" customHeight="1" spans="1:17">
      <c r="A44" s="256" t="s">
        <v>329</v>
      </c>
      <c r="B44" s="258">
        <v>1</v>
      </c>
      <c r="C44" s="258" t="s">
        <v>282</v>
      </c>
      <c r="D44" s="258" t="s">
        <v>30</v>
      </c>
      <c r="E44" s="258">
        <v>0.2</v>
      </c>
      <c r="F44" s="256" t="s">
        <v>599</v>
      </c>
      <c r="G44" s="258" t="s">
        <v>497</v>
      </c>
      <c r="H44" s="260" t="s">
        <v>285</v>
      </c>
      <c r="I44" s="257">
        <f t="shared" si="1"/>
        <v>400</v>
      </c>
      <c r="J44" s="257">
        <f t="shared" si="2"/>
        <v>60</v>
      </c>
      <c r="K44" s="257">
        <v>30</v>
      </c>
      <c r="L44" s="257">
        <v>30</v>
      </c>
      <c r="M44" s="257"/>
      <c r="N44" s="257"/>
      <c r="O44" s="257"/>
      <c r="P44" s="257">
        <v>340</v>
      </c>
      <c r="Q44" s="258" t="s">
        <v>54</v>
      </c>
    </row>
    <row r="45" s="3" customFormat="1" ht="27" customHeight="1" spans="1:17">
      <c r="A45" s="256" t="s">
        <v>600</v>
      </c>
      <c r="B45" s="258">
        <v>1</v>
      </c>
      <c r="C45" s="258" t="s">
        <v>282</v>
      </c>
      <c r="D45" s="258" t="s">
        <v>30</v>
      </c>
      <c r="E45" s="258">
        <v>0.5</v>
      </c>
      <c r="F45" s="256" t="s">
        <v>601</v>
      </c>
      <c r="G45" s="258" t="s">
        <v>497</v>
      </c>
      <c r="H45" s="260" t="s">
        <v>285</v>
      </c>
      <c r="I45" s="257">
        <f t="shared" si="1"/>
        <v>1500</v>
      </c>
      <c r="J45" s="257">
        <f t="shared" si="2"/>
        <v>250</v>
      </c>
      <c r="K45" s="257">
        <v>50</v>
      </c>
      <c r="L45" s="257">
        <v>100</v>
      </c>
      <c r="M45" s="257">
        <v>100</v>
      </c>
      <c r="N45" s="257"/>
      <c r="O45" s="257">
        <v>250</v>
      </c>
      <c r="P45" s="257">
        <v>1000</v>
      </c>
      <c r="Q45" s="258" t="s">
        <v>54</v>
      </c>
    </row>
    <row r="46" s="3" customFormat="1" ht="23.25" customHeight="1" spans="1:17">
      <c r="A46" s="256" t="s">
        <v>333</v>
      </c>
      <c r="B46" s="258">
        <v>1</v>
      </c>
      <c r="C46" s="258" t="s">
        <v>282</v>
      </c>
      <c r="D46" s="258" t="s">
        <v>30</v>
      </c>
      <c r="E46" s="258">
        <v>0.05</v>
      </c>
      <c r="F46" s="256" t="s">
        <v>602</v>
      </c>
      <c r="G46" s="258" t="s">
        <v>497</v>
      </c>
      <c r="H46" s="260" t="s">
        <v>285</v>
      </c>
      <c r="I46" s="257">
        <f t="shared" si="1"/>
        <v>500</v>
      </c>
      <c r="J46" s="257">
        <f t="shared" si="2"/>
        <v>50</v>
      </c>
      <c r="K46" s="257"/>
      <c r="L46" s="257">
        <v>50</v>
      </c>
      <c r="M46" s="257"/>
      <c r="N46" s="257"/>
      <c r="O46" s="257"/>
      <c r="P46" s="257">
        <v>450</v>
      </c>
      <c r="Q46" s="258" t="s">
        <v>54</v>
      </c>
    </row>
    <row r="47" s="3" customFormat="1" ht="22.5" customHeight="1" spans="1:17">
      <c r="A47" s="256" t="s">
        <v>335</v>
      </c>
      <c r="B47" s="258">
        <v>1</v>
      </c>
      <c r="C47" s="258" t="s">
        <v>282</v>
      </c>
      <c r="D47" s="258" t="s">
        <v>30</v>
      </c>
      <c r="E47" s="258">
        <v>0.3</v>
      </c>
      <c r="F47" s="256" t="s">
        <v>603</v>
      </c>
      <c r="G47" s="258" t="s">
        <v>497</v>
      </c>
      <c r="H47" s="260" t="s">
        <v>285</v>
      </c>
      <c r="I47" s="257">
        <f t="shared" si="1"/>
        <v>300</v>
      </c>
      <c r="J47" s="257">
        <f t="shared" si="2"/>
        <v>60</v>
      </c>
      <c r="K47" s="257"/>
      <c r="L47" s="257">
        <v>30</v>
      </c>
      <c r="M47" s="257">
        <v>30</v>
      </c>
      <c r="N47" s="257"/>
      <c r="O47" s="257"/>
      <c r="P47" s="257">
        <v>240</v>
      </c>
      <c r="Q47" s="258" t="s">
        <v>54</v>
      </c>
    </row>
    <row r="48" s="1" customFormat="1" customHeight="1" spans="1:17">
      <c r="A48" s="256" t="s">
        <v>66</v>
      </c>
      <c r="B48" s="258">
        <v>1</v>
      </c>
      <c r="C48" s="258"/>
      <c r="D48" s="258" t="s">
        <v>30</v>
      </c>
      <c r="E48" s="258">
        <v>2</v>
      </c>
      <c r="F48" s="256"/>
      <c r="G48" s="258"/>
      <c r="H48" s="258" t="s">
        <v>24</v>
      </c>
      <c r="I48" s="257">
        <f t="shared" si="1"/>
        <v>600</v>
      </c>
      <c r="J48" s="257">
        <f t="shared" si="2"/>
        <v>200</v>
      </c>
      <c r="K48" s="257">
        <f t="shared" ref="I48:P48" si="16">K49</f>
        <v>0</v>
      </c>
      <c r="L48" s="257">
        <f t="shared" si="16"/>
        <v>200</v>
      </c>
      <c r="M48" s="257">
        <f t="shared" si="16"/>
        <v>0</v>
      </c>
      <c r="N48" s="257">
        <f t="shared" si="16"/>
        <v>0</v>
      </c>
      <c r="O48" s="257">
        <f t="shared" si="16"/>
        <v>0</v>
      </c>
      <c r="P48" s="257">
        <f t="shared" si="16"/>
        <v>400</v>
      </c>
      <c r="Q48" s="258"/>
    </row>
    <row r="49" s="1" customFormat="1" customHeight="1" spans="1:17">
      <c r="A49" s="256" t="s">
        <v>337</v>
      </c>
      <c r="B49" s="258">
        <v>1</v>
      </c>
      <c r="C49" s="258" t="s">
        <v>282</v>
      </c>
      <c r="D49" s="258" t="s">
        <v>30</v>
      </c>
      <c r="E49" s="258">
        <v>2</v>
      </c>
      <c r="F49" s="256" t="s">
        <v>604</v>
      </c>
      <c r="G49" s="258" t="s">
        <v>497</v>
      </c>
      <c r="H49" s="260" t="s">
        <v>285</v>
      </c>
      <c r="I49" s="257">
        <f t="shared" si="1"/>
        <v>600</v>
      </c>
      <c r="J49" s="257">
        <f t="shared" si="2"/>
        <v>200</v>
      </c>
      <c r="K49" s="257"/>
      <c r="L49" s="257">
        <v>200</v>
      </c>
      <c r="M49" s="257"/>
      <c r="N49" s="257"/>
      <c r="O49" s="257"/>
      <c r="P49" s="257">
        <v>400</v>
      </c>
      <c r="Q49" s="258" t="s">
        <v>63</v>
      </c>
    </row>
    <row r="50" s="1" customFormat="1" customHeight="1" spans="1:17">
      <c r="A50" s="256" t="s">
        <v>68</v>
      </c>
      <c r="B50" s="258">
        <v>3</v>
      </c>
      <c r="C50" s="258"/>
      <c r="D50" s="258" t="s">
        <v>30</v>
      </c>
      <c r="E50" s="258">
        <v>0.175</v>
      </c>
      <c r="F50" s="256"/>
      <c r="G50" s="258"/>
      <c r="H50" s="258" t="s">
        <v>24</v>
      </c>
      <c r="I50" s="257">
        <f t="shared" si="1"/>
        <v>415</v>
      </c>
      <c r="J50" s="257">
        <f t="shared" si="2"/>
        <v>70</v>
      </c>
      <c r="K50" s="257">
        <f t="shared" ref="I50:P50" si="17">K51</f>
        <v>0</v>
      </c>
      <c r="L50" s="257">
        <f t="shared" si="17"/>
        <v>70</v>
      </c>
      <c r="M50" s="257">
        <f t="shared" si="17"/>
        <v>0</v>
      </c>
      <c r="N50" s="257">
        <f t="shared" si="17"/>
        <v>0</v>
      </c>
      <c r="O50" s="257">
        <f t="shared" si="17"/>
        <v>0</v>
      </c>
      <c r="P50" s="257">
        <f t="shared" si="17"/>
        <v>345</v>
      </c>
      <c r="Q50" s="258"/>
    </row>
    <row r="51" s="1" customFormat="1" customHeight="1" spans="1:17">
      <c r="A51" s="256" t="s">
        <v>339</v>
      </c>
      <c r="B51" s="258">
        <v>3</v>
      </c>
      <c r="C51" s="258" t="s">
        <v>282</v>
      </c>
      <c r="D51" s="258" t="s">
        <v>30</v>
      </c>
      <c r="E51" s="258">
        <v>0.175</v>
      </c>
      <c r="F51" s="256" t="s">
        <v>605</v>
      </c>
      <c r="G51" s="258" t="s">
        <v>497</v>
      </c>
      <c r="H51" s="260" t="s">
        <v>285</v>
      </c>
      <c r="I51" s="257">
        <f t="shared" si="1"/>
        <v>415</v>
      </c>
      <c r="J51" s="257">
        <f t="shared" si="2"/>
        <v>70</v>
      </c>
      <c r="K51" s="257"/>
      <c r="L51" s="257">
        <v>70</v>
      </c>
      <c r="M51" s="257"/>
      <c r="N51" s="257"/>
      <c r="O51" s="257"/>
      <c r="P51" s="257">
        <v>345</v>
      </c>
      <c r="Q51" s="258" t="s">
        <v>63</v>
      </c>
    </row>
    <row r="52" s="1" customFormat="1" customHeight="1" spans="1:17">
      <c r="A52" s="256" t="s">
        <v>70</v>
      </c>
      <c r="B52" s="258"/>
      <c r="C52" s="258"/>
      <c r="D52" s="258" t="s">
        <v>71</v>
      </c>
      <c r="E52" s="258"/>
      <c r="F52" s="256"/>
      <c r="G52" s="258"/>
      <c r="H52" s="258" t="s">
        <v>24</v>
      </c>
      <c r="I52" s="257">
        <f t="shared" si="1"/>
        <v>0</v>
      </c>
      <c r="J52" s="257">
        <f t="shared" si="2"/>
        <v>0</v>
      </c>
      <c r="K52" s="257"/>
      <c r="L52" s="257"/>
      <c r="M52" s="257"/>
      <c r="N52" s="257"/>
      <c r="O52" s="257"/>
      <c r="P52" s="257"/>
      <c r="Q52" s="258"/>
    </row>
    <row r="53" s="1" customFormat="1" customHeight="1" spans="1:17">
      <c r="A53" s="256" t="s">
        <v>72</v>
      </c>
      <c r="B53" s="258"/>
      <c r="C53" s="258"/>
      <c r="D53" s="258" t="s">
        <v>30</v>
      </c>
      <c r="E53" s="258"/>
      <c r="F53" s="256"/>
      <c r="G53" s="258"/>
      <c r="H53" s="258" t="s">
        <v>24</v>
      </c>
      <c r="I53" s="257">
        <f t="shared" si="1"/>
        <v>0</v>
      </c>
      <c r="J53" s="257">
        <f t="shared" si="2"/>
        <v>0</v>
      </c>
      <c r="K53" s="257"/>
      <c r="L53" s="257"/>
      <c r="M53" s="257"/>
      <c r="N53" s="257"/>
      <c r="O53" s="257"/>
      <c r="P53" s="257"/>
      <c r="Q53" s="258"/>
    </row>
    <row r="54" s="1" customFormat="1" customHeight="1" spans="1:17">
      <c r="A54" s="256" t="s">
        <v>74</v>
      </c>
      <c r="B54" s="258"/>
      <c r="C54" s="258"/>
      <c r="D54" s="258" t="s">
        <v>30</v>
      </c>
      <c r="E54" s="258"/>
      <c r="F54" s="256"/>
      <c r="G54" s="258"/>
      <c r="H54" s="258" t="s">
        <v>24</v>
      </c>
      <c r="I54" s="257">
        <f t="shared" si="1"/>
        <v>0</v>
      </c>
      <c r="J54" s="257">
        <f t="shared" si="2"/>
        <v>0</v>
      </c>
      <c r="K54" s="257"/>
      <c r="L54" s="257"/>
      <c r="M54" s="257"/>
      <c r="N54" s="257"/>
      <c r="O54" s="257"/>
      <c r="P54" s="257"/>
      <c r="Q54" s="258"/>
    </row>
    <row r="55" s="1" customFormat="1" customHeight="1" spans="1:17">
      <c r="A55" s="256" t="s">
        <v>76</v>
      </c>
      <c r="B55" s="258"/>
      <c r="C55" s="258"/>
      <c r="D55" s="258" t="s">
        <v>77</v>
      </c>
      <c r="E55" s="258"/>
      <c r="F55" s="256"/>
      <c r="G55" s="258"/>
      <c r="H55" s="258" t="s">
        <v>24</v>
      </c>
      <c r="I55" s="257">
        <f t="shared" si="1"/>
        <v>0</v>
      </c>
      <c r="J55" s="257">
        <f t="shared" si="2"/>
        <v>0</v>
      </c>
      <c r="K55" s="257"/>
      <c r="L55" s="257"/>
      <c r="M55" s="257"/>
      <c r="N55" s="257"/>
      <c r="O55" s="257"/>
      <c r="P55" s="257"/>
      <c r="Q55" s="258"/>
    </row>
    <row r="56" s="1" customFormat="1" customHeight="1" spans="1:17">
      <c r="A56" s="256" t="s">
        <v>78</v>
      </c>
      <c r="B56" s="257">
        <f>B57+B61+B62</f>
        <v>3</v>
      </c>
      <c r="C56" s="258"/>
      <c r="D56" s="258"/>
      <c r="E56" s="258"/>
      <c r="F56" s="256"/>
      <c r="G56" s="258"/>
      <c r="H56" s="258" t="s">
        <v>24</v>
      </c>
      <c r="I56" s="257">
        <f t="shared" si="1"/>
        <v>6100</v>
      </c>
      <c r="J56" s="257">
        <f t="shared" si="2"/>
        <v>722</v>
      </c>
      <c r="K56" s="257">
        <f t="shared" ref="I56:O56" si="18">K57+K61+K62</f>
        <v>300</v>
      </c>
      <c r="L56" s="257">
        <f t="shared" si="18"/>
        <v>322</v>
      </c>
      <c r="M56" s="257">
        <f t="shared" si="18"/>
        <v>100</v>
      </c>
      <c r="N56" s="257">
        <f t="shared" si="18"/>
        <v>4578</v>
      </c>
      <c r="O56" s="257">
        <f t="shared" si="18"/>
        <v>800</v>
      </c>
      <c r="P56" s="257"/>
      <c r="Q56" s="258"/>
    </row>
    <row r="57" s="1" customFormat="1" customHeight="1" spans="1:17">
      <c r="A57" s="256" t="s">
        <v>79</v>
      </c>
      <c r="B57" s="258">
        <v>3</v>
      </c>
      <c r="C57" s="258"/>
      <c r="D57" s="258" t="s">
        <v>77</v>
      </c>
      <c r="E57" s="258">
        <v>3</v>
      </c>
      <c r="F57" s="256"/>
      <c r="G57" s="258"/>
      <c r="H57" s="258" t="s">
        <v>24</v>
      </c>
      <c r="I57" s="257">
        <f t="shared" si="1"/>
        <v>6100</v>
      </c>
      <c r="J57" s="257">
        <f t="shared" si="2"/>
        <v>722</v>
      </c>
      <c r="K57" s="257">
        <f t="shared" ref="I57:O57" si="19">K59+K58+K60</f>
        <v>300</v>
      </c>
      <c r="L57" s="257">
        <f t="shared" si="19"/>
        <v>322</v>
      </c>
      <c r="M57" s="257">
        <f t="shared" si="19"/>
        <v>100</v>
      </c>
      <c r="N57" s="257">
        <f t="shared" si="19"/>
        <v>4578</v>
      </c>
      <c r="O57" s="257">
        <f t="shared" si="19"/>
        <v>800</v>
      </c>
      <c r="P57" s="257"/>
      <c r="Q57" s="258"/>
    </row>
    <row r="58" s="3" customFormat="1" ht="15.75" customHeight="1" spans="1:17">
      <c r="A58" s="256" t="s">
        <v>606</v>
      </c>
      <c r="B58" s="258">
        <v>1</v>
      </c>
      <c r="C58" s="258" t="s">
        <v>282</v>
      </c>
      <c r="D58" s="258" t="s">
        <v>77</v>
      </c>
      <c r="E58" s="258">
        <v>1</v>
      </c>
      <c r="F58" s="256" t="s">
        <v>607</v>
      </c>
      <c r="G58" s="258" t="s">
        <v>497</v>
      </c>
      <c r="H58" s="260" t="s">
        <v>285</v>
      </c>
      <c r="I58" s="257">
        <f t="shared" si="1"/>
        <v>1000</v>
      </c>
      <c r="J58" s="257">
        <f t="shared" si="2"/>
        <v>200</v>
      </c>
      <c r="K58" s="257">
        <v>100</v>
      </c>
      <c r="L58" s="257">
        <v>100</v>
      </c>
      <c r="M58" s="257"/>
      <c r="N58" s="257">
        <v>800</v>
      </c>
      <c r="O58" s="257"/>
      <c r="P58" s="257"/>
      <c r="Q58" s="258" t="s">
        <v>54</v>
      </c>
    </row>
    <row r="59" s="3" customFormat="1" ht="15.75" customHeight="1" spans="1:17">
      <c r="A59" s="256" t="s">
        <v>608</v>
      </c>
      <c r="B59" s="258">
        <v>1</v>
      </c>
      <c r="C59" s="258" t="s">
        <v>282</v>
      </c>
      <c r="D59" s="258" t="s">
        <v>77</v>
      </c>
      <c r="E59" s="258">
        <v>1</v>
      </c>
      <c r="F59" s="256" t="s">
        <v>609</v>
      </c>
      <c r="G59" s="258" t="s">
        <v>497</v>
      </c>
      <c r="H59" s="260" t="s">
        <v>285</v>
      </c>
      <c r="I59" s="257">
        <f t="shared" si="1"/>
        <v>4000</v>
      </c>
      <c r="J59" s="257">
        <f t="shared" si="2"/>
        <v>500</v>
      </c>
      <c r="K59" s="257">
        <v>200</v>
      </c>
      <c r="L59" s="257">
        <v>200</v>
      </c>
      <c r="M59" s="257">
        <v>100</v>
      </c>
      <c r="N59" s="257">
        <v>3500</v>
      </c>
      <c r="O59" s="257"/>
      <c r="P59" s="257"/>
      <c r="Q59" s="258" t="s">
        <v>54</v>
      </c>
    </row>
    <row r="60" s="3" customFormat="1" ht="24.75" customHeight="1" spans="1:17">
      <c r="A60" s="256" t="s">
        <v>344</v>
      </c>
      <c r="B60" s="258">
        <v>1</v>
      </c>
      <c r="C60" s="258" t="s">
        <v>282</v>
      </c>
      <c r="D60" s="258" t="s">
        <v>77</v>
      </c>
      <c r="E60" s="258">
        <v>1</v>
      </c>
      <c r="F60" s="256" t="s">
        <v>610</v>
      </c>
      <c r="G60" s="258" t="s">
        <v>497</v>
      </c>
      <c r="H60" s="260" t="s">
        <v>285</v>
      </c>
      <c r="I60" s="257">
        <f t="shared" si="1"/>
        <v>1100</v>
      </c>
      <c r="J60" s="257">
        <f t="shared" si="2"/>
        <v>22</v>
      </c>
      <c r="K60" s="257"/>
      <c r="L60" s="257">
        <v>22</v>
      </c>
      <c r="M60" s="257"/>
      <c r="N60" s="257">
        <v>278</v>
      </c>
      <c r="O60" s="257">
        <v>800</v>
      </c>
      <c r="P60" s="257"/>
      <c r="Q60" s="258" t="s">
        <v>54</v>
      </c>
    </row>
    <row r="61" s="1" customFormat="1" ht="9.5" spans="1:17">
      <c r="A61" s="256" t="s">
        <v>81</v>
      </c>
      <c r="B61" s="258"/>
      <c r="C61" s="258"/>
      <c r="D61" s="258" t="s">
        <v>77</v>
      </c>
      <c r="E61" s="258"/>
      <c r="F61" s="256"/>
      <c r="G61" s="258"/>
      <c r="H61" s="258" t="s">
        <v>24</v>
      </c>
      <c r="I61" s="257">
        <f t="shared" si="1"/>
        <v>0</v>
      </c>
      <c r="J61" s="257">
        <f t="shared" si="2"/>
        <v>0</v>
      </c>
      <c r="K61" s="257"/>
      <c r="L61" s="257"/>
      <c r="M61" s="257"/>
      <c r="N61" s="257"/>
      <c r="O61" s="257"/>
      <c r="P61" s="257"/>
      <c r="Q61" s="258"/>
    </row>
    <row r="62" s="1" customFormat="1" ht="9.5" spans="1:17">
      <c r="A62" s="256" t="s">
        <v>82</v>
      </c>
      <c r="B62" s="258"/>
      <c r="C62" s="258"/>
      <c r="D62" s="258" t="s">
        <v>77</v>
      </c>
      <c r="E62" s="258"/>
      <c r="F62" s="256"/>
      <c r="G62" s="258"/>
      <c r="H62" s="258" t="s">
        <v>24</v>
      </c>
      <c r="I62" s="257">
        <f t="shared" si="1"/>
        <v>0</v>
      </c>
      <c r="J62" s="257">
        <f t="shared" si="2"/>
        <v>0</v>
      </c>
      <c r="K62" s="257"/>
      <c r="L62" s="257"/>
      <c r="M62" s="257"/>
      <c r="N62" s="257"/>
      <c r="O62" s="257"/>
      <c r="P62" s="257"/>
      <c r="Q62" s="258"/>
    </row>
    <row r="63" s="1" customFormat="1" ht="14" customHeight="1" spans="1:17">
      <c r="A63" s="256" t="s">
        <v>83</v>
      </c>
      <c r="B63" s="258">
        <v>22</v>
      </c>
      <c r="C63" s="258"/>
      <c r="D63" s="258" t="s">
        <v>77</v>
      </c>
      <c r="E63" s="258">
        <v>22</v>
      </c>
      <c r="F63" s="256"/>
      <c r="G63" s="258"/>
      <c r="H63" s="258" t="s">
        <v>24</v>
      </c>
      <c r="I63" s="257">
        <f t="shared" si="1"/>
        <v>21680</v>
      </c>
      <c r="J63" s="257">
        <f t="shared" si="2"/>
        <v>1480</v>
      </c>
      <c r="K63" s="257">
        <f t="shared" ref="I63:P63" si="20">K64+K65+K66+K67+K68</f>
        <v>1440</v>
      </c>
      <c r="L63" s="257">
        <f t="shared" si="20"/>
        <v>0</v>
      </c>
      <c r="M63" s="257">
        <f t="shared" si="20"/>
        <v>40</v>
      </c>
      <c r="N63" s="257">
        <f t="shared" si="20"/>
        <v>0</v>
      </c>
      <c r="O63" s="257">
        <f t="shared" si="20"/>
        <v>20000</v>
      </c>
      <c r="P63" s="257">
        <f t="shared" si="20"/>
        <v>200</v>
      </c>
      <c r="Q63" s="258"/>
    </row>
    <row r="64" s="1" customFormat="1" ht="17" customHeight="1" spans="1:17">
      <c r="A64" s="256" t="s">
        <v>611</v>
      </c>
      <c r="B64" s="258">
        <v>1</v>
      </c>
      <c r="C64" s="258" t="s">
        <v>282</v>
      </c>
      <c r="D64" s="258" t="s">
        <v>77</v>
      </c>
      <c r="E64" s="258">
        <v>1</v>
      </c>
      <c r="F64" s="256"/>
      <c r="G64" s="258"/>
      <c r="H64" s="260" t="s">
        <v>285</v>
      </c>
      <c r="I64" s="257">
        <f t="shared" si="1"/>
        <v>15750</v>
      </c>
      <c r="J64" s="257">
        <f t="shared" si="2"/>
        <v>750</v>
      </c>
      <c r="K64" s="257">
        <v>750</v>
      </c>
      <c r="L64" s="257"/>
      <c r="M64" s="257"/>
      <c r="N64" s="257"/>
      <c r="O64" s="257">
        <v>15000</v>
      </c>
      <c r="P64" s="257"/>
      <c r="Q64" s="258" t="s">
        <v>58</v>
      </c>
    </row>
    <row r="65" s="1" customFormat="1" ht="17" customHeight="1" spans="1:17">
      <c r="A65" s="256" t="s">
        <v>350</v>
      </c>
      <c r="B65" s="258">
        <v>1</v>
      </c>
      <c r="C65" s="258" t="s">
        <v>282</v>
      </c>
      <c r="D65" s="258" t="s">
        <v>77</v>
      </c>
      <c r="E65" s="258">
        <v>1</v>
      </c>
      <c r="F65" s="256"/>
      <c r="G65" s="258"/>
      <c r="H65" s="260" t="s">
        <v>285</v>
      </c>
      <c r="I65" s="257">
        <f t="shared" si="1"/>
        <v>5150</v>
      </c>
      <c r="J65" s="257">
        <f t="shared" si="2"/>
        <v>150</v>
      </c>
      <c r="K65" s="257">
        <v>150</v>
      </c>
      <c r="L65" s="257"/>
      <c r="M65" s="257"/>
      <c r="N65" s="257"/>
      <c r="O65" s="257">
        <v>5000</v>
      </c>
      <c r="P65" s="257"/>
      <c r="Q65" s="258" t="s">
        <v>58</v>
      </c>
    </row>
    <row r="66" s="1" customFormat="1" ht="42" customHeight="1" spans="1:17">
      <c r="A66" s="256" t="s">
        <v>612</v>
      </c>
      <c r="B66" s="258">
        <v>18</v>
      </c>
      <c r="C66" s="258" t="s">
        <v>282</v>
      </c>
      <c r="D66" s="258" t="s">
        <v>77</v>
      </c>
      <c r="E66" s="258">
        <v>18</v>
      </c>
      <c r="F66" s="256" t="s">
        <v>613</v>
      </c>
      <c r="G66" s="258" t="s">
        <v>497</v>
      </c>
      <c r="H66" s="260" t="s">
        <v>285</v>
      </c>
      <c r="I66" s="257">
        <f t="shared" si="1"/>
        <v>540</v>
      </c>
      <c r="J66" s="257">
        <f t="shared" si="2"/>
        <v>540</v>
      </c>
      <c r="K66" s="257">
        <v>540</v>
      </c>
      <c r="L66" s="257"/>
      <c r="M66" s="257"/>
      <c r="N66" s="257"/>
      <c r="O66" s="257"/>
      <c r="P66" s="257"/>
      <c r="Q66" s="258" t="s">
        <v>58</v>
      </c>
    </row>
    <row r="67" s="3" customFormat="1" ht="28" customHeight="1" spans="1:17">
      <c r="A67" s="256" t="s">
        <v>346</v>
      </c>
      <c r="B67" s="258">
        <v>1</v>
      </c>
      <c r="C67" s="258" t="s">
        <v>282</v>
      </c>
      <c r="D67" s="258" t="s">
        <v>77</v>
      </c>
      <c r="E67" s="258">
        <v>1</v>
      </c>
      <c r="F67" s="256" t="s">
        <v>347</v>
      </c>
      <c r="G67" s="258" t="s">
        <v>497</v>
      </c>
      <c r="H67" s="260" t="s">
        <v>285</v>
      </c>
      <c r="I67" s="257">
        <f t="shared" si="1"/>
        <v>220</v>
      </c>
      <c r="J67" s="257">
        <f t="shared" si="2"/>
        <v>20</v>
      </c>
      <c r="K67" s="257"/>
      <c r="L67" s="257"/>
      <c r="M67" s="257">
        <v>20</v>
      </c>
      <c r="N67" s="257"/>
      <c r="O67" s="257"/>
      <c r="P67" s="257">
        <v>200</v>
      </c>
      <c r="Q67" s="258" t="s">
        <v>54</v>
      </c>
    </row>
    <row r="68" s="1" customFormat="1" ht="9.5" spans="1:17">
      <c r="A68" s="256" t="s">
        <v>354</v>
      </c>
      <c r="B68" s="258">
        <v>1</v>
      </c>
      <c r="C68" s="258" t="s">
        <v>282</v>
      </c>
      <c r="D68" s="258" t="s">
        <v>98</v>
      </c>
      <c r="E68" s="258">
        <v>20</v>
      </c>
      <c r="F68" s="256" t="s">
        <v>355</v>
      </c>
      <c r="G68" s="258" t="s">
        <v>497</v>
      </c>
      <c r="H68" s="260" t="s">
        <v>285</v>
      </c>
      <c r="I68" s="257">
        <f t="shared" si="1"/>
        <v>20</v>
      </c>
      <c r="J68" s="257">
        <f t="shared" si="2"/>
        <v>20</v>
      </c>
      <c r="K68" s="257">
        <v>0</v>
      </c>
      <c r="L68" s="257">
        <v>0</v>
      </c>
      <c r="M68" s="257">
        <v>20</v>
      </c>
      <c r="N68" s="257"/>
      <c r="O68" s="257"/>
      <c r="P68" s="257"/>
      <c r="Q68" s="258" t="s">
        <v>136</v>
      </c>
    </row>
    <row r="69" s="1" customFormat="1" ht="21" customHeight="1" spans="1:17">
      <c r="A69" s="256" t="s">
        <v>86</v>
      </c>
      <c r="B69" s="258">
        <v>1</v>
      </c>
      <c r="C69" s="258"/>
      <c r="D69" s="258" t="s">
        <v>87</v>
      </c>
      <c r="E69" s="258">
        <v>0.02</v>
      </c>
      <c r="F69" s="256"/>
      <c r="G69" s="258"/>
      <c r="H69" s="258" t="s">
        <v>24</v>
      </c>
      <c r="I69" s="257">
        <f t="shared" si="1"/>
        <v>260</v>
      </c>
      <c r="J69" s="257">
        <f t="shared" si="2"/>
        <v>60</v>
      </c>
      <c r="K69" s="257">
        <f t="shared" ref="I69:P69" si="21">K70</f>
        <v>0</v>
      </c>
      <c r="L69" s="257">
        <f t="shared" si="21"/>
        <v>60</v>
      </c>
      <c r="M69" s="257">
        <f t="shared" si="21"/>
        <v>0</v>
      </c>
      <c r="N69" s="257">
        <f t="shared" si="21"/>
        <v>0</v>
      </c>
      <c r="O69" s="257">
        <f t="shared" si="21"/>
        <v>0</v>
      </c>
      <c r="P69" s="257">
        <f t="shared" si="21"/>
        <v>200</v>
      </c>
      <c r="Q69" s="258"/>
    </row>
    <row r="70" s="3" customFormat="1" ht="23.25" customHeight="1" spans="1:17">
      <c r="A70" s="256" t="s">
        <v>614</v>
      </c>
      <c r="B70" s="258">
        <v>1</v>
      </c>
      <c r="C70" s="258" t="s">
        <v>282</v>
      </c>
      <c r="D70" s="258" t="s">
        <v>87</v>
      </c>
      <c r="E70" s="258">
        <v>0.02</v>
      </c>
      <c r="F70" s="256" t="s">
        <v>615</v>
      </c>
      <c r="G70" s="258" t="s">
        <v>497</v>
      </c>
      <c r="H70" s="260" t="s">
        <v>285</v>
      </c>
      <c r="I70" s="257">
        <f t="shared" si="1"/>
        <v>260</v>
      </c>
      <c r="J70" s="257">
        <f t="shared" si="2"/>
        <v>60</v>
      </c>
      <c r="K70" s="257"/>
      <c r="L70" s="257">
        <v>60</v>
      </c>
      <c r="M70" s="257"/>
      <c r="N70" s="257"/>
      <c r="O70" s="257"/>
      <c r="P70" s="257">
        <v>200</v>
      </c>
      <c r="Q70" s="258" t="s">
        <v>54</v>
      </c>
    </row>
    <row r="71" s="1" customFormat="1" ht="21" customHeight="1" spans="1:17">
      <c r="A71" s="256" t="s">
        <v>89</v>
      </c>
      <c r="B71" s="258">
        <v>1</v>
      </c>
      <c r="C71" s="258"/>
      <c r="D71" s="258" t="s">
        <v>87</v>
      </c>
      <c r="E71" s="258">
        <v>0.01</v>
      </c>
      <c r="F71" s="256"/>
      <c r="G71" s="258"/>
      <c r="H71" s="258" t="s">
        <v>24</v>
      </c>
      <c r="I71" s="257">
        <f t="shared" ref="I71:I134" si="22">SUM(J71,N71:P71)</f>
        <v>130</v>
      </c>
      <c r="J71" s="257">
        <f t="shared" ref="J71:J134" si="23">SUM(K71:M71)</f>
        <v>30</v>
      </c>
      <c r="K71" s="257">
        <f t="shared" ref="I71:P71" si="24">K72</f>
        <v>0</v>
      </c>
      <c r="L71" s="257">
        <f t="shared" si="24"/>
        <v>30</v>
      </c>
      <c r="M71" s="257">
        <f t="shared" si="24"/>
        <v>0</v>
      </c>
      <c r="N71" s="257">
        <f t="shared" si="24"/>
        <v>0</v>
      </c>
      <c r="O71" s="257">
        <f t="shared" si="24"/>
        <v>0</v>
      </c>
      <c r="P71" s="257">
        <f t="shared" si="24"/>
        <v>100</v>
      </c>
      <c r="Q71" s="258"/>
    </row>
    <row r="72" s="3" customFormat="1" ht="27" customHeight="1" spans="1:17">
      <c r="A72" s="256" t="s">
        <v>356</v>
      </c>
      <c r="B72" s="258">
        <v>1</v>
      </c>
      <c r="C72" s="258" t="s">
        <v>282</v>
      </c>
      <c r="D72" s="258" t="s">
        <v>87</v>
      </c>
      <c r="E72" s="258">
        <v>0.01</v>
      </c>
      <c r="F72" s="256" t="s">
        <v>357</v>
      </c>
      <c r="G72" s="258" t="s">
        <v>497</v>
      </c>
      <c r="H72" s="260" t="s">
        <v>285</v>
      </c>
      <c r="I72" s="257">
        <f t="shared" si="22"/>
        <v>130</v>
      </c>
      <c r="J72" s="257">
        <f t="shared" si="23"/>
        <v>30</v>
      </c>
      <c r="K72" s="257"/>
      <c r="L72" s="257">
        <v>30</v>
      </c>
      <c r="M72" s="257"/>
      <c r="N72" s="257"/>
      <c r="O72" s="257"/>
      <c r="P72" s="257">
        <v>100</v>
      </c>
      <c r="Q72" s="258" t="s">
        <v>54</v>
      </c>
    </row>
    <row r="73" s="1" customFormat="1" ht="9.5" spans="1:17">
      <c r="A73" s="256" t="s">
        <v>91</v>
      </c>
      <c r="B73" s="257">
        <f>B74+B82+B90+B92+B93+B95</f>
        <v>9</v>
      </c>
      <c r="C73" s="258"/>
      <c r="D73" s="258"/>
      <c r="E73" s="258"/>
      <c r="F73" s="256"/>
      <c r="G73" s="258"/>
      <c r="H73" s="258" t="s">
        <v>24</v>
      </c>
      <c r="I73" s="257">
        <f t="shared" si="22"/>
        <v>10398.3</v>
      </c>
      <c r="J73" s="257">
        <f t="shared" si="23"/>
        <v>598.3</v>
      </c>
      <c r="K73" s="257">
        <f t="shared" ref="I73:P73" si="25">K74+K82+K90+K92+K93+K95</f>
        <v>0</v>
      </c>
      <c r="L73" s="257">
        <f t="shared" si="25"/>
        <v>0</v>
      </c>
      <c r="M73" s="257">
        <f t="shared" si="25"/>
        <v>598.3</v>
      </c>
      <c r="N73" s="257">
        <f t="shared" si="25"/>
        <v>9800</v>
      </c>
      <c r="O73" s="257">
        <f t="shared" si="25"/>
        <v>0</v>
      </c>
      <c r="P73" s="257">
        <f t="shared" si="25"/>
        <v>0</v>
      </c>
      <c r="Q73" s="258"/>
    </row>
    <row r="74" s="1" customFormat="1" ht="9.5" spans="1:17">
      <c r="A74" s="256" t="s">
        <v>93</v>
      </c>
      <c r="B74" s="258">
        <v>7</v>
      </c>
      <c r="C74" s="258"/>
      <c r="D74" s="258" t="s">
        <v>77</v>
      </c>
      <c r="E74" s="258">
        <v>7</v>
      </c>
      <c r="F74" s="256"/>
      <c r="G74" s="258"/>
      <c r="H74" s="258" t="s">
        <v>24</v>
      </c>
      <c r="I74" s="257">
        <f t="shared" si="22"/>
        <v>597.3</v>
      </c>
      <c r="J74" s="257">
        <f t="shared" si="23"/>
        <v>597.3</v>
      </c>
      <c r="K74" s="257">
        <f t="shared" ref="I74:P74" si="26">K75+K76+K77+K78+K79+K80+K81</f>
        <v>0</v>
      </c>
      <c r="L74" s="257">
        <f t="shared" si="26"/>
        <v>0</v>
      </c>
      <c r="M74" s="257">
        <f t="shared" si="26"/>
        <v>597.3</v>
      </c>
      <c r="N74" s="257">
        <f t="shared" si="26"/>
        <v>0</v>
      </c>
      <c r="O74" s="257">
        <f t="shared" si="26"/>
        <v>0</v>
      </c>
      <c r="P74" s="257">
        <f t="shared" si="26"/>
        <v>0</v>
      </c>
      <c r="Q74" s="258"/>
    </row>
    <row r="75" s="1" customFormat="1" ht="9.5" spans="1:17">
      <c r="A75" s="256" t="s">
        <v>616</v>
      </c>
      <c r="B75" s="258">
        <v>1</v>
      </c>
      <c r="C75" s="258" t="s">
        <v>282</v>
      </c>
      <c r="D75" s="258" t="s">
        <v>77</v>
      </c>
      <c r="E75" s="258">
        <v>1</v>
      </c>
      <c r="F75" s="256"/>
      <c r="G75" s="258" t="s">
        <v>497</v>
      </c>
      <c r="H75" s="260" t="s">
        <v>285</v>
      </c>
      <c r="I75" s="257">
        <f t="shared" si="22"/>
        <v>56</v>
      </c>
      <c r="J75" s="257">
        <f t="shared" si="23"/>
        <v>56</v>
      </c>
      <c r="K75" s="257">
        <v>0</v>
      </c>
      <c r="L75" s="257">
        <v>0</v>
      </c>
      <c r="M75" s="257">
        <v>56</v>
      </c>
      <c r="N75" s="257">
        <v>0</v>
      </c>
      <c r="O75" s="257">
        <v>0</v>
      </c>
      <c r="P75" s="257">
        <v>0</v>
      </c>
      <c r="Q75" s="258" t="s">
        <v>96</v>
      </c>
    </row>
    <row r="76" s="1" customFormat="1" ht="9.5" spans="1:17">
      <c r="A76" s="256" t="s">
        <v>617</v>
      </c>
      <c r="B76" s="258">
        <v>1</v>
      </c>
      <c r="C76" s="258" t="s">
        <v>282</v>
      </c>
      <c r="D76" s="258" t="s">
        <v>77</v>
      </c>
      <c r="E76" s="258">
        <v>1</v>
      </c>
      <c r="F76" s="256"/>
      <c r="G76" s="258" t="s">
        <v>497</v>
      </c>
      <c r="H76" s="260" t="s">
        <v>285</v>
      </c>
      <c r="I76" s="257">
        <f t="shared" si="22"/>
        <v>45</v>
      </c>
      <c r="J76" s="257">
        <f t="shared" si="23"/>
        <v>45</v>
      </c>
      <c r="K76" s="257">
        <v>0</v>
      </c>
      <c r="L76" s="257">
        <v>0</v>
      </c>
      <c r="M76" s="257">
        <v>45</v>
      </c>
      <c r="N76" s="257">
        <v>0</v>
      </c>
      <c r="O76" s="257">
        <v>0</v>
      </c>
      <c r="P76" s="257">
        <v>0</v>
      </c>
      <c r="Q76" s="258" t="s">
        <v>96</v>
      </c>
    </row>
    <row r="77" s="1" customFormat="1" ht="21" customHeight="1" spans="1:17">
      <c r="A77" s="256" t="s">
        <v>618</v>
      </c>
      <c r="B77" s="258">
        <v>1</v>
      </c>
      <c r="C77" s="258" t="s">
        <v>306</v>
      </c>
      <c r="D77" s="258" t="s">
        <v>77</v>
      </c>
      <c r="E77" s="258">
        <v>1</v>
      </c>
      <c r="F77" s="256"/>
      <c r="G77" s="258" t="s">
        <v>497</v>
      </c>
      <c r="H77" s="260" t="s">
        <v>285</v>
      </c>
      <c r="I77" s="257">
        <f t="shared" si="22"/>
        <v>20</v>
      </c>
      <c r="J77" s="257">
        <f t="shared" si="23"/>
        <v>20</v>
      </c>
      <c r="K77" s="257">
        <v>0</v>
      </c>
      <c r="L77" s="257">
        <v>0</v>
      </c>
      <c r="M77" s="257">
        <v>20</v>
      </c>
      <c r="N77" s="257">
        <v>0</v>
      </c>
      <c r="O77" s="257">
        <v>0</v>
      </c>
      <c r="P77" s="257">
        <v>0</v>
      </c>
      <c r="Q77" s="258" t="s">
        <v>96</v>
      </c>
    </row>
    <row r="78" s="1" customFormat="1" ht="19" spans="1:17">
      <c r="A78" s="256" t="s">
        <v>619</v>
      </c>
      <c r="B78" s="258">
        <v>1</v>
      </c>
      <c r="C78" s="258" t="s">
        <v>282</v>
      </c>
      <c r="D78" s="258" t="s">
        <v>77</v>
      </c>
      <c r="E78" s="258">
        <v>1</v>
      </c>
      <c r="F78" s="256"/>
      <c r="G78" s="258" t="s">
        <v>497</v>
      </c>
      <c r="H78" s="260" t="s">
        <v>285</v>
      </c>
      <c r="I78" s="257">
        <f t="shared" si="22"/>
        <v>14.5</v>
      </c>
      <c r="J78" s="257">
        <f t="shared" si="23"/>
        <v>14.5</v>
      </c>
      <c r="K78" s="257">
        <v>0</v>
      </c>
      <c r="L78" s="257">
        <v>0</v>
      </c>
      <c r="M78" s="257">
        <v>14.5</v>
      </c>
      <c r="N78" s="257">
        <v>0</v>
      </c>
      <c r="O78" s="257">
        <v>0</v>
      </c>
      <c r="P78" s="257">
        <v>0</v>
      </c>
      <c r="Q78" s="258" t="s">
        <v>96</v>
      </c>
    </row>
    <row r="79" s="1" customFormat="1" ht="12" customHeight="1" spans="1:17">
      <c r="A79" s="256" t="s">
        <v>620</v>
      </c>
      <c r="B79" s="258">
        <v>1</v>
      </c>
      <c r="C79" s="258" t="s">
        <v>282</v>
      </c>
      <c r="D79" s="258" t="s">
        <v>77</v>
      </c>
      <c r="E79" s="258">
        <v>1</v>
      </c>
      <c r="F79" s="256"/>
      <c r="G79" s="258" t="s">
        <v>497</v>
      </c>
      <c r="H79" s="260" t="s">
        <v>285</v>
      </c>
      <c r="I79" s="257">
        <f t="shared" si="22"/>
        <v>10.4</v>
      </c>
      <c r="J79" s="257">
        <f t="shared" si="23"/>
        <v>10.4</v>
      </c>
      <c r="K79" s="257">
        <v>0</v>
      </c>
      <c r="L79" s="257">
        <v>0</v>
      </c>
      <c r="M79" s="257">
        <v>10.4</v>
      </c>
      <c r="N79" s="257">
        <v>0</v>
      </c>
      <c r="O79" s="257">
        <v>0</v>
      </c>
      <c r="P79" s="257">
        <v>0</v>
      </c>
      <c r="Q79" s="258" t="s">
        <v>96</v>
      </c>
    </row>
    <row r="80" s="1" customFormat="1" ht="12" customHeight="1" spans="1:17">
      <c r="A80" s="256" t="s">
        <v>621</v>
      </c>
      <c r="B80" s="258">
        <v>1</v>
      </c>
      <c r="C80" s="258" t="s">
        <v>282</v>
      </c>
      <c r="D80" s="258" t="s">
        <v>77</v>
      </c>
      <c r="E80" s="258">
        <v>1</v>
      </c>
      <c r="F80" s="256"/>
      <c r="G80" s="258" t="s">
        <v>497</v>
      </c>
      <c r="H80" s="260" t="s">
        <v>285</v>
      </c>
      <c r="I80" s="257">
        <f t="shared" si="22"/>
        <v>1.4</v>
      </c>
      <c r="J80" s="257">
        <f t="shared" si="23"/>
        <v>1.4</v>
      </c>
      <c r="K80" s="257">
        <v>0</v>
      </c>
      <c r="L80" s="257">
        <v>0</v>
      </c>
      <c r="M80" s="257">
        <v>1.4</v>
      </c>
      <c r="N80" s="257">
        <v>0</v>
      </c>
      <c r="O80" s="257">
        <v>0</v>
      </c>
      <c r="P80" s="257">
        <v>0</v>
      </c>
      <c r="Q80" s="258" t="s">
        <v>96</v>
      </c>
    </row>
    <row r="81" s="1" customFormat="1" ht="12" customHeight="1" spans="1:17">
      <c r="A81" s="256" t="s">
        <v>622</v>
      </c>
      <c r="B81" s="258">
        <v>1</v>
      </c>
      <c r="C81" s="258" t="s">
        <v>306</v>
      </c>
      <c r="D81" s="258" t="s">
        <v>623</v>
      </c>
      <c r="E81" s="258">
        <v>1</v>
      </c>
      <c r="F81" s="256" t="s">
        <v>622</v>
      </c>
      <c r="G81" s="258" t="s">
        <v>497</v>
      </c>
      <c r="H81" s="260" t="s">
        <v>285</v>
      </c>
      <c r="I81" s="257">
        <f t="shared" si="22"/>
        <v>450</v>
      </c>
      <c r="J81" s="257">
        <f t="shared" si="23"/>
        <v>450</v>
      </c>
      <c r="K81" s="257">
        <v>0</v>
      </c>
      <c r="L81" s="257">
        <v>0</v>
      </c>
      <c r="M81" s="257">
        <v>450</v>
      </c>
      <c r="N81" s="257">
        <v>0</v>
      </c>
      <c r="O81" s="257">
        <v>0</v>
      </c>
      <c r="P81" s="257">
        <v>0</v>
      </c>
      <c r="Q81" s="258" t="s">
        <v>96</v>
      </c>
    </row>
    <row r="82" s="1" customFormat="1" ht="12" customHeight="1" spans="1:17">
      <c r="A82" s="256" t="s">
        <v>95</v>
      </c>
      <c r="B82" s="258"/>
      <c r="C82" s="258"/>
      <c r="D82" s="258"/>
      <c r="E82" s="258"/>
      <c r="F82" s="256"/>
      <c r="G82" s="258"/>
      <c r="H82" s="258" t="s">
        <v>24</v>
      </c>
      <c r="I82" s="257">
        <f t="shared" si="22"/>
        <v>1300</v>
      </c>
      <c r="J82" s="257">
        <f t="shared" si="23"/>
        <v>0</v>
      </c>
      <c r="K82" s="257">
        <f t="shared" ref="I82:P82" si="27">K85</f>
        <v>0</v>
      </c>
      <c r="L82" s="257">
        <f t="shared" si="27"/>
        <v>0</v>
      </c>
      <c r="M82" s="257">
        <f t="shared" si="27"/>
        <v>0</v>
      </c>
      <c r="N82" s="257">
        <f t="shared" si="27"/>
        <v>1300</v>
      </c>
      <c r="O82" s="257">
        <f t="shared" si="27"/>
        <v>0</v>
      </c>
      <c r="P82" s="257">
        <f t="shared" si="27"/>
        <v>0</v>
      </c>
      <c r="Q82" s="258"/>
    </row>
    <row r="83" s="1" customFormat="1" ht="12" customHeight="1" spans="1:17">
      <c r="A83" s="256" t="s">
        <v>97</v>
      </c>
      <c r="B83" s="258"/>
      <c r="C83" s="258"/>
      <c r="D83" s="258" t="s">
        <v>98</v>
      </c>
      <c r="E83" s="258"/>
      <c r="F83" s="256"/>
      <c r="G83" s="258"/>
      <c r="H83" s="258" t="s">
        <v>24</v>
      </c>
      <c r="I83" s="257">
        <f t="shared" si="22"/>
        <v>0</v>
      </c>
      <c r="J83" s="257">
        <f t="shared" si="23"/>
        <v>0</v>
      </c>
      <c r="K83" s="257"/>
      <c r="L83" s="257"/>
      <c r="M83" s="257"/>
      <c r="N83" s="257"/>
      <c r="O83" s="257"/>
      <c r="P83" s="257"/>
      <c r="Q83" s="258"/>
    </row>
    <row r="84" s="1" customFormat="1" ht="12" customHeight="1" spans="1:17">
      <c r="A84" s="256" t="s">
        <v>100</v>
      </c>
      <c r="B84" s="258"/>
      <c r="C84" s="258"/>
      <c r="D84" s="258" t="s">
        <v>77</v>
      </c>
      <c r="E84" s="258"/>
      <c r="F84" s="256"/>
      <c r="G84" s="258"/>
      <c r="H84" s="258" t="s">
        <v>24</v>
      </c>
      <c r="I84" s="257">
        <f t="shared" si="22"/>
        <v>0</v>
      </c>
      <c r="J84" s="257">
        <f t="shared" si="23"/>
        <v>0</v>
      </c>
      <c r="K84" s="257"/>
      <c r="L84" s="257"/>
      <c r="M84" s="257"/>
      <c r="N84" s="257"/>
      <c r="O84" s="257"/>
      <c r="P84" s="257"/>
      <c r="Q84" s="258"/>
    </row>
    <row r="85" s="1" customFormat="1" ht="12" customHeight="1" spans="1:17">
      <c r="A85" s="256" t="s">
        <v>102</v>
      </c>
      <c r="B85" s="258">
        <v>4</v>
      </c>
      <c r="C85" s="258"/>
      <c r="D85" s="258" t="s">
        <v>77</v>
      </c>
      <c r="E85" s="258">
        <v>4</v>
      </c>
      <c r="F85" s="256"/>
      <c r="G85" s="258"/>
      <c r="H85" s="258" t="s">
        <v>24</v>
      </c>
      <c r="I85" s="257">
        <f t="shared" si="22"/>
        <v>1300</v>
      </c>
      <c r="J85" s="257">
        <f t="shared" si="23"/>
        <v>0</v>
      </c>
      <c r="K85" s="257">
        <f t="shared" ref="I85:P85" si="28">K86+K87+K88+K89</f>
        <v>0</v>
      </c>
      <c r="L85" s="257">
        <f t="shared" si="28"/>
        <v>0</v>
      </c>
      <c r="M85" s="257">
        <f t="shared" si="28"/>
        <v>0</v>
      </c>
      <c r="N85" s="257">
        <f t="shared" si="28"/>
        <v>1300</v>
      </c>
      <c r="O85" s="257">
        <f t="shared" si="28"/>
        <v>0</v>
      </c>
      <c r="P85" s="257">
        <f t="shared" si="28"/>
        <v>0</v>
      </c>
      <c r="Q85" s="258"/>
    </row>
    <row r="86" s="1" customFormat="1" ht="12" customHeight="1" spans="1:17">
      <c r="A86" s="256" t="s">
        <v>624</v>
      </c>
      <c r="B86" s="258">
        <v>1</v>
      </c>
      <c r="C86" s="258" t="s">
        <v>306</v>
      </c>
      <c r="D86" s="258" t="s">
        <v>77</v>
      </c>
      <c r="E86" s="258">
        <v>1</v>
      </c>
      <c r="F86" s="256" t="s">
        <v>625</v>
      </c>
      <c r="G86" s="258" t="s">
        <v>497</v>
      </c>
      <c r="H86" s="260" t="s">
        <v>378</v>
      </c>
      <c r="I86" s="257">
        <f t="shared" si="22"/>
        <v>400</v>
      </c>
      <c r="J86" s="257">
        <f t="shared" si="23"/>
        <v>0</v>
      </c>
      <c r="K86" s="257">
        <v>0</v>
      </c>
      <c r="L86" s="257">
        <v>0</v>
      </c>
      <c r="M86" s="257">
        <v>0</v>
      </c>
      <c r="N86" s="257">
        <v>400</v>
      </c>
      <c r="O86" s="257">
        <v>0</v>
      </c>
      <c r="P86" s="257">
        <v>0</v>
      </c>
      <c r="Q86" s="258" t="s">
        <v>96</v>
      </c>
    </row>
    <row r="87" s="1" customFormat="1" ht="12" customHeight="1" spans="1:17">
      <c r="A87" s="256" t="s">
        <v>626</v>
      </c>
      <c r="B87" s="258">
        <v>1</v>
      </c>
      <c r="C87" s="258" t="s">
        <v>282</v>
      </c>
      <c r="D87" s="258" t="s">
        <v>77</v>
      </c>
      <c r="E87" s="258">
        <v>1</v>
      </c>
      <c r="F87" s="256" t="s">
        <v>627</v>
      </c>
      <c r="G87" s="258" t="s">
        <v>497</v>
      </c>
      <c r="H87" s="260" t="s">
        <v>378</v>
      </c>
      <c r="I87" s="257">
        <f t="shared" si="22"/>
        <v>300</v>
      </c>
      <c r="J87" s="257">
        <f t="shared" si="23"/>
        <v>0</v>
      </c>
      <c r="K87" s="257">
        <v>0</v>
      </c>
      <c r="L87" s="257">
        <v>0</v>
      </c>
      <c r="M87" s="257">
        <v>0</v>
      </c>
      <c r="N87" s="257">
        <v>300</v>
      </c>
      <c r="O87" s="257">
        <v>0</v>
      </c>
      <c r="P87" s="257">
        <v>0</v>
      </c>
      <c r="Q87" s="258" t="s">
        <v>96</v>
      </c>
    </row>
    <row r="88" s="1" customFormat="1" ht="12" customHeight="1" spans="1:17">
      <c r="A88" s="256" t="s">
        <v>628</v>
      </c>
      <c r="B88" s="258">
        <v>1</v>
      </c>
      <c r="C88" s="258" t="s">
        <v>306</v>
      </c>
      <c r="D88" s="258" t="s">
        <v>77</v>
      </c>
      <c r="E88" s="258">
        <v>1</v>
      </c>
      <c r="F88" s="256" t="s">
        <v>629</v>
      </c>
      <c r="G88" s="258" t="s">
        <v>497</v>
      </c>
      <c r="H88" s="260" t="s">
        <v>378</v>
      </c>
      <c r="I88" s="257">
        <f t="shared" si="22"/>
        <v>400</v>
      </c>
      <c r="J88" s="257">
        <f t="shared" si="23"/>
        <v>0</v>
      </c>
      <c r="K88" s="257">
        <v>0</v>
      </c>
      <c r="L88" s="257">
        <v>0</v>
      </c>
      <c r="M88" s="257">
        <v>0</v>
      </c>
      <c r="N88" s="257">
        <v>400</v>
      </c>
      <c r="O88" s="257">
        <v>0</v>
      </c>
      <c r="P88" s="257">
        <v>0</v>
      </c>
      <c r="Q88" s="258" t="s">
        <v>96</v>
      </c>
    </row>
    <row r="89" s="1" customFormat="1" ht="12" customHeight="1" spans="1:17">
      <c r="A89" s="256" t="s">
        <v>630</v>
      </c>
      <c r="B89" s="258">
        <v>1</v>
      </c>
      <c r="C89" s="258" t="s">
        <v>282</v>
      </c>
      <c r="D89" s="258" t="s">
        <v>77</v>
      </c>
      <c r="E89" s="258">
        <v>1</v>
      </c>
      <c r="F89" s="256" t="s">
        <v>631</v>
      </c>
      <c r="G89" s="258" t="s">
        <v>497</v>
      </c>
      <c r="H89" s="260" t="s">
        <v>378</v>
      </c>
      <c r="I89" s="257">
        <f t="shared" si="22"/>
        <v>200</v>
      </c>
      <c r="J89" s="257">
        <f t="shared" si="23"/>
        <v>0</v>
      </c>
      <c r="K89" s="257">
        <v>0</v>
      </c>
      <c r="L89" s="257">
        <v>0</v>
      </c>
      <c r="M89" s="257">
        <v>0</v>
      </c>
      <c r="N89" s="257">
        <v>200</v>
      </c>
      <c r="O89" s="257">
        <v>0</v>
      </c>
      <c r="P89" s="257">
        <v>0</v>
      </c>
      <c r="Q89" s="258" t="s">
        <v>96</v>
      </c>
    </row>
    <row r="90" s="1" customFormat="1" ht="12" customHeight="1" spans="1:17">
      <c r="A90" s="256" t="s">
        <v>104</v>
      </c>
      <c r="B90" s="258">
        <v>1</v>
      </c>
      <c r="C90" s="258"/>
      <c r="D90" s="258" t="s">
        <v>77</v>
      </c>
      <c r="E90" s="258">
        <v>1</v>
      </c>
      <c r="F90" s="256"/>
      <c r="G90" s="258"/>
      <c r="H90" s="258" t="s">
        <v>24</v>
      </c>
      <c r="I90" s="257">
        <f t="shared" si="22"/>
        <v>8500</v>
      </c>
      <c r="J90" s="257">
        <f t="shared" si="23"/>
        <v>0</v>
      </c>
      <c r="K90" s="257">
        <v>0</v>
      </c>
      <c r="L90" s="257">
        <v>0</v>
      </c>
      <c r="M90" s="257">
        <f>M91</f>
        <v>0</v>
      </c>
      <c r="N90" s="257">
        <f>N91</f>
        <v>8500</v>
      </c>
      <c r="O90" s="257">
        <f>O91</f>
        <v>0</v>
      </c>
      <c r="P90" s="257">
        <f>P91</f>
        <v>0</v>
      </c>
      <c r="Q90" s="258"/>
    </row>
    <row r="91" s="3" customFormat="1" ht="27" customHeight="1" spans="1:17">
      <c r="A91" s="256" t="s">
        <v>632</v>
      </c>
      <c r="B91" s="258">
        <v>1</v>
      </c>
      <c r="C91" s="258" t="s">
        <v>282</v>
      </c>
      <c r="D91" s="258" t="s">
        <v>77</v>
      </c>
      <c r="E91" s="258">
        <v>1</v>
      </c>
      <c r="F91" s="256" t="s">
        <v>633</v>
      </c>
      <c r="G91" s="258" t="s">
        <v>497</v>
      </c>
      <c r="H91" s="260" t="s">
        <v>378</v>
      </c>
      <c r="I91" s="257">
        <f t="shared" si="22"/>
        <v>8500</v>
      </c>
      <c r="J91" s="257">
        <f t="shared" si="23"/>
        <v>0</v>
      </c>
      <c r="K91" s="257" t="s">
        <v>298</v>
      </c>
      <c r="L91" s="257" t="s">
        <v>298</v>
      </c>
      <c r="M91" s="257"/>
      <c r="N91" s="257">
        <v>8500</v>
      </c>
      <c r="O91" s="257"/>
      <c r="P91" s="257"/>
      <c r="Q91" s="258" t="s">
        <v>54</v>
      </c>
    </row>
    <row r="92" s="1" customFormat="1" customHeight="1" spans="1:17">
      <c r="A92" s="256" t="s">
        <v>106</v>
      </c>
      <c r="B92" s="258"/>
      <c r="C92" s="258"/>
      <c r="D92" s="258" t="s">
        <v>77</v>
      </c>
      <c r="E92" s="258"/>
      <c r="F92" s="256"/>
      <c r="G92" s="258"/>
      <c r="H92" s="258" t="s">
        <v>24</v>
      </c>
      <c r="I92" s="257">
        <f t="shared" si="22"/>
        <v>0</v>
      </c>
      <c r="J92" s="257">
        <f t="shared" si="23"/>
        <v>0</v>
      </c>
      <c r="K92" s="257"/>
      <c r="L92" s="257"/>
      <c r="M92" s="257"/>
      <c r="N92" s="257"/>
      <c r="O92" s="257"/>
      <c r="P92" s="257"/>
      <c r="Q92" s="258"/>
    </row>
    <row r="93" s="1" customFormat="1" customHeight="1" spans="1:17">
      <c r="A93" s="256" t="s">
        <v>108</v>
      </c>
      <c r="B93" s="258">
        <v>1</v>
      </c>
      <c r="C93" s="258"/>
      <c r="D93" s="258" t="s">
        <v>77</v>
      </c>
      <c r="E93" s="258">
        <v>1</v>
      </c>
      <c r="F93" s="256"/>
      <c r="G93" s="258"/>
      <c r="H93" s="258" t="s">
        <v>24</v>
      </c>
      <c r="I93" s="257">
        <f t="shared" si="22"/>
        <v>1</v>
      </c>
      <c r="J93" s="257">
        <f t="shared" si="23"/>
        <v>1</v>
      </c>
      <c r="K93" s="257">
        <f t="shared" ref="I93:P93" si="29">K94</f>
        <v>0</v>
      </c>
      <c r="L93" s="257">
        <f t="shared" si="29"/>
        <v>0</v>
      </c>
      <c r="M93" s="257">
        <f t="shared" si="29"/>
        <v>1</v>
      </c>
      <c r="N93" s="257">
        <f t="shared" si="29"/>
        <v>0</v>
      </c>
      <c r="O93" s="257">
        <f t="shared" si="29"/>
        <v>0</v>
      </c>
      <c r="P93" s="257">
        <f t="shared" si="29"/>
        <v>0</v>
      </c>
      <c r="Q93" s="258"/>
    </row>
    <row r="94" s="233" customFormat="1" ht="22" customHeight="1" spans="1:17">
      <c r="A94" s="256" t="s">
        <v>365</v>
      </c>
      <c r="B94" s="258">
        <v>1</v>
      </c>
      <c r="C94" s="258" t="s">
        <v>282</v>
      </c>
      <c r="D94" s="258" t="s">
        <v>77</v>
      </c>
      <c r="E94" s="258">
        <v>1</v>
      </c>
      <c r="F94" s="256" t="s">
        <v>366</v>
      </c>
      <c r="G94" s="258" t="s">
        <v>497</v>
      </c>
      <c r="H94" s="260" t="s">
        <v>285</v>
      </c>
      <c r="I94" s="257">
        <f t="shared" si="22"/>
        <v>1</v>
      </c>
      <c r="J94" s="257">
        <f t="shared" si="23"/>
        <v>1</v>
      </c>
      <c r="K94" s="257">
        <v>0</v>
      </c>
      <c r="L94" s="257">
        <v>0</v>
      </c>
      <c r="M94" s="257">
        <v>1</v>
      </c>
      <c r="N94" s="257">
        <v>0</v>
      </c>
      <c r="O94" s="257">
        <v>0</v>
      </c>
      <c r="P94" s="257">
        <v>0</v>
      </c>
      <c r="Q94" s="258" t="s">
        <v>96</v>
      </c>
    </row>
    <row r="95" s="1" customFormat="1" ht="14" customHeight="1" spans="1:17">
      <c r="A95" s="256" t="s">
        <v>110</v>
      </c>
      <c r="B95" s="258"/>
      <c r="C95" s="258"/>
      <c r="D95" s="258" t="s">
        <v>77</v>
      </c>
      <c r="E95" s="258"/>
      <c r="F95" s="256"/>
      <c r="G95" s="258"/>
      <c r="H95" s="258" t="s">
        <v>24</v>
      </c>
      <c r="I95" s="257">
        <f t="shared" si="22"/>
        <v>0</v>
      </c>
      <c r="J95" s="257">
        <f t="shared" si="23"/>
        <v>0</v>
      </c>
      <c r="K95" s="257"/>
      <c r="L95" s="257"/>
      <c r="M95" s="257"/>
      <c r="N95" s="257"/>
      <c r="O95" s="257"/>
      <c r="P95" s="257"/>
      <c r="Q95" s="258"/>
    </row>
    <row r="96" s="1" customFormat="1" ht="14" customHeight="1" spans="1:17">
      <c r="A96" s="256" t="s">
        <v>112</v>
      </c>
      <c r="B96" s="257">
        <f>B97+B99</f>
        <v>4</v>
      </c>
      <c r="C96" s="258"/>
      <c r="D96" s="258"/>
      <c r="E96" s="258"/>
      <c r="F96" s="256"/>
      <c r="G96" s="258"/>
      <c r="H96" s="258" t="s">
        <v>24</v>
      </c>
      <c r="I96" s="257">
        <f t="shared" si="22"/>
        <v>36</v>
      </c>
      <c r="J96" s="257">
        <f t="shared" si="23"/>
        <v>36</v>
      </c>
      <c r="K96" s="257">
        <f t="shared" ref="I96:P96" si="30">K97+K99</f>
        <v>30</v>
      </c>
      <c r="L96" s="257">
        <f t="shared" si="30"/>
        <v>0</v>
      </c>
      <c r="M96" s="257">
        <f t="shared" si="30"/>
        <v>6</v>
      </c>
      <c r="N96" s="257">
        <f t="shared" si="30"/>
        <v>0</v>
      </c>
      <c r="O96" s="257">
        <f t="shared" si="30"/>
        <v>0</v>
      </c>
      <c r="P96" s="257">
        <f t="shared" si="30"/>
        <v>0</v>
      </c>
      <c r="Q96" s="258"/>
    </row>
    <row r="97" s="1" customFormat="1" ht="23" customHeight="1" spans="1:17">
      <c r="A97" s="256" t="s">
        <v>113</v>
      </c>
      <c r="B97" s="258">
        <v>3</v>
      </c>
      <c r="C97" s="258"/>
      <c r="D97" s="258" t="s">
        <v>77</v>
      </c>
      <c r="E97" s="258">
        <v>3</v>
      </c>
      <c r="F97" s="256"/>
      <c r="G97" s="258"/>
      <c r="H97" s="258" t="s">
        <v>24</v>
      </c>
      <c r="I97" s="257">
        <f t="shared" si="22"/>
        <v>30</v>
      </c>
      <c r="J97" s="257">
        <f t="shared" si="23"/>
        <v>30</v>
      </c>
      <c r="K97" s="257">
        <f t="shared" ref="I97:P97" si="31">K98</f>
        <v>30</v>
      </c>
      <c r="L97" s="257">
        <f t="shared" si="31"/>
        <v>0</v>
      </c>
      <c r="M97" s="257">
        <f t="shared" si="31"/>
        <v>0</v>
      </c>
      <c r="N97" s="257">
        <f t="shared" si="31"/>
        <v>0</v>
      </c>
      <c r="O97" s="257">
        <f t="shared" si="31"/>
        <v>0</v>
      </c>
      <c r="P97" s="257">
        <f t="shared" si="31"/>
        <v>0</v>
      </c>
      <c r="Q97" s="258"/>
    </row>
    <row r="98" s="1" customFormat="1" ht="26" customHeight="1" spans="1:17">
      <c r="A98" s="256" t="s">
        <v>634</v>
      </c>
      <c r="B98" s="258">
        <v>3</v>
      </c>
      <c r="C98" s="258" t="s">
        <v>282</v>
      </c>
      <c r="D98" s="258" t="s">
        <v>77</v>
      </c>
      <c r="E98" s="258">
        <v>3</v>
      </c>
      <c r="F98" s="256" t="s">
        <v>635</v>
      </c>
      <c r="G98" s="258" t="s">
        <v>497</v>
      </c>
      <c r="H98" s="260" t="s">
        <v>285</v>
      </c>
      <c r="I98" s="257">
        <f t="shared" si="22"/>
        <v>30</v>
      </c>
      <c r="J98" s="257">
        <f t="shared" si="23"/>
        <v>30</v>
      </c>
      <c r="K98" s="257">
        <v>30</v>
      </c>
      <c r="L98" s="257"/>
      <c r="M98" s="257"/>
      <c r="N98" s="257"/>
      <c r="O98" s="257"/>
      <c r="P98" s="257"/>
      <c r="Q98" s="258" t="s">
        <v>116</v>
      </c>
    </row>
    <row r="99" s="1" customFormat="1" ht="14" customHeight="1" spans="1:17">
      <c r="A99" s="256" t="s">
        <v>117</v>
      </c>
      <c r="B99" s="258">
        <v>1</v>
      </c>
      <c r="C99" s="258"/>
      <c r="D99" s="258" t="s">
        <v>118</v>
      </c>
      <c r="E99" s="258">
        <v>150</v>
      </c>
      <c r="F99" s="256"/>
      <c r="G99" s="258"/>
      <c r="H99" s="258" t="s">
        <v>24</v>
      </c>
      <c r="I99" s="257">
        <f t="shared" si="22"/>
        <v>6</v>
      </c>
      <c r="J99" s="257">
        <f t="shared" si="23"/>
        <v>6</v>
      </c>
      <c r="K99" s="257">
        <f t="shared" ref="I99:P99" si="32">K100</f>
        <v>0</v>
      </c>
      <c r="L99" s="257">
        <f t="shared" si="32"/>
        <v>0</v>
      </c>
      <c r="M99" s="257">
        <f t="shared" si="32"/>
        <v>6</v>
      </c>
      <c r="N99" s="257">
        <f t="shared" si="32"/>
        <v>0</v>
      </c>
      <c r="O99" s="257">
        <f t="shared" si="32"/>
        <v>0</v>
      </c>
      <c r="P99" s="257">
        <f t="shared" si="32"/>
        <v>0</v>
      </c>
      <c r="Q99" s="258"/>
    </row>
    <row r="100" s="1" customFormat="1" ht="24" customHeight="1" spans="1:17">
      <c r="A100" s="256" t="s">
        <v>369</v>
      </c>
      <c r="B100" s="258">
        <v>1</v>
      </c>
      <c r="C100" s="258" t="s">
        <v>282</v>
      </c>
      <c r="D100" s="258" t="s">
        <v>118</v>
      </c>
      <c r="E100" s="258">
        <v>150</v>
      </c>
      <c r="F100" s="256" t="s">
        <v>636</v>
      </c>
      <c r="G100" s="258" t="s">
        <v>497</v>
      </c>
      <c r="H100" s="260" t="s">
        <v>285</v>
      </c>
      <c r="I100" s="257">
        <f t="shared" si="22"/>
        <v>6</v>
      </c>
      <c r="J100" s="257">
        <f t="shared" si="23"/>
        <v>6</v>
      </c>
      <c r="K100" s="257"/>
      <c r="L100" s="257"/>
      <c r="M100" s="257">
        <v>6</v>
      </c>
      <c r="N100" s="257"/>
      <c r="O100" s="257"/>
      <c r="P100" s="257"/>
      <c r="Q100" s="258" t="s">
        <v>116</v>
      </c>
    </row>
    <row r="101" s="1" customFormat="1" ht="9.5" spans="1:17">
      <c r="A101" s="256" t="s">
        <v>120</v>
      </c>
      <c r="B101" s="258"/>
      <c r="C101" s="258"/>
      <c r="D101" s="258"/>
      <c r="E101" s="258"/>
      <c r="F101" s="256"/>
      <c r="G101" s="258"/>
      <c r="H101" s="258" t="s">
        <v>24</v>
      </c>
      <c r="I101" s="257">
        <f t="shared" si="22"/>
        <v>0</v>
      </c>
      <c r="J101" s="257">
        <f t="shared" si="23"/>
        <v>0</v>
      </c>
      <c r="K101" s="257"/>
      <c r="L101" s="257"/>
      <c r="M101" s="257"/>
      <c r="N101" s="257"/>
      <c r="O101" s="257"/>
      <c r="P101" s="257"/>
      <c r="Q101" s="258"/>
    </row>
    <row r="102" s="1" customFormat="1" ht="9.5" spans="1:17">
      <c r="A102" s="256" t="s">
        <v>121</v>
      </c>
      <c r="B102" s="258"/>
      <c r="C102" s="258"/>
      <c r="D102" s="258" t="s">
        <v>77</v>
      </c>
      <c r="E102" s="258"/>
      <c r="F102" s="256"/>
      <c r="G102" s="258"/>
      <c r="H102" s="258" t="s">
        <v>24</v>
      </c>
      <c r="I102" s="257">
        <f t="shared" si="22"/>
        <v>0</v>
      </c>
      <c r="J102" s="257">
        <f t="shared" si="23"/>
        <v>0</v>
      </c>
      <c r="K102" s="257"/>
      <c r="L102" s="257"/>
      <c r="M102" s="257"/>
      <c r="N102" s="257"/>
      <c r="O102" s="257"/>
      <c r="P102" s="257"/>
      <c r="Q102" s="258"/>
    </row>
    <row r="103" s="1" customFormat="1" ht="9.5" spans="1:17">
      <c r="A103" s="256" t="s">
        <v>122</v>
      </c>
      <c r="B103" s="258"/>
      <c r="C103" s="258"/>
      <c r="D103" s="258" t="s">
        <v>77</v>
      </c>
      <c r="E103" s="258"/>
      <c r="F103" s="256"/>
      <c r="G103" s="258"/>
      <c r="H103" s="258" t="s">
        <v>24</v>
      </c>
      <c r="I103" s="257">
        <f t="shared" si="22"/>
        <v>0</v>
      </c>
      <c r="J103" s="257">
        <f t="shared" si="23"/>
        <v>0</v>
      </c>
      <c r="K103" s="257"/>
      <c r="L103" s="257"/>
      <c r="M103" s="257"/>
      <c r="N103" s="257"/>
      <c r="O103" s="257"/>
      <c r="P103" s="257"/>
      <c r="Q103" s="258"/>
    </row>
    <row r="104" s="1" customFormat="1" ht="9.5" spans="1:17">
      <c r="A104" s="256" t="s">
        <v>123</v>
      </c>
      <c r="B104" s="258"/>
      <c r="C104" s="258"/>
      <c r="D104" s="258" t="s">
        <v>77</v>
      </c>
      <c r="E104" s="258"/>
      <c r="F104" s="256"/>
      <c r="G104" s="258"/>
      <c r="H104" s="258" t="s">
        <v>24</v>
      </c>
      <c r="I104" s="257">
        <f t="shared" si="22"/>
        <v>0</v>
      </c>
      <c r="J104" s="257">
        <f t="shared" si="23"/>
        <v>0</v>
      </c>
      <c r="K104" s="257"/>
      <c r="L104" s="257"/>
      <c r="M104" s="257"/>
      <c r="N104" s="257"/>
      <c r="O104" s="257"/>
      <c r="P104" s="257"/>
      <c r="Q104" s="258"/>
    </row>
    <row r="105" s="1" customFormat="1" ht="9.5" spans="1:17">
      <c r="A105" s="256" t="s">
        <v>124</v>
      </c>
      <c r="B105" s="258"/>
      <c r="C105" s="258"/>
      <c r="D105" s="258" t="s">
        <v>77</v>
      </c>
      <c r="E105" s="258"/>
      <c r="F105" s="256"/>
      <c r="G105" s="258"/>
      <c r="H105" s="258" t="s">
        <v>24</v>
      </c>
      <c r="I105" s="257">
        <f t="shared" si="22"/>
        <v>0</v>
      </c>
      <c r="J105" s="257">
        <f t="shared" si="23"/>
        <v>0</v>
      </c>
      <c r="K105" s="257"/>
      <c r="L105" s="257"/>
      <c r="M105" s="257"/>
      <c r="N105" s="257"/>
      <c r="O105" s="257"/>
      <c r="P105" s="257"/>
      <c r="Q105" s="258"/>
    </row>
    <row r="106" s="1" customFormat="1" ht="9.5" spans="1:17">
      <c r="A106" s="256" t="s">
        <v>125</v>
      </c>
      <c r="B106" s="258"/>
      <c r="C106" s="258"/>
      <c r="D106" s="258" t="s">
        <v>77</v>
      </c>
      <c r="E106" s="258"/>
      <c r="F106" s="256"/>
      <c r="G106" s="258"/>
      <c r="H106" s="258" t="s">
        <v>24</v>
      </c>
      <c r="I106" s="257">
        <f t="shared" si="22"/>
        <v>0</v>
      </c>
      <c r="J106" s="257">
        <f t="shared" si="23"/>
        <v>0</v>
      </c>
      <c r="K106" s="257"/>
      <c r="L106" s="257"/>
      <c r="M106" s="257"/>
      <c r="N106" s="257"/>
      <c r="O106" s="257"/>
      <c r="P106" s="257"/>
      <c r="Q106" s="258"/>
    </row>
    <row r="107" s="1" customFormat="1" ht="9.5" spans="1:17">
      <c r="A107" s="256" t="s">
        <v>126</v>
      </c>
      <c r="B107" s="258"/>
      <c r="C107" s="258"/>
      <c r="D107" s="258" t="s">
        <v>77</v>
      </c>
      <c r="E107" s="258"/>
      <c r="F107" s="256"/>
      <c r="G107" s="258"/>
      <c r="H107" s="258" t="s">
        <v>24</v>
      </c>
      <c r="I107" s="257">
        <f t="shared" si="22"/>
        <v>0</v>
      </c>
      <c r="J107" s="257">
        <f t="shared" si="23"/>
        <v>0</v>
      </c>
      <c r="K107" s="257"/>
      <c r="L107" s="257"/>
      <c r="M107" s="257"/>
      <c r="N107" s="257"/>
      <c r="O107" s="257"/>
      <c r="P107" s="257"/>
      <c r="Q107" s="258"/>
    </row>
    <row r="108" s="1" customFormat="1" ht="9.5" spans="1:17">
      <c r="A108" s="256" t="s">
        <v>128</v>
      </c>
      <c r="B108" s="258"/>
      <c r="C108" s="258"/>
      <c r="D108" s="258" t="s">
        <v>77</v>
      </c>
      <c r="E108" s="258"/>
      <c r="F108" s="256"/>
      <c r="G108" s="258"/>
      <c r="H108" s="258" t="s">
        <v>24</v>
      </c>
      <c r="I108" s="257">
        <f t="shared" si="22"/>
        <v>0</v>
      </c>
      <c r="J108" s="257">
        <f t="shared" si="23"/>
        <v>0</v>
      </c>
      <c r="K108" s="257"/>
      <c r="L108" s="257"/>
      <c r="M108" s="257"/>
      <c r="N108" s="257"/>
      <c r="O108" s="257"/>
      <c r="P108" s="257"/>
      <c r="Q108" s="258"/>
    </row>
    <row r="109" s="1" customFormat="1" ht="9.5" spans="1:17">
      <c r="A109" s="253" t="s">
        <v>129</v>
      </c>
      <c r="B109" s="255">
        <f>B110+B114</f>
        <v>7</v>
      </c>
      <c r="C109" s="258"/>
      <c r="D109" s="258" t="s">
        <v>118</v>
      </c>
      <c r="E109" s="255">
        <f>E110+E114</f>
        <v>2200</v>
      </c>
      <c r="F109" s="253"/>
      <c r="G109" s="258"/>
      <c r="H109" s="258" t="s">
        <v>24</v>
      </c>
      <c r="I109" s="254">
        <f t="shared" si="22"/>
        <v>220</v>
      </c>
      <c r="J109" s="254">
        <f t="shared" si="23"/>
        <v>220</v>
      </c>
      <c r="K109" s="254">
        <f>K110+K114</f>
        <v>220</v>
      </c>
      <c r="L109" s="254">
        <f>L110+L114</f>
        <v>0</v>
      </c>
      <c r="M109" s="254">
        <f>M110+M114</f>
        <v>0</v>
      </c>
      <c r="N109" s="254"/>
      <c r="O109" s="254"/>
      <c r="P109" s="254"/>
      <c r="Q109" s="258"/>
    </row>
    <row r="110" s="1" customFormat="1" ht="9.5" spans="1:17">
      <c r="A110" s="256" t="s">
        <v>130</v>
      </c>
      <c r="B110" s="258"/>
      <c r="C110" s="258"/>
      <c r="D110" s="258"/>
      <c r="E110" s="258"/>
      <c r="F110" s="256"/>
      <c r="G110" s="258"/>
      <c r="H110" s="258" t="s">
        <v>24</v>
      </c>
      <c r="I110" s="257">
        <f t="shared" si="22"/>
        <v>0</v>
      </c>
      <c r="J110" s="257">
        <f t="shared" si="23"/>
        <v>0</v>
      </c>
      <c r="K110" s="257">
        <f>K113</f>
        <v>0</v>
      </c>
      <c r="L110" s="257">
        <f>L113</f>
        <v>0</v>
      </c>
      <c r="M110" s="257">
        <f>M113</f>
        <v>0</v>
      </c>
      <c r="N110" s="257"/>
      <c r="O110" s="257"/>
      <c r="P110" s="257"/>
      <c r="Q110" s="258"/>
    </row>
    <row r="111" s="1" customFormat="1" ht="28.5" spans="1:17">
      <c r="A111" s="256" t="s">
        <v>131</v>
      </c>
      <c r="B111" s="258"/>
      <c r="C111" s="258"/>
      <c r="D111" s="258" t="s">
        <v>118</v>
      </c>
      <c r="E111" s="258"/>
      <c r="F111" s="256"/>
      <c r="G111" s="258"/>
      <c r="H111" s="258" t="s">
        <v>24</v>
      </c>
      <c r="I111" s="257">
        <f t="shared" si="22"/>
        <v>0</v>
      </c>
      <c r="J111" s="257">
        <f t="shared" si="23"/>
        <v>0</v>
      </c>
      <c r="K111" s="257"/>
      <c r="L111" s="257"/>
      <c r="M111" s="257"/>
      <c r="N111" s="257"/>
      <c r="O111" s="257"/>
      <c r="P111" s="257"/>
      <c r="Q111" s="258"/>
    </row>
    <row r="112" s="1" customFormat="1" ht="9.5" spans="1:17">
      <c r="A112" s="256" t="s">
        <v>134</v>
      </c>
      <c r="B112" s="258"/>
      <c r="C112" s="258"/>
      <c r="D112" s="258" t="s">
        <v>118</v>
      </c>
      <c r="E112" s="258"/>
      <c r="F112" s="256"/>
      <c r="G112" s="258"/>
      <c r="H112" s="258" t="s">
        <v>24</v>
      </c>
      <c r="I112" s="257">
        <f t="shared" si="22"/>
        <v>0</v>
      </c>
      <c r="J112" s="257">
        <f t="shared" si="23"/>
        <v>0</v>
      </c>
      <c r="K112" s="257"/>
      <c r="L112" s="257"/>
      <c r="M112" s="257"/>
      <c r="N112" s="257"/>
      <c r="O112" s="257"/>
      <c r="P112" s="257"/>
      <c r="Q112" s="258"/>
    </row>
    <row r="113" s="1" customFormat="1" ht="9.5" spans="1:17">
      <c r="A113" s="256" t="s">
        <v>135</v>
      </c>
      <c r="B113" s="258"/>
      <c r="C113" s="258"/>
      <c r="D113" s="258" t="s">
        <v>118</v>
      </c>
      <c r="E113" s="258"/>
      <c r="F113" s="256"/>
      <c r="G113" s="258"/>
      <c r="H113" s="258" t="s">
        <v>24</v>
      </c>
      <c r="I113" s="257">
        <f t="shared" si="22"/>
        <v>0</v>
      </c>
      <c r="J113" s="257">
        <f t="shared" si="23"/>
        <v>0</v>
      </c>
      <c r="K113" s="257"/>
      <c r="L113" s="257"/>
      <c r="M113" s="257"/>
      <c r="N113" s="257"/>
      <c r="O113" s="257"/>
      <c r="P113" s="257"/>
      <c r="Q113" s="258"/>
    </row>
    <row r="114" s="1" customFormat="1" ht="9.5" spans="1:17">
      <c r="A114" s="256" t="s">
        <v>137</v>
      </c>
      <c r="B114" s="258">
        <f>B115+B117+B119</f>
        <v>7</v>
      </c>
      <c r="C114" s="258"/>
      <c r="D114" s="258"/>
      <c r="E114" s="258">
        <f>E115+E117+E119</f>
        <v>2200</v>
      </c>
      <c r="F114" s="256"/>
      <c r="G114" s="258"/>
      <c r="H114" s="258" t="s">
        <v>24</v>
      </c>
      <c r="I114" s="257">
        <f t="shared" si="22"/>
        <v>220</v>
      </c>
      <c r="J114" s="257">
        <f t="shared" si="23"/>
        <v>220</v>
      </c>
      <c r="K114" s="257">
        <f>K115+K117</f>
        <v>220</v>
      </c>
      <c r="L114" s="257"/>
      <c r="M114" s="257"/>
      <c r="N114" s="257"/>
      <c r="O114" s="257"/>
      <c r="P114" s="257"/>
      <c r="Q114" s="258"/>
    </row>
    <row r="115" s="1" customFormat="1" ht="9.5" spans="1:17">
      <c r="A115" s="256" t="s">
        <v>138</v>
      </c>
      <c r="B115" s="258">
        <f>B116</f>
        <v>6</v>
      </c>
      <c r="C115" s="258"/>
      <c r="D115" s="258" t="s">
        <v>118</v>
      </c>
      <c r="E115" s="258">
        <v>2140</v>
      </c>
      <c r="F115" s="256"/>
      <c r="G115" s="258"/>
      <c r="H115" s="258" t="s">
        <v>24</v>
      </c>
      <c r="I115" s="257">
        <f t="shared" si="22"/>
        <v>214</v>
      </c>
      <c r="J115" s="257">
        <f t="shared" si="23"/>
        <v>214</v>
      </c>
      <c r="K115" s="257">
        <f>K116</f>
        <v>214</v>
      </c>
      <c r="L115" s="257"/>
      <c r="M115" s="257"/>
      <c r="N115" s="257"/>
      <c r="O115" s="257"/>
      <c r="P115" s="257"/>
      <c r="Q115" s="258"/>
    </row>
    <row r="116" s="75" customFormat="1" ht="17" customHeight="1" spans="1:17">
      <c r="A116" s="256" t="s">
        <v>371</v>
      </c>
      <c r="B116" s="258">
        <v>6</v>
      </c>
      <c r="C116" s="258" t="s">
        <v>282</v>
      </c>
      <c r="D116" s="258" t="s">
        <v>118</v>
      </c>
      <c r="E116" s="258">
        <v>2140</v>
      </c>
      <c r="F116" s="256" t="s">
        <v>132</v>
      </c>
      <c r="G116" s="258" t="s">
        <v>497</v>
      </c>
      <c r="H116" s="260" t="s">
        <v>285</v>
      </c>
      <c r="I116" s="257">
        <f t="shared" si="22"/>
        <v>214</v>
      </c>
      <c r="J116" s="257">
        <f t="shared" si="23"/>
        <v>214</v>
      </c>
      <c r="K116" s="257">
        <v>214</v>
      </c>
      <c r="L116" s="257"/>
      <c r="M116" s="257"/>
      <c r="N116" s="257"/>
      <c r="O116" s="257"/>
      <c r="P116" s="257"/>
      <c r="Q116" s="258" t="s">
        <v>133</v>
      </c>
    </row>
    <row r="117" s="1" customFormat="1" ht="9.5" spans="1:17">
      <c r="A117" s="256" t="s">
        <v>140</v>
      </c>
      <c r="B117" s="258">
        <v>1</v>
      </c>
      <c r="C117" s="258"/>
      <c r="D117" s="258" t="s">
        <v>118</v>
      </c>
      <c r="E117" s="258">
        <v>60</v>
      </c>
      <c r="F117" s="256"/>
      <c r="G117" s="258"/>
      <c r="H117" s="258" t="s">
        <v>24</v>
      </c>
      <c r="I117" s="257">
        <f t="shared" si="22"/>
        <v>6</v>
      </c>
      <c r="J117" s="257">
        <f t="shared" si="23"/>
        <v>6</v>
      </c>
      <c r="K117" s="257">
        <v>6</v>
      </c>
      <c r="L117" s="257"/>
      <c r="M117" s="257"/>
      <c r="N117" s="257"/>
      <c r="O117" s="257"/>
      <c r="P117" s="257"/>
      <c r="Q117" s="258"/>
    </row>
    <row r="118" s="75" customFormat="1" ht="28" customHeight="1" spans="1:17">
      <c r="A118" s="256" t="s">
        <v>372</v>
      </c>
      <c r="B118" s="258">
        <v>1</v>
      </c>
      <c r="C118" s="258" t="s">
        <v>282</v>
      </c>
      <c r="D118" s="258" t="s">
        <v>118</v>
      </c>
      <c r="E118" s="258">
        <v>60</v>
      </c>
      <c r="F118" s="256" t="s">
        <v>132</v>
      </c>
      <c r="G118" s="258" t="s">
        <v>497</v>
      </c>
      <c r="H118" s="260" t="s">
        <v>285</v>
      </c>
      <c r="I118" s="257">
        <f t="shared" si="22"/>
        <v>6</v>
      </c>
      <c r="J118" s="257">
        <f t="shared" si="23"/>
        <v>6</v>
      </c>
      <c r="K118" s="257">
        <v>6</v>
      </c>
      <c r="L118" s="257"/>
      <c r="M118" s="257"/>
      <c r="N118" s="257"/>
      <c r="O118" s="257"/>
      <c r="P118" s="257"/>
      <c r="Q118" s="258" t="s">
        <v>133</v>
      </c>
    </row>
    <row r="119" s="1" customFormat="1" ht="17" customHeight="1" spans="1:17">
      <c r="A119" s="256" t="s">
        <v>141</v>
      </c>
      <c r="B119" s="258"/>
      <c r="C119" s="258"/>
      <c r="D119" s="258" t="s">
        <v>118</v>
      </c>
      <c r="E119" s="258"/>
      <c r="F119" s="256"/>
      <c r="G119" s="258"/>
      <c r="H119" s="258" t="s">
        <v>24</v>
      </c>
      <c r="I119" s="257">
        <f t="shared" si="22"/>
        <v>0</v>
      </c>
      <c r="J119" s="257">
        <f t="shared" si="23"/>
        <v>0</v>
      </c>
      <c r="K119" s="257"/>
      <c r="L119" s="257"/>
      <c r="M119" s="257"/>
      <c r="N119" s="257"/>
      <c r="O119" s="257"/>
      <c r="P119" s="257"/>
      <c r="Q119" s="258"/>
    </row>
    <row r="120" s="1" customFormat="1" ht="17" customHeight="1" spans="1:17">
      <c r="A120" s="253" t="s">
        <v>142</v>
      </c>
      <c r="B120" s="255"/>
      <c r="C120" s="258"/>
      <c r="D120" s="258"/>
      <c r="E120" s="255"/>
      <c r="F120" s="253"/>
      <c r="G120" s="258"/>
      <c r="H120" s="258" t="s">
        <v>24</v>
      </c>
      <c r="I120" s="254">
        <f t="shared" si="22"/>
        <v>1659.25</v>
      </c>
      <c r="J120" s="254">
        <f t="shared" si="23"/>
        <v>265.8</v>
      </c>
      <c r="K120" s="254">
        <f t="shared" ref="I120:P120" si="33">K121</f>
        <v>148</v>
      </c>
      <c r="L120" s="254">
        <f t="shared" si="33"/>
        <v>0</v>
      </c>
      <c r="M120" s="254">
        <f t="shared" si="33"/>
        <v>117.8</v>
      </c>
      <c r="N120" s="254">
        <f t="shared" si="33"/>
        <v>0</v>
      </c>
      <c r="O120" s="254">
        <f t="shared" si="33"/>
        <v>1320.45</v>
      </c>
      <c r="P120" s="254">
        <f t="shared" si="33"/>
        <v>73</v>
      </c>
      <c r="Q120" s="258"/>
    </row>
    <row r="121" s="1" customFormat="1" ht="17" customHeight="1" spans="1:17">
      <c r="A121" s="256" t="s">
        <v>143</v>
      </c>
      <c r="B121" s="258">
        <v>1</v>
      </c>
      <c r="C121" s="258" t="s">
        <v>282</v>
      </c>
      <c r="D121" s="258" t="s">
        <v>144</v>
      </c>
      <c r="E121" s="258">
        <v>185</v>
      </c>
      <c r="F121" s="256"/>
      <c r="G121" s="258" t="s">
        <v>637</v>
      </c>
      <c r="H121" s="258" t="s">
        <v>24</v>
      </c>
      <c r="I121" s="257">
        <f t="shared" si="22"/>
        <v>1659.25</v>
      </c>
      <c r="J121" s="257">
        <f t="shared" si="23"/>
        <v>265.8</v>
      </c>
      <c r="K121" s="257">
        <v>148</v>
      </c>
      <c r="L121" s="257">
        <v>0</v>
      </c>
      <c r="M121" s="257">
        <v>117.8</v>
      </c>
      <c r="N121" s="257">
        <v>0</v>
      </c>
      <c r="O121" s="257">
        <v>1320.45</v>
      </c>
      <c r="P121" s="257">
        <v>73</v>
      </c>
      <c r="Q121" s="258"/>
    </row>
    <row r="122" s="1" customFormat="1" ht="35" customHeight="1" spans="1:17">
      <c r="A122" s="256" t="s">
        <v>146</v>
      </c>
      <c r="B122" s="258"/>
      <c r="C122" s="258"/>
      <c r="D122" s="258" t="s">
        <v>24</v>
      </c>
      <c r="E122" s="258"/>
      <c r="F122" s="256" t="s">
        <v>638</v>
      </c>
      <c r="G122" s="258"/>
      <c r="H122" s="260" t="s">
        <v>24</v>
      </c>
      <c r="I122" s="257">
        <f t="shared" si="22"/>
        <v>1659.25</v>
      </c>
      <c r="J122" s="257">
        <f t="shared" si="23"/>
        <v>265.8</v>
      </c>
      <c r="K122" s="257">
        <v>148</v>
      </c>
      <c r="L122" s="257"/>
      <c r="M122" s="257">
        <v>117.8</v>
      </c>
      <c r="N122" s="257"/>
      <c r="O122" s="257">
        <v>1320.45</v>
      </c>
      <c r="P122" s="257">
        <v>73</v>
      </c>
      <c r="Q122" s="258" t="s">
        <v>147</v>
      </c>
    </row>
    <row r="123" s="1" customFormat="1" ht="13" customHeight="1" spans="1:17">
      <c r="A123" s="256" t="s">
        <v>148</v>
      </c>
      <c r="B123" s="258"/>
      <c r="C123" s="258"/>
      <c r="D123" s="258" t="s">
        <v>24</v>
      </c>
      <c r="E123" s="258"/>
      <c r="F123" s="256"/>
      <c r="G123" s="258"/>
      <c r="H123" s="258" t="s">
        <v>24</v>
      </c>
      <c r="I123" s="257">
        <f t="shared" si="22"/>
        <v>0</v>
      </c>
      <c r="J123" s="257">
        <f t="shared" si="23"/>
        <v>0</v>
      </c>
      <c r="K123" s="257"/>
      <c r="L123" s="257"/>
      <c r="M123" s="257"/>
      <c r="N123" s="257"/>
      <c r="O123" s="257"/>
      <c r="P123" s="257"/>
      <c r="Q123" s="258"/>
    </row>
    <row r="124" s="1" customFormat="1" ht="13" customHeight="1" spans="1:17">
      <c r="A124" s="256" t="s">
        <v>150</v>
      </c>
      <c r="B124" s="258"/>
      <c r="C124" s="258"/>
      <c r="D124" s="258" t="s">
        <v>24</v>
      </c>
      <c r="E124" s="258"/>
      <c r="F124" s="256"/>
      <c r="G124" s="258"/>
      <c r="H124" s="258" t="s">
        <v>24</v>
      </c>
      <c r="I124" s="257">
        <f t="shared" si="22"/>
        <v>0</v>
      </c>
      <c r="J124" s="257">
        <f t="shared" si="23"/>
        <v>0</v>
      </c>
      <c r="K124" s="257"/>
      <c r="L124" s="257"/>
      <c r="M124" s="257"/>
      <c r="N124" s="257"/>
      <c r="O124" s="257"/>
      <c r="P124" s="257"/>
      <c r="Q124" s="258"/>
    </row>
    <row r="125" s="1" customFormat="1" ht="13" customHeight="1" spans="1:17">
      <c r="A125" s="256" t="s">
        <v>151</v>
      </c>
      <c r="B125" s="258"/>
      <c r="C125" s="258"/>
      <c r="D125" s="258" t="s">
        <v>24</v>
      </c>
      <c r="E125" s="258"/>
      <c r="F125" s="256"/>
      <c r="G125" s="258"/>
      <c r="H125" s="258" t="s">
        <v>24</v>
      </c>
      <c r="I125" s="257">
        <f t="shared" si="22"/>
        <v>0</v>
      </c>
      <c r="J125" s="257">
        <f t="shared" si="23"/>
        <v>0</v>
      </c>
      <c r="K125" s="257"/>
      <c r="L125" s="257"/>
      <c r="M125" s="257"/>
      <c r="N125" s="257"/>
      <c r="O125" s="257"/>
      <c r="P125" s="257"/>
      <c r="Q125" s="258"/>
    </row>
    <row r="126" s="1" customFormat="1" ht="16" customHeight="1" spans="1:17">
      <c r="A126" s="253" t="s">
        <v>152</v>
      </c>
      <c r="B126" s="254">
        <f>B127+B130+B132+B134+B136+B138</f>
        <v>56</v>
      </c>
      <c r="C126" s="258"/>
      <c r="D126" s="272" t="s">
        <v>24</v>
      </c>
      <c r="E126" s="272" t="s">
        <v>24</v>
      </c>
      <c r="F126" s="253"/>
      <c r="G126" s="258"/>
      <c r="H126" s="258" t="s">
        <v>24</v>
      </c>
      <c r="I126" s="254">
        <f t="shared" si="22"/>
        <v>7538.85</v>
      </c>
      <c r="J126" s="254">
        <f t="shared" si="23"/>
        <v>7538.85</v>
      </c>
      <c r="K126" s="254">
        <f t="shared" ref="I126:P126" si="34">K127+K130+K132+K134+K136+K138</f>
        <v>1800</v>
      </c>
      <c r="L126" s="254">
        <f t="shared" si="34"/>
        <v>0</v>
      </c>
      <c r="M126" s="254">
        <f t="shared" si="34"/>
        <v>5738.85</v>
      </c>
      <c r="N126" s="254">
        <f t="shared" si="34"/>
        <v>0</v>
      </c>
      <c r="O126" s="254">
        <f t="shared" si="34"/>
        <v>0</v>
      </c>
      <c r="P126" s="254">
        <f t="shared" si="34"/>
        <v>0</v>
      </c>
      <c r="Q126" s="258"/>
    </row>
    <row r="127" s="1" customFormat="1" ht="19" spans="1:17">
      <c r="A127" s="256" t="s">
        <v>154</v>
      </c>
      <c r="B127" s="258">
        <v>2</v>
      </c>
      <c r="C127" s="258"/>
      <c r="D127" s="258" t="s">
        <v>155</v>
      </c>
      <c r="E127" s="258">
        <f>E128+E129</f>
        <v>4409</v>
      </c>
      <c r="F127" s="256"/>
      <c r="G127" s="258"/>
      <c r="H127" s="258" t="s">
        <v>24</v>
      </c>
      <c r="I127" s="257">
        <f t="shared" si="22"/>
        <v>1011.35</v>
      </c>
      <c r="J127" s="257">
        <f t="shared" si="23"/>
        <v>1011.35</v>
      </c>
      <c r="K127" s="257">
        <f t="shared" ref="I127:P127" si="35">K128+K129</f>
        <v>400</v>
      </c>
      <c r="L127" s="257">
        <f t="shared" si="35"/>
        <v>0</v>
      </c>
      <c r="M127" s="257">
        <f t="shared" si="35"/>
        <v>611.35</v>
      </c>
      <c r="N127" s="257">
        <f t="shared" si="35"/>
        <v>0</v>
      </c>
      <c r="O127" s="257">
        <f t="shared" si="35"/>
        <v>0</v>
      </c>
      <c r="P127" s="257">
        <f t="shared" si="35"/>
        <v>0</v>
      </c>
      <c r="Q127" s="258"/>
    </row>
    <row r="128" s="6" customFormat="1" ht="14" customHeight="1" spans="1:17">
      <c r="A128" s="256" t="s">
        <v>639</v>
      </c>
      <c r="B128" s="258">
        <v>1</v>
      </c>
      <c r="C128" s="258" t="s">
        <v>282</v>
      </c>
      <c r="D128" s="258" t="s">
        <v>155</v>
      </c>
      <c r="E128" s="258">
        <v>3540</v>
      </c>
      <c r="F128" s="256" t="s">
        <v>640</v>
      </c>
      <c r="G128" s="258" t="s">
        <v>497</v>
      </c>
      <c r="H128" s="260" t="s">
        <v>285</v>
      </c>
      <c r="I128" s="257">
        <f t="shared" si="22"/>
        <v>811.35</v>
      </c>
      <c r="J128" s="257">
        <f t="shared" si="23"/>
        <v>811.35</v>
      </c>
      <c r="K128" s="257">
        <v>200</v>
      </c>
      <c r="L128" s="257">
        <v>0</v>
      </c>
      <c r="M128" s="257">
        <v>611.35</v>
      </c>
      <c r="N128" s="257">
        <v>0</v>
      </c>
      <c r="O128" s="257">
        <v>0</v>
      </c>
      <c r="P128" s="257">
        <v>0</v>
      </c>
      <c r="Q128" s="258" t="s">
        <v>153</v>
      </c>
    </row>
    <row r="129" s="6" customFormat="1" ht="14" customHeight="1" spans="1:17">
      <c r="A129" s="256" t="s">
        <v>641</v>
      </c>
      <c r="B129" s="258">
        <v>1</v>
      </c>
      <c r="C129" s="258" t="s">
        <v>282</v>
      </c>
      <c r="D129" s="258" t="s">
        <v>155</v>
      </c>
      <c r="E129" s="258">
        <v>869</v>
      </c>
      <c r="F129" s="256" t="s">
        <v>642</v>
      </c>
      <c r="G129" s="258" t="s">
        <v>497</v>
      </c>
      <c r="H129" s="260" t="s">
        <v>378</v>
      </c>
      <c r="I129" s="257">
        <f t="shared" si="22"/>
        <v>200</v>
      </c>
      <c r="J129" s="257">
        <f t="shared" si="23"/>
        <v>200</v>
      </c>
      <c r="K129" s="257">
        <v>200</v>
      </c>
      <c r="L129" s="257">
        <v>0</v>
      </c>
      <c r="M129" s="257">
        <v>0</v>
      </c>
      <c r="N129" s="257">
        <v>0</v>
      </c>
      <c r="O129" s="257">
        <v>0</v>
      </c>
      <c r="P129" s="257">
        <v>0</v>
      </c>
      <c r="Q129" s="258" t="s">
        <v>153</v>
      </c>
    </row>
    <row r="130" s="1" customFormat="1" ht="28.5" spans="1:17">
      <c r="A130" s="256" t="s">
        <v>156</v>
      </c>
      <c r="B130" s="258">
        <f>B131</f>
        <v>45</v>
      </c>
      <c r="C130" s="258" t="s">
        <v>282</v>
      </c>
      <c r="D130" s="258" t="s">
        <v>155</v>
      </c>
      <c r="E130" s="258">
        <v>19836</v>
      </c>
      <c r="F130" s="256"/>
      <c r="G130" s="258" t="s">
        <v>497</v>
      </c>
      <c r="H130" s="260" t="s">
        <v>378</v>
      </c>
      <c r="I130" s="257">
        <f t="shared" si="22"/>
        <v>2234</v>
      </c>
      <c r="J130" s="257">
        <f t="shared" si="23"/>
        <v>2234</v>
      </c>
      <c r="K130" s="257"/>
      <c r="L130" s="257"/>
      <c r="M130" s="257">
        <v>2234</v>
      </c>
      <c r="N130" s="257">
        <f t="shared" ref="N130:N133" si="36">N131</f>
        <v>0</v>
      </c>
      <c r="O130" s="257">
        <f t="shared" ref="O130:O133" si="37">O131</f>
        <v>0</v>
      </c>
      <c r="P130" s="257">
        <f t="shared" ref="P130:P133" si="38">P131</f>
        <v>0</v>
      </c>
      <c r="Q130" s="258" t="s">
        <v>24</v>
      </c>
    </row>
    <row r="131" s="6" customFormat="1" ht="43.5" customHeight="1" spans="1:17">
      <c r="A131" s="256" t="s">
        <v>643</v>
      </c>
      <c r="B131" s="258">
        <v>45</v>
      </c>
      <c r="C131" s="258" t="s">
        <v>282</v>
      </c>
      <c r="D131" s="258" t="s">
        <v>155</v>
      </c>
      <c r="E131" s="258">
        <v>19836</v>
      </c>
      <c r="F131" s="256" t="s">
        <v>644</v>
      </c>
      <c r="G131" s="258" t="s">
        <v>497</v>
      </c>
      <c r="H131" s="260" t="s">
        <v>378</v>
      </c>
      <c r="I131" s="257">
        <f t="shared" si="22"/>
        <v>2234</v>
      </c>
      <c r="J131" s="257">
        <f t="shared" si="23"/>
        <v>2234</v>
      </c>
      <c r="K131" s="257"/>
      <c r="L131" s="257"/>
      <c r="M131" s="257">
        <v>2234</v>
      </c>
      <c r="N131" s="257">
        <v>0</v>
      </c>
      <c r="O131" s="257">
        <v>0</v>
      </c>
      <c r="P131" s="257">
        <v>0</v>
      </c>
      <c r="Q131" s="258" t="s">
        <v>153</v>
      </c>
    </row>
    <row r="132" s="1" customFormat="1" ht="27" customHeight="1" spans="1:17">
      <c r="A132" s="256" t="s">
        <v>158</v>
      </c>
      <c r="B132" s="258">
        <v>7</v>
      </c>
      <c r="C132" s="258" t="s">
        <v>282</v>
      </c>
      <c r="D132" s="258" t="s">
        <v>155</v>
      </c>
      <c r="E132" s="258">
        <v>9510</v>
      </c>
      <c r="F132" s="256"/>
      <c r="G132" s="258"/>
      <c r="H132" s="258" t="s">
        <v>24</v>
      </c>
      <c r="I132" s="257">
        <f t="shared" si="22"/>
        <v>1069</v>
      </c>
      <c r="J132" s="257">
        <f t="shared" si="23"/>
        <v>1069</v>
      </c>
      <c r="K132" s="257">
        <v>100</v>
      </c>
      <c r="L132" s="257"/>
      <c r="M132" s="257">
        <v>969</v>
      </c>
      <c r="N132" s="257">
        <f t="shared" si="36"/>
        <v>0</v>
      </c>
      <c r="O132" s="257">
        <f t="shared" si="37"/>
        <v>0</v>
      </c>
      <c r="P132" s="257">
        <f t="shared" si="38"/>
        <v>0</v>
      </c>
      <c r="Q132" s="258" t="s">
        <v>24</v>
      </c>
    </row>
    <row r="133" s="6" customFormat="1" ht="53" customHeight="1" spans="1:17">
      <c r="A133" s="256" t="s">
        <v>645</v>
      </c>
      <c r="B133" s="258">
        <v>7</v>
      </c>
      <c r="C133" s="258" t="s">
        <v>282</v>
      </c>
      <c r="D133" s="258" t="s">
        <v>155</v>
      </c>
      <c r="E133" s="258">
        <v>9510</v>
      </c>
      <c r="F133" s="256" t="s">
        <v>646</v>
      </c>
      <c r="G133" s="258" t="s">
        <v>497</v>
      </c>
      <c r="H133" s="260" t="s">
        <v>378</v>
      </c>
      <c r="I133" s="257">
        <f t="shared" si="22"/>
        <v>1069</v>
      </c>
      <c r="J133" s="257">
        <f t="shared" si="23"/>
        <v>1069</v>
      </c>
      <c r="K133" s="257">
        <v>100</v>
      </c>
      <c r="L133" s="257"/>
      <c r="M133" s="257">
        <v>969</v>
      </c>
      <c r="N133" s="257">
        <f t="shared" si="36"/>
        <v>0</v>
      </c>
      <c r="O133" s="257">
        <f t="shared" si="37"/>
        <v>0</v>
      </c>
      <c r="P133" s="257">
        <f t="shared" si="38"/>
        <v>0</v>
      </c>
      <c r="Q133" s="258" t="s">
        <v>153</v>
      </c>
    </row>
    <row r="134" s="1" customFormat="1" ht="23" customHeight="1" spans="1:17">
      <c r="A134" s="256" t="s">
        <v>160</v>
      </c>
      <c r="B134" s="258">
        <v>1</v>
      </c>
      <c r="C134" s="258"/>
      <c r="D134" s="258" t="s">
        <v>155</v>
      </c>
      <c r="E134" s="257">
        <f>E135</f>
        <v>70000</v>
      </c>
      <c r="F134" s="256"/>
      <c r="G134" s="258"/>
      <c r="H134" s="258" t="s">
        <v>24</v>
      </c>
      <c r="I134" s="257">
        <f t="shared" si="22"/>
        <v>2000</v>
      </c>
      <c r="J134" s="257">
        <f t="shared" si="23"/>
        <v>2000</v>
      </c>
      <c r="K134" s="257">
        <f t="shared" ref="I134:P134" si="39">K135</f>
        <v>800</v>
      </c>
      <c r="L134" s="257">
        <f t="shared" si="39"/>
        <v>0</v>
      </c>
      <c r="M134" s="257">
        <f t="shared" si="39"/>
        <v>1200</v>
      </c>
      <c r="N134" s="257">
        <f t="shared" si="39"/>
        <v>0</v>
      </c>
      <c r="O134" s="257">
        <f t="shared" si="39"/>
        <v>0</v>
      </c>
      <c r="P134" s="257">
        <f t="shared" si="39"/>
        <v>0</v>
      </c>
      <c r="Q134" s="258"/>
    </row>
    <row r="135" s="233" customFormat="1" ht="25" customHeight="1" spans="1:17">
      <c r="A135" s="256" t="s">
        <v>647</v>
      </c>
      <c r="B135" s="258">
        <v>1</v>
      </c>
      <c r="C135" s="258" t="s">
        <v>282</v>
      </c>
      <c r="D135" s="258" t="s">
        <v>155</v>
      </c>
      <c r="E135" s="258">
        <v>70000</v>
      </c>
      <c r="F135" s="256" t="s">
        <v>648</v>
      </c>
      <c r="G135" s="258" t="s">
        <v>497</v>
      </c>
      <c r="H135" s="260" t="s">
        <v>378</v>
      </c>
      <c r="I135" s="257">
        <f t="shared" ref="I135:I198" si="40">SUM(J135,N135:P135)</f>
        <v>2000</v>
      </c>
      <c r="J135" s="257">
        <f t="shared" ref="J135:J198" si="41">SUM(K135:M135)</f>
        <v>2000</v>
      </c>
      <c r="K135" s="257">
        <v>800</v>
      </c>
      <c r="L135" s="257">
        <v>0</v>
      </c>
      <c r="M135" s="257">
        <v>1200</v>
      </c>
      <c r="N135" s="257">
        <v>0</v>
      </c>
      <c r="O135" s="257">
        <v>0</v>
      </c>
      <c r="P135" s="257">
        <v>0</v>
      </c>
      <c r="Q135" s="258" t="s">
        <v>153</v>
      </c>
    </row>
    <row r="136" s="1" customFormat="1" ht="17" customHeight="1" spans="1:17">
      <c r="A136" s="256" t="s">
        <v>162</v>
      </c>
      <c r="B136" s="258">
        <v>1</v>
      </c>
      <c r="C136" s="258"/>
      <c r="D136" s="258" t="s">
        <v>155</v>
      </c>
      <c r="E136" s="258">
        <f>E137</f>
        <v>6026</v>
      </c>
      <c r="F136" s="256"/>
      <c r="G136" s="258"/>
      <c r="H136" s="258" t="s">
        <v>24</v>
      </c>
      <c r="I136" s="257">
        <f t="shared" si="40"/>
        <v>1224.5</v>
      </c>
      <c r="J136" s="257">
        <f t="shared" si="41"/>
        <v>1224.5</v>
      </c>
      <c r="K136" s="257">
        <f t="shared" ref="I136:P136" si="42">K137</f>
        <v>500</v>
      </c>
      <c r="L136" s="257">
        <f t="shared" si="42"/>
        <v>0</v>
      </c>
      <c r="M136" s="257">
        <f t="shared" si="42"/>
        <v>724.5</v>
      </c>
      <c r="N136" s="257">
        <f t="shared" si="42"/>
        <v>0</v>
      </c>
      <c r="O136" s="257">
        <f t="shared" si="42"/>
        <v>0</v>
      </c>
      <c r="P136" s="257">
        <f t="shared" si="42"/>
        <v>0</v>
      </c>
      <c r="Q136" s="258"/>
    </row>
    <row r="137" s="1" customFormat="1" ht="26" customHeight="1" spans="1:17">
      <c r="A137" s="256" t="s">
        <v>649</v>
      </c>
      <c r="B137" s="258">
        <v>1</v>
      </c>
      <c r="C137" s="258" t="s">
        <v>282</v>
      </c>
      <c r="D137" s="258" t="s">
        <v>155</v>
      </c>
      <c r="E137" s="258">
        <v>6026</v>
      </c>
      <c r="F137" s="256" t="s">
        <v>650</v>
      </c>
      <c r="G137" s="258" t="s">
        <v>497</v>
      </c>
      <c r="H137" s="260" t="s">
        <v>378</v>
      </c>
      <c r="I137" s="257">
        <f t="shared" si="40"/>
        <v>1224.5</v>
      </c>
      <c r="J137" s="257">
        <f t="shared" si="41"/>
        <v>1224.5</v>
      </c>
      <c r="K137" s="257">
        <v>500</v>
      </c>
      <c r="L137" s="257">
        <v>0</v>
      </c>
      <c r="M137" s="257">
        <v>724.5</v>
      </c>
      <c r="N137" s="257">
        <v>0</v>
      </c>
      <c r="O137" s="257">
        <v>0</v>
      </c>
      <c r="P137" s="257">
        <v>0</v>
      </c>
      <c r="Q137" s="258" t="s">
        <v>153</v>
      </c>
    </row>
    <row r="138" s="1" customFormat="1" ht="13" customHeight="1" spans="1:17">
      <c r="A138" s="256" t="s">
        <v>163</v>
      </c>
      <c r="B138" s="258"/>
      <c r="C138" s="258"/>
      <c r="D138" s="258" t="s">
        <v>118</v>
      </c>
      <c r="E138" s="258"/>
      <c r="F138" s="256"/>
      <c r="G138" s="258"/>
      <c r="H138" s="258" t="s">
        <v>24</v>
      </c>
      <c r="I138" s="257">
        <f t="shared" si="40"/>
        <v>0</v>
      </c>
      <c r="J138" s="257">
        <f t="shared" si="41"/>
        <v>0</v>
      </c>
      <c r="K138" s="257"/>
      <c r="L138" s="257"/>
      <c r="M138" s="257"/>
      <c r="N138" s="257"/>
      <c r="O138" s="257"/>
      <c r="P138" s="257"/>
      <c r="Q138" s="258"/>
    </row>
    <row r="139" s="1" customFormat="1" ht="17" customHeight="1" spans="1:17">
      <c r="A139" s="253" t="s">
        <v>164</v>
      </c>
      <c r="B139" s="254">
        <f>B140+B142+B146+B159</f>
        <v>17</v>
      </c>
      <c r="C139" s="251" t="s">
        <v>24</v>
      </c>
      <c r="D139" s="251" t="s">
        <v>24</v>
      </c>
      <c r="E139" s="251" t="s">
        <v>24</v>
      </c>
      <c r="F139" s="253"/>
      <c r="G139" s="258"/>
      <c r="H139" s="255" t="s">
        <v>24</v>
      </c>
      <c r="I139" s="254">
        <f t="shared" si="40"/>
        <v>2106.93</v>
      </c>
      <c r="J139" s="254">
        <f t="shared" si="41"/>
        <v>374.93</v>
      </c>
      <c r="K139" s="254">
        <f t="shared" ref="I139:P139" si="43">K140+K142+K146+K159</f>
        <v>7.13</v>
      </c>
      <c r="L139" s="254">
        <f t="shared" si="43"/>
        <v>9.2</v>
      </c>
      <c r="M139" s="254">
        <f t="shared" si="43"/>
        <v>358.6</v>
      </c>
      <c r="N139" s="254">
        <f t="shared" si="43"/>
        <v>432</v>
      </c>
      <c r="O139" s="254">
        <f t="shared" si="43"/>
        <v>1300</v>
      </c>
      <c r="P139" s="254">
        <f t="shared" si="43"/>
        <v>0</v>
      </c>
      <c r="Q139" s="258"/>
    </row>
    <row r="140" s="1" customFormat="1" ht="13" customHeight="1" spans="1:17">
      <c r="A140" s="256" t="s">
        <v>166</v>
      </c>
      <c r="B140" s="258">
        <v>1</v>
      </c>
      <c r="C140" s="258"/>
      <c r="D140" s="258" t="s">
        <v>77</v>
      </c>
      <c r="E140" s="258">
        <v>1</v>
      </c>
      <c r="F140" s="256"/>
      <c r="G140" s="258"/>
      <c r="H140" s="258" t="s">
        <v>24</v>
      </c>
      <c r="I140" s="257">
        <f t="shared" si="40"/>
        <v>432</v>
      </c>
      <c r="J140" s="257">
        <f t="shared" si="41"/>
        <v>0</v>
      </c>
      <c r="K140" s="257">
        <f t="shared" ref="I140:P140" si="44">K141</f>
        <v>0</v>
      </c>
      <c r="L140" s="257">
        <f t="shared" si="44"/>
        <v>0</v>
      </c>
      <c r="M140" s="257">
        <f t="shared" si="44"/>
        <v>0</v>
      </c>
      <c r="N140" s="257">
        <f t="shared" si="44"/>
        <v>432</v>
      </c>
      <c r="O140" s="257">
        <f t="shared" si="44"/>
        <v>0</v>
      </c>
      <c r="P140" s="257">
        <f t="shared" si="44"/>
        <v>0</v>
      </c>
      <c r="Q140" s="258"/>
    </row>
    <row r="141" s="77" customFormat="1" ht="30" customHeight="1" spans="1:17">
      <c r="A141" s="256" t="s">
        <v>651</v>
      </c>
      <c r="B141" s="258">
        <v>1</v>
      </c>
      <c r="C141" s="258" t="s">
        <v>282</v>
      </c>
      <c r="D141" s="258" t="s">
        <v>77</v>
      </c>
      <c r="E141" s="258">
        <v>1</v>
      </c>
      <c r="F141" s="256" t="s">
        <v>652</v>
      </c>
      <c r="G141" s="258" t="s">
        <v>497</v>
      </c>
      <c r="H141" s="260" t="s">
        <v>285</v>
      </c>
      <c r="I141" s="257">
        <f t="shared" si="40"/>
        <v>432</v>
      </c>
      <c r="J141" s="257">
        <f t="shared" si="41"/>
        <v>0</v>
      </c>
      <c r="K141" s="257"/>
      <c r="L141" s="257"/>
      <c r="M141" s="257"/>
      <c r="N141" s="257">
        <v>432</v>
      </c>
      <c r="O141" s="257"/>
      <c r="P141" s="257"/>
      <c r="Q141" s="258" t="s">
        <v>165</v>
      </c>
    </row>
    <row r="142" s="1" customFormat="1" ht="14" customHeight="1" spans="1:17">
      <c r="A142" s="256" t="s">
        <v>168</v>
      </c>
      <c r="B142" s="258">
        <v>3</v>
      </c>
      <c r="C142" s="258"/>
      <c r="D142" s="258" t="s">
        <v>77</v>
      </c>
      <c r="E142" s="257">
        <v>6</v>
      </c>
      <c r="F142" s="256"/>
      <c r="G142" s="258"/>
      <c r="H142" s="258" t="s">
        <v>24</v>
      </c>
      <c r="I142" s="257">
        <f t="shared" si="40"/>
        <v>1402</v>
      </c>
      <c r="J142" s="257">
        <f t="shared" si="41"/>
        <v>102</v>
      </c>
      <c r="K142" s="257">
        <f t="shared" ref="I142:P142" si="45">K143+K144+K145</f>
        <v>0</v>
      </c>
      <c r="L142" s="257">
        <f t="shared" si="45"/>
        <v>0</v>
      </c>
      <c r="M142" s="257">
        <f t="shared" si="45"/>
        <v>102</v>
      </c>
      <c r="N142" s="257">
        <f t="shared" si="45"/>
        <v>0</v>
      </c>
      <c r="O142" s="257">
        <f t="shared" si="45"/>
        <v>1300</v>
      </c>
      <c r="P142" s="257">
        <f t="shared" si="45"/>
        <v>0</v>
      </c>
      <c r="Q142" s="258"/>
    </row>
    <row r="143" s="77" customFormat="1" ht="39" customHeight="1" spans="1:17">
      <c r="A143" s="256" t="s">
        <v>653</v>
      </c>
      <c r="B143" s="258">
        <v>1</v>
      </c>
      <c r="C143" s="258" t="s">
        <v>282</v>
      </c>
      <c r="D143" s="258" t="s">
        <v>77</v>
      </c>
      <c r="E143" s="258">
        <v>1</v>
      </c>
      <c r="F143" s="256" t="s">
        <v>654</v>
      </c>
      <c r="G143" s="258" t="s">
        <v>497</v>
      </c>
      <c r="H143" s="260" t="s">
        <v>378</v>
      </c>
      <c r="I143" s="257">
        <f t="shared" si="40"/>
        <v>1300</v>
      </c>
      <c r="J143" s="257">
        <f t="shared" si="41"/>
        <v>0</v>
      </c>
      <c r="K143" s="257"/>
      <c r="L143" s="257"/>
      <c r="M143" s="257"/>
      <c r="N143" s="257"/>
      <c r="O143" s="257">
        <v>1300</v>
      </c>
      <c r="P143" s="257"/>
      <c r="Q143" s="258" t="s">
        <v>165</v>
      </c>
    </row>
    <row r="144" s="77" customFormat="1" ht="30" customHeight="1" spans="1:17">
      <c r="A144" s="256" t="s">
        <v>655</v>
      </c>
      <c r="B144" s="258">
        <v>1</v>
      </c>
      <c r="C144" s="258" t="s">
        <v>306</v>
      </c>
      <c r="D144" s="258" t="s">
        <v>77</v>
      </c>
      <c r="E144" s="258">
        <v>1</v>
      </c>
      <c r="F144" s="256" t="s">
        <v>656</v>
      </c>
      <c r="G144" s="258" t="s">
        <v>497</v>
      </c>
      <c r="H144" s="260" t="s">
        <v>285</v>
      </c>
      <c r="I144" s="257">
        <f t="shared" si="40"/>
        <v>90</v>
      </c>
      <c r="J144" s="257">
        <f t="shared" si="41"/>
        <v>90</v>
      </c>
      <c r="K144" s="257"/>
      <c r="L144" s="257"/>
      <c r="M144" s="257">
        <v>90</v>
      </c>
      <c r="N144" s="257"/>
      <c r="O144" s="257"/>
      <c r="P144" s="257"/>
      <c r="Q144" s="258" t="s">
        <v>165</v>
      </c>
    </row>
    <row r="145" s="62" customFormat="1" ht="51" customHeight="1" spans="1:17">
      <c r="A145" s="256" t="s">
        <v>657</v>
      </c>
      <c r="B145" s="258">
        <v>1</v>
      </c>
      <c r="C145" s="258" t="s">
        <v>282</v>
      </c>
      <c r="D145" s="258" t="s">
        <v>77</v>
      </c>
      <c r="E145" s="258">
        <v>4</v>
      </c>
      <c r="F145" s="256" t="s">
        <v>658</v>
      </c>
      <c r="G145" s="258" t="s">
        <v>497</v>
      </c>
      <c r="H145" s="260" t="s">
        <v>285</v>
      </c>
      <c r="I145" s="257">
        <f t="shared" si="40"/>
        <v>12</v>
      </c>
      <c r="J145" s="257">
        <f t="shared" si="41"/>
        <v>12</v>
      </c>
      <c r="K145" s="257"/>
      <c r="L145" s="257"/>
      <c r="M145" s="257">
        <v>12</v>
      </c>
      <c r="N145" s="257"/>
      <c r="O145" s="257"/>
      <c r="P145" s="257"/>
      <c r="Q145" s="258" t="s">
        <v>165</v>
      </c>
    </row>
    <row r="146" s="1" customFormat="1" ht="17" customHeight="1" spans="1:17">
      <c r="A146" s="256" t="s">
        <v>170</v>
      </c>
      <c r="B146" s="258">
        <v>12</v>
      </c>
      <c r="C146" s="258"/>
      <c r="D146" s="258" t="s">
        <v>77</v>
      </c>
      <c r="E146" s="257">
        <v>17</v>
      </c>
      <c r="F146" s="256"/>
      <c r="G146" s="258"/>
      <c r="H146" s="258" t="s">
        <v>24</v>
      </c>
      <c r="I146" s="257">
        <f t="shared" si="40"/>
        <v>250.6</v>
      </c>
      <c r="J146" s="257">
        <f t="shared" si="41"/>
        <v>250.6</v>
      </c>
      <c r="K146" s="257">
        <f t="shared" ref="I146:P146" si="46">K147+K148+K149+K150+K151+K152+K153+K154+K155+K156+K157+K158</f>
        <v>0</v>
      </c>
      <c r="L146" s="257">
        <f t="shared" si="46"/>
        <v>0</v>
      </c>
      <c r="M146" s="257">
        <f t="shared" si="46"/>
        <v>250.6</v>
      </c>
      <c r="N146" s="257">
        <f t="shared" si="46"/>
        <v>0</v>
      </c>
      <c r="O146" s="257">
        <f t="shared" si="46"/>
        <v>0</v>
      </c>
      <c r="P146" s="257">
        <f t="shared" si="46"/>
        <v>0</v>
      </c>
      <c r="Q146" s="258"/>
    </row>
    <row r="147" s="62" customFormat="1" ht="30" customHeight="1" spans="1:17">
      <c r="A147" s="256" t="s">
        <v>659</v>
      </c>
      <c r="B147" s="258">
        <v>1</v>
      </c>
      <c r="C147" s="258" t="s">
        <v>282</v>
      </c>
      <c r="D147" s="258" t="s">
        <v>77</v>
      </c>
      <c r="E147" s="258">
        <v>1</v>
      </c>
      <c r="F147" s="256" t="s">
        <v>441</v>
      </c>
      <c r="G147" s="258" t="s">
        <v>497</v>
      </c>
      <c r="H147" s="260" t="s">
        <v>285</v>
      </c>
      <c r="I147" s="257">
        <f t="shared" si="40"/>
        <v>30</v>
      </c>
      <c r="J147" s="257">
        <f t="shared" si="41"/>
        <v>30</v>
      </c>
      <c r="K147" s="257"/>
      <c r="L147" s="257"/>
      <c r="M147" s="257">
        <v>30</v>
      </c>
      <c r="N147" s="257"/>
      <c r="O147" s="257"/>
      <c r="P147" s="257"/>
      <c r="Q147" s="258" t="s">
        <v>165</v>
      </c>
    </row>
    <row r="148" s="62" customFormat="1" ht="30" customHeight="1" spans="1:17">
      <c r="A148" s="256" t="s">
        <v>660</v>
      </c>
      <c r="B148" s="258">
        <v>1</v>
      </c>
      <c r="C148" s="258" t="s">
        <v>282</v>
      </c>
      <c r="D148" s="258" t="s">
        <v>77</v>
      </c>
      <c r="E148" s="258">
        <v>1</v>
      </c>
      <c r="F148" s="256" t="s">
        <v>661</v>
      </c>
      <c r="G148" s="258" t="s">
        <v>497</v>
      </c>
      <c r="H148" s="260" t="s">
        <v>285</v>
      </c>
      <c r="I148" s="257">
        <f t="shared" si="40"/>
        <v>30</v>
      </c>
      <c r="J148" s="257">
        <f t="shared" si="41"/>
        <v>30</v>
      </c>
      <c r="K148" s="257"/>
      <c r="L148" s="257"/>
      <c r="M148" s="257">
        <v>30</v>
      </c>
      <c r="N148" s="257"/>
      <c r="O148" s="257"/>
      <c r="P148" s="257"/>
      <c r="Q148" s="258" t="s">
        <v>165</v>
      </c>
    </row>
    <row r="149" s="62" customFormat="1" ht="30" customHeight="1" spans="1:17">
      <c r="A149" s="256" t="s">
        <v>662</v>
      </c>
      <c r="B149" s="258">
        <v>1</v>
      </c>
      <c r="C149" s="258" t="s">
        <v>282</v>
      </c>
      <c r="D149" s="258" t="s">
        <v>77</v>
      </c>
      <c r="E149" s="258">
        <v>1</v>
      </c>
      <c r="F149" s="256" t="s">
        <v>663</v>
      </c>
      <c r="G149" s="258" t="s">
        <v>497</v>
      </c>
      <c r="H149" s="260" t="s">
        <v>285</v>
      </c>
      <c r="I149" s="257">
        <f t="shared" si="40"/>
        <v>18.8</v>
      </c>
      <c r="J149" s="257">
        <f t="shared" si="41"/>
        <v>18.8</v>
      </c>
      <c r="K149" s="257"/>
      <c r="L149" s="257"/>
      <c r="M149" s="257">
        <v>18.8</v>
      </c>
      <c r="N149" s="257"/>
      <c r="O149" s="257"/>
      <c r="P149" s="257"/>
      <c r="Q149" s="258" t="s">
        <v>165</v>
      </c>
    </row>
    <row r="150" s="77" customFormat="1" ht="30" customHeight="1" spans="1:17">
      <c r="A150" s="256" t="s">
        <v>664</v>
      </c>
      <c r="B150" s="258">
        <v>1</v>
      </c>
      <c r="C150" s="258" t="s">
        <v>306</v>
      </c>
      <c r="D150" s="258" t="s">
        <v>77</v>
      </c>
      <c r="E150" s="258">
        <v>1</v>
      </c>
      <c r="F150" s="256" t="s">
        <v>665</v>
      </c>
      <c r="G150" s="258" t="s">
        <v>497</v>
      </c>
      <c r="H150" s="260" t="s">
        <v>285</v>
      </c>
      <c r="I150" s="257">
        <f t="shared" si="40"/>
        <v>16</v>
      </c>
      <c r="J150" s="257">
        <f t="shared" si="41"/>
        <v>16</v>
      </c>
      <c r="K150" s="257"/>
      <c r="L150" s="257"/>
      <c r="M150" s="257">
        <v>16</v>
      </c>
      <c r="N150" s="257"/>
      <c r="O150" s="257"/>
      <c r="P150" s="257"/>
      <c r="Q150" s="258" t="s">
        <v>165</v>
      </c>
    </row>
    <row r="151" s="77" customFormat="1" ht="30" customHeight="1" spans="1:17">
      <c r="A151" s="256" t="s">
        <v>666</v>
      </c>
      <c r="B151" s="258">
        <v>1</v>
      </c>
      <c r="C151" s="258" t="s">
        <v>306</v>
      </c>
      <c r="D151" s="258" t="s">
        <v>77</v>
      </c>
      <c r="E151" s="258">
        <v>1</v>
      </c>
      <c r="F151" s="256" t="s">
        <v>667</v>
      </c>
      <c r="G151" s="258" t="s">
        <v>497</v>
      </c>
      <c r="H151" s="260" t="s">
        <v>285</v>
      </c>
      <c r="I151" s="257">
        <f t="shared" si="40"/>
        <v>6.8</v>
      </c>
      <c r="J151" s="257">
        <f t="shared" si="41"/>
        <v>6.8</v>
      </c>
      <c r="K151" s="257"/>
      <c r="L151" s="257"/>
      <c r="M151" s="257">
        <v>6.8</v>
      </c>
      <c r="N151" s="257"/>
      <c r="O151" s="257"/>
      <c r="P151" s="257"/>
      <c r="Q151" s="258" t="s">
        <v>165</v>
      </c>
    </row>
    <row r="152" s="77" customFormat="1" ht="30" customHeight="1" spans="1:17">
      <c r="A152" s="256" t="s">
        <v>668</v>
      </c>
      <c r="B152" s="258">
        <v>1</v>
      </c>
      <c r="C152" s="258" t="s">
        <v>282</v>
      </c>
      <c r="D152" s="258" t="s">
        <v>77</v>
      </c>
      <c r="E152" s="258">
        <v>1</v>
      </c>
      <c r="F152" s="256" t="s">
        <v>441</v>
      </c>
      <c r="G152" s="258" t="s">
        <v>497</v>
      </c>
      <c r="H152" s="260" t="s">
        <v>285</v>
      </c>
      <c r="I152" s="257">
        <f t="shared" si="40"/>
        <v>42.3</v>
      </c>
      <c r="J152" s="257">
        <f t="shared" si="41"/>
        <v>42.3</v>
      </c>
      <c r="K152" s="257"/>
      <c r="L152" s="257"/>
      <c r="M152" s="257">
        <v>42.3</v>
      </c>
      <c r="N152" s="257"/>
      <c r="O152" s="257"/>
      <c r="P152" s="257"/>
      <c r="Q152" s="258" t="s">
        <v>165</v>
      </c>
    </row>
    <row r="153" s="77" customFormat="1" ht="30" customHeight="1" spans="1:17">
      <c r="A153" s="256" t="s">
        <v>669</v>
      </c>
      <c r="B153" s="258">
        <v>1</v>
      </c>
      <c r="C153" s="258" t="s">
        <v>306</v>
      </c>
      <c r="D153" s="258" t="s">
        <v>77</v>
      </c>
      <c r="E153" s="258">
        <v>1</v>
      </c>
      <c r="F153" s="256" t="s">
        <v>667</v>
      </c>
      <c r="G153" s="258" t="s">
        <v>497</v>
      </c>
      <c r="H153" s="260" t="s">
        <v>285</v>
      </c>
      <c r="I153" s="257">
        <f t="shared" si="40"/>
        <v>10</v>
      </c>
      <c r="J153" s="257">
        <f t="shared" si="41"/>
        <v>10</v>
      </c>
      <c r="K153" s="257"/>
      <c r="L153" s="257"/>
      <c r="M153" s="257">
        <v>10</v>
      </c>
      <c r="N153" s="257"/>
      <c r="O153" s="257"/>
      <c r="P153" s="257"/>
      <c r="Q153" s="258" t="s">
        <v>165</v>
      </c>
    </row>
    <row r="154" s="77" customFormat="1" ht="30" customHeight="1" spans="1:17">
      <c r="A154" s="256" t="s">
        <v>670</v>
      </c>
      <c r="B154" s="258">
        <v>1</v>
      </c>
      <c r="C154" s="258" t="s">
        <v>282</v>
      </c>
      <c r="D154" s="258" t="s">
        <v>77</v>
      </c>
      <c r="E154" s="258">
        <v>1</v>
      </c>
      <c r="F154" s="256" t="s">
        <v>671</v>
      </c>
      <c r="G154" s="258" t="s">
        <v>497</v>
      </c>
      <c r="H154" s="260" t="s">
        <v>285</v>
      </c>
      <c r="I154" s="257">
        <f t="shared" si="40"/>
        <v>20</v>
      </c>
      <c r="J154" s="257">
        <f t="shared" si="41"/>
        <v>20</v>
      </c>
      <c r="K154" s="257"/>
      <c r="L154" s="257"/>
      <c r="M154" s="257">
        <v>20</v>
      </c>
      <c r="N154" s="257"/>
      <c r="O154" s="257"/>
      <c r="P154" s="257"/>
      <c r="Q154" s="258" t="s">
        <v>165</v>
      </c>
    </row>
    <row r="155" s="77" customFormat="1" ht="30" customHeight="1" spans="1:17">
      <c r="A155" s="256" t="s">
        <v>672</v>
      </c>
      <c r="B155" s="258">
        <v>1</v>
      </c>
      <c r="C155" s="258" t="s">
        <v>306</v>
      </c>
      <c r="D155" s="258" t="s">
        <v>77</v>
      </c>
      <c r="E155" s="258">
        <v>1</v>
      </c>
      <c r="F155" s="256" t="s">
        <v>673</v>
      </c>
      <c r="G155" s="258" t="s">
        <v>497</v>
      </c>
      <c r="H155" s="260" t="s">
        <v>285</v>
      </c>
      <c r="I155" s="257">
        <f t="shared" si="40"/>
        <v>10</v>
      </c>
      <c r="J155" s="257">
        <f t="shared" si="41"/>
        <v>10</v>
      </c>
      <c r="K155" s="257"/>
      <c r="L155" s="257"/>
      <c r="M155" s="257">
        <v>10</v>
      </c>
      <c r="N155" s="257"/>
      <c r="O155" s="257"/>
      <c r="P155" s="257"/>
      <c r="Q155" s="258" t="s">
        <v>165</v>
      </c>
    </row>
    <row r="156" s="62" customFormat="1" ht="30" customHeight="1" spans="1:17">
      <c r="A156" s="256" t="s">
        <v>674</v>
      </c>
      <c r="B156" s="258">
        <v>1</v>
      </c>
      <c r="C156" s="258" t="s">
        <v>306</v>
      </c>
      <c r="D156" s="258" t="s">
        <v>77</v>
      </c>
      <c r="E156" s="258">
        <v>1</v>
      </c>
      <c r="F156" s="256" t="s">
        <v>673</v>
      </c>
      <c r="G156" s="258" t="s">
        <v>497</v>
      </c>
      <c r="H156" s="260" t="s">
        <v>285</v>
      </c>
      <c r="I156" s="257">
        <f t="shared" si="40"/>
        <v>6.4</v>
      </c>
      <c r="J156" s="257">
        <f t="shared" si="41"/>
        <v>6.4</v>
      </c>
      <c r="K156" s="257"/>
      <c r="L156" s="257"/>
      <c r="M156" s="257">
        <v>6.4</v>
      </c>
      <c r="N156" s="257"/>
      <c r="O156" s="257"/>
      <c r="P156" s="257"/>
      <c r="Q156" s="258" t="s">
        <v>165</v>
      </c>
    </row>
    <row r="157" s="62" customFormat="1" ht="30" customHeight="1" spans="1:17">
      <c r="A157" s="256" t="s">
        <v>675</v>
      </c>
      <c r="B157" s="258">
        <v>1</v>
      </c>
      <c r="C157" s="258" t="s">
        <v>282</v>
      </c>
      <c r="D157" s="258" t="s">
        <v>77</v>
      </c>
      <c r="E157" s="258">
        <v>1</v>
      </c>
      <c r="F157" s="256" t="s">
        <v>441</v>
      </c>
      <c r="G157" s="258" t="s">
        <v>497</v>
      </c>
      <c r="H157" s="260" t="s">
        <v>285</v>
      </c>
      <c r="I157" s="257">
        <f t="shared" si="40"/>
        <v>42.3</v>
      </c>
      <c r="J157" s="257">
        <f t="shared" si="41"/>
        <v>42.3</v>
      </c>
      <c r="K157" s="257"/>
      <c r="L157" s="257"/>
      <c r="M157" s="257">
        <v>42.3</v>
      </c>
      <c r="N157" s="257"/>
      <c r="O157" s="257"/>
      <c r="P157" s="257"/>
      <c r="Q157" s="258" t="s">
        <v>165</v>
      </c>
    </row>
    <row r="158" s="62" customFormat="1" ht="30" customHeight="1" spans="1:17">
      <c r="A158" s="256" t="s">
        <v>676</v>
      </c>
      <c r="B158" s="258">
        <v>1</v>
      </c>
      <c r="C158" s="258" t="s">
        <v>282</v>
      </c>
      <c r="D158" s="258" t="s">
        <v>77</v>
      </c>
      <c r="E158" s="258">
        <v>6</v>
      </c>
      <c r="F158" s="256" t="s">
        <v>677</v>
      </c>
      <c r="G158" s="258" t="s">
        <v>497</v>
      </c>
      <c r="H158" s="260" t="s">
        <v>285</v>
      </c>
      <c r="I158" s="257">
        <f t="shared" si="40"/>
        <v>18</v>
      </c>
      <c r="J158" s="257">
        <f t="shared" si="41"/>
        <v>18</v>
      </c>
      <c r="K158" s="257"/>
      <c r="L158" s="257"/>
      <c r="M158" s="257">
        <v>18</v>
      </c>
      <c r="N158" s="257"/>
      <c r="O158" s="257"/>
      <c r="P158" s="257"/>
      <c r="Q158" s="258" t="s">
        <v>165</v>
      </c>
    </row>
    <row r="159" s="1" customFormat="1" ht="9.5" spans="1:17">
      <c r="A159" s="256" t="s">
        <v>172</v>
      </c>
      <c r="B159" s="258">
        <v>1</v>
      </c>
      <c r="C159" s="258"/>
      <c r="D159" s="258" t="s">
        <v>118</v>
      </c>
      <c r="E159" s="258">
        <v>257</v>
      </c>
      <c r="F159" s="256"/>
      <c r="G159" s="258"/>
      <c r="H159" s="258" t="s">
        <v>24</v>
      </c>
      <c r="I159" s="257">
        <f t="shared" si="40"/>
        <v>22.33</v>
      </c>
      <c r="J159" s="257">
        <f t="shared" si="41"/>
        <v>22.33</v>
      </c>
      <c r="K159" s="257">
        <f>K160</f>
        <v>7.13</v>
      </c>
      <c r="L159" s="257">
        <f>L160</f>
        <v>9.2</v>
      </c>
      <c r="M159" s="257">
        <f>M160</f>
        <v>6</v>
      </c>
      <c r="N159" s="257"/>
      <c r="O159" s="257"/>
      <c r="P159" s="257"/>
      <c r="Q159" s="258"/>
    </row>
    <row r="160" s="62" customFormat="1" ht="40" customHeight="1" spans="1:17">
      <c r="A160" s="256" t="s">
        <v>678</v>
      </c>
      <c r="B160" s="258">
        <v>1</v>
      </c>
      <c r="C160" s="258" t="s">
        <v>282</v>
      </c>
      <c r="D160" s="258" t="s">
        <v>118</v>
      </c>
      <c r="E160" s="258">
        <v>257</v>
      </c>
      <c r="F160" s="256" t="s">
        <v>679</v>
      </c>
      <c r="G160" s="258" t="s">
        <v>497</v>
      </c>
      <c r="H160" s="260" t="s">
        <v>285</v>
      </c>
      <c r="I160" s="257">
        <f t="shared" si="40"/>
        <v>22.33</v>
      </c>
      <c r="J160" s="257">
        <f t="shared" si="41"/>
        <v>22.33</v>
      </c>
      <c r="K160" s="257">
        <v>7.13</v>
      </c>
      <c r="L160" s="257">
        <v>9.2</v>
      </c>
      <c r="M160" s="257">
        <v>6</v>
      </c>
      <c r="N160" s="257"/>
      <c r="O160" s="257"/>
      <c r="P160" s="257"/>
      <c r="Q160" s="258" t="s">
        <v>165</v>
      </c>
    </row>
    <row r="161" s="1" customFormat="1" ht="13" customHeight="1" spans="1:17">
      <c r="A161" s="253" t="s">
        <v>174</v>
      </c>
      <c r="B161" s="254">
        <f>B162+B167+B186</f>
        <v>23</v>
      </c>
      <c r="C161" s="272" t="s">
        <v>24</v>
      </c>
      <c r="D161" s="272" t="s">
        <v>24</v>
      </c>
      <c r="E161" s="273" t="s">
        <v>24</v>
      </c>
      <c r="F161" s="253"/>
      <c r="G161" s="258"/>
      <c r="H161" s="258" t="s">
        <v>24</v>
      </c>
      <c r="I161" s="254">
        <f t="shared" si="40"/>
        <v>19128.95</v>
      </c>
      <c r="J161" s="254">
        <f t="shared" si="41"/>
        <v>18708.95</v>
      </c>
      <c r="K161" s="254">
        <f t="shared" ref="K161:P161" si="47">K162+K167+K186</f>
        <v>7059.9</v>
      </c>
      <c r="L161" s="254">
        <f t="shared" si="47"/>
        <v>9012.44</v>
      </c>
      <c r="M161" s="254">
        <f t="shared" si="47"/>
        <v>2636.61</v>
      </c>
      <c r="N161" s="254">
        <f t="shared" si="47"/>
        <v>0</v>
      </c>
      <c r="O161" s="254">
        <f t="shared" si="47"/>
        <v>0</v>
      </c>
      <c r="P161" s="254">
        <f t="shared" si="47"/>
        <v>420</v>
      </c>
      <c r="Q161" s="258"/>
    </row>
    <row r="162" s="1" customFormat="1" ht="13" customHeight="1" spans="1:17">
      <c r="A162" s="256" t="s">
        <v>175</v>
      </c>
      <c r="B162" s="257">
        <f>B163+B165</f>
        <v>2</v>
      </c>
      <c r="C162" s="258"/>
      <c r="D162" s="258" t="s">
        <v>30</v>
      </c>
      <c r="E162" s="260">
        <f>E163+E165</f>
        <v>2.6</v>
      </c>
      <c r="F162" s="256"/>
      <c r="G162" s="258"/>
      <c r="H162" s="258" t="s">
        <v>24</v>
      </c>
      <c r="I162" s="257">
        <f t="shared" si="40"/>
        <v>4050</v>
      </c>
      <c r="J162" s="257">
        <f t="shared" si="41"/>
        <v>3750</v>
      </c>
      <c r="K162" s="257">
        <f t="shared" ref="I162:P162" si="48">K163+K165</f>
        <v>3450</v>
      </c>
      <c r="L162" s="257">
        <f t="shared" si="48"/>
        <v>300</v>
      </c>
      <c r="M162" s="257">
        <f t="shared" si="48"/>
        <v>0</v>
      </c>
      <c r="N162" s="257">
        <f t="shared" si="48"/>
        <v>0</v>
      </c>
      <c r="O162" s="257">
        <f t="shared" si="48"/>
        <v>0</v>
      </c>
      <c r="P162" s="257">
        <f t="shared" si="48"/>
        <v>300</v>
      </c>
      <c r="Q162" s="258"/>
    </row>
    <row r="163" s="1" customFormat="1" ht="13" customHeight="1" spans="1:17">
      <c r="A163" s="256" t="s">
        <v>176</v>
      </c>
      <c r="B163" s="258">
        <v>1</v>
      </c>
      <c r="C163" s="258"/>
      <c r="D163" s="258" t="s">
        <v>30</v>
      </c>
      <c r="E163" s="258">
        <v>2.3</v>
      </c>
      <c r="F163" s="256"/>
      <c r="G163" s="258"/>
      <c r="H163" s="258" t="s">
        <v>24</v>
      </c>
      <c r="I163" s="257">
        <f t="shared" si="40"/>
        <v>3450</v>
      </c>
      <c r="J163" s="257">
        <f t="shared" si="41"/>
        <v>3450</v>
      </c>
      <c r="K163" s="257">
        <f t="shared" ref="I163:P163" si="49">K164</f>
        <v>3450</v>
      </c>
      <c r="L163" s="257">
        <f t="shared" si="49"/>
        <v>0</v>
      </c>
      <c r="M163" s="257">
        <f t="shared" si="49"/>
        <v>0</v>
      </c>
      <c r="N163" s="257">
        <f t="shared" si="49"/>
        <v>0</v>
      </c>
      <c r="O163" s="257">
        <f t="shared" si="49"/>
        <v>0</v>
      </c>
      <c r="P163" s="257">
        <f t="shared" si="49"/>
        <v>0</v>
      </c>
      <c r="Q163" s="258"/>
    </row>
    <row r="164" s="1" customFormat="1" ht="13" customHeight="1" spans="1:17">
      <c r="A164" s="256" t="s">
        <v>462</v>
      </c>
      <c r="B164" s="258">
        <v>1</v>
      </c>
      <c r="C164" s="258" t="s">
        <v>282</v>
      </c>
      <c r="D164" s="258" t="s">
        <v>30</v>
      </c>
      <c r="E164" s="258">
        <v>2.3</v>
      </c>
      <c r="F164" s="256" t="s">
        <v>680</v>
      </c>
      <c r="G164" s="258" t="s">
        <v>497</v>
      </c>
      <c r="H164" s="260" t="s">
        <v>285</v>
      </c>
      <c r="I164" s="257">
        <f t="shared" si="40"/>
        <v>3450</v>
      </c>
      <c r="J164" s="257">
        <f t="shared" si="41"/>
        <v>3450</v>
      </c>
      <c r="K164" s="257">
        <v>3450</v>
      </c>
      <c r="L164" s="257"/>
      <c r="M164" s="257"/>
      <c r="N164" s="257"/>
      <c r="O164" s="257"/>
      <c r="P164" s="257"/>
      <c r="Q164" s="258" t="s">
        <v>63</v>
      </c>
    </row>
    <row r="165" s="1" customFormat="1" ht="13" customHeight="1" spans="1:17">
      <c r="A165" s="256" t="s">
        <v>178</v>
      </c>
      <c r="B165" s="258">
        <v>1</v>
      </c>
      <c r="C165" s="258"/>
      <c r="D165" s="258" t="s">
        <v>30</v>
      </c>
      <c r="E165" s="258">
        <v>0.3</v>
      </c>
      <c r="F165" s="256"/>
      <c r="G165" s="258"/>
      <c r="H165" s="258" t="s">
        <v>24</v>
      </c>
      <c r="I165" s="257">
        <f t="shared" si="40"/>
        <v>600</v>
      </c>
      <c r="J165" s="257">
        <f t="shared" si="41"/>
        <v>300</v>
      </c>
      <c r="K165" s="257">
        <f t="shared" ref="I165:P165" si="50">K166</f>
        <v>0</v>
      </c>
      <c r="L165" s="257">
        <f t="shared" si="50"/>
        <v>300</v>
      </c>
      <c r="M165" s="257">
        <f t="shared" si="50"/>
        <v>0</v>
      </c>
      <c r="N165" s="257">
        <f t="shared" si="50"/>
        <v>0</v>
      </c>
      <c r="O165" s="257">
        <f t="shared" si="50"/>
        <v>0</v>
      </c>
      <c r="P165" s="257">
        <f t="shared" si="50"/>
        <v>300</v>
      </c>
      <c r="Q165" s="258"/>
    </row>
    <row r="166" s="3" customFormat="1" ht="34" customHeight="1" spans="1:17">
      <c r="A166" s="256" t="s">
        <v>464</v>
      </c>
      <c r="B166" s="258">
        <v>1</v>
      </c>
      <c r="C166" s="258" t="s">
        <v>282</v>
      </c>
      <c r="D166" s="258" t="s">
        <v>30</v>
      </c>
      <c r="E166" s="258">
        <v>0.3</v>
      </c>
      <c r="F166" s="256" t="s">
        <v>681</v>
      </c>
      <c r="G166" s="258" t="s">
        <v>497</v>
      </c>
      <c r="H166" s="260" t="s">
        <v>285</v>
      </c>
      <c r="I166" s="257">
        <f t="shared" si="40"/>
        <v>600</v>
      </c>
      <c r="J166" s="257">
        <f t="shared" si="41"/>
        <v>300</v>
      </c>
      <c r="K166" s="257"/>
      <c r="L166" s="257">
        <v>300</v>
      </c>
      <c r="M166" s="257"/>
      <c r="N166" s="257"/>
      <c r="O166" s="257"/>
      <c r="P166" s="257">
        <v>300</v>
      </c>
      <c r="Q166" s="258" t="s">
        <v>54</v>
      </c>
    </row>
    <row r="167" s="1" customFormat="1" ht="18" customHeight="1" spans="1:17">
      <c r="A167" s="256" t="s">
        <v>180</v>
      </c>
      <c r="B167" s="257">
        <f>SUM(B168,B185)</f>
        <v>15</v>
      </c>
      <c r="C167" s="258"/>
      <c r="D167" s="258"/>
      <c r="E167" s="251" t="s">
        <v>24</v>
      </c>
      <c r="F167" s="256"/>
      <c r="G167" s="258"/>
      <c r="H167" s="258" t="s">
        <v>24</v>
      </c>
      <c r="I167" s="257">
        <f t="shared" si="40"/>
        <v>12890.55</v>
      </c>
      <c r="J167" s="257">
        <f t="shared" si="41"/>
        <v>12890.55</v>
      </c>
      <c r="K167" s="257">
        <f t="shared" ref="K167:P167" si="51">SUM(K168,K185)</f>
        <v>1900</v>
      </c>
      <c r="L167" s="257">
        <f t="shared" si="51"/>
        <v>8353.94</v>
      </c>
      <c r="M167" s="257">
        <f t="shared" si="51"/>
        <v>2636.61</v>
      </c>
      <c r="N167" s="257">
        <f t="shared" si="51"/>
        <v>0</v>
      </c>
      <c r="O167" s="257">
        <f t="shared" si="51"/>
        <v>0</v>
      </c>
      <c r="P167" s="257">
        <f t="shared" si="51"/>
        <v>0</v>
      </c>
      <c r="Q167" s="258"/>
    </row>
    <row r="168" s="1" customFormat="1" ht="13" customHeight="1" spans="1:17">
      <c r="A168" s="256" t="s">
        <v>181</v>
      </c>
      <c r="B168" s="257">
        <f>SUM(B169,B174)</f>
        <v>15</v>
      </c>
      <c r="C168" s="258"/>
      <c r="D168" s="258"/>
      <c r="E168" s="258"/>
      <c r="F168" s="256"/>
      <c r="G168" s="258"/>
      <c r="H168" s="258" t="s">
        <v>24</v>
      </c>
      <c r="I168" s="257">
        <f t="shared" si="40"/>
        <v>12890.55</v>
      </c>
      <c r="J168" s="257">
        <f t="shared" si="41"/>
        <v>12890.55</v>
      </c>
      <c r="K168" s="257">
        <f t="shared" ref="K168:P168" si="52">SUM(K169,K174)</f>
        <v>1900</v>
      </c>
      <c r="L168" s="257">
        <f t="shared" si="52"/>
        <v>8353.94</v>
      </c>
      <c r="M168" s="257">
        <f t="shared" si="52"/>
        <v>2636.61</v>
      </c>
      <c r="N168" s="257">
        <f t="shared" si="52"/>
        <v>0</v>
      </c>
      <c r="O168" s="257">
        <f t="shared" si="52"/>
        <v>0</v>
      </c>
      <c r="P168" s="257">
        <f t="shared" si="52"/>
        <v>0</v>
      </c>
      <c r="Q168" s="258"/>
    </row>
    <row r="169" s="1" customFormat="1" ht="27" customHeight="1" spans="1:17">
      <c r="A169" s="256" t="s">
        <v>182</v>
      </c>
      <c r="B169" s="257">
        <f>SUM(B170:B173)</f>
        <v>5</v>
      </c>
      <c r="C169" s="258"/>
      <c r="D169" s="258" t="s">
        <v>183</v>
      </c>
      <c r="E169" s="258"/>
      <c r="F169" s="256"/>
      <c r="G169" s="258"/>
      <c r="H169" s="258" t="s">
        <v>24</v>
      </c>
      <c r="I169" s="257">
        <f t="shared" si="40"/>
        <v>2506.76</v>
      </c>
      <c r="J169" s="257">
        <f t="shared" si="41"/>
        <v>2506.76</v>
      </c>
      <c r="K169" s="257">
        <f t="shared" ref="K169:P169" si="53">SUM(K170:K173)</f>
        <v>1900</v>
      </c>
      <c r="L169" s="257">
        <f t="shared" si="53"/>
        <v>303.38</v>
      </c>
      <c r="M169" s="257">
        <f t="shared" si="53"/>
        <v>303.38</v>
      </c>
      <c r="N169" s="257">
        <f t="shared" si="53"/>
        <v>0</v>
      </c>
      <c r="O169" s="257">
        <f t="shared" si="53"/>
        <v>0</v>
      </c>
      <c r="P169" s="257">
        <f t="shared" si="53"/>
        <v>0</v>
      </c>
      <c r="Q169" s="258"/>
    </row>
    <row r="170" s="234" customFormat="1" ht="17" customHeight="1" spans="1:17">
      <c r="A170" s="274" t="s">
        <v>682</v>
      </c>
      <c r="B170" s="274">
        <v>1</v>
      </c>
      <c r="C170" s="274" t="s">
        <v>282</v>
      </c>
      <c r="D170" s="274"/>
      <c r="E170" s="275"/>
      <c r="F170" s="256" t="s">
        <v>683</v>
      </c>
      <c r="G170" s="258" t="s">
        <v>497</v>
      </c>
      <c r="H170" s="275"/>
      <c r="I170" s="257">
        <f t="shared" ref="I170:I173" si="54">SUM(J170,N170:P170)</f>
        <v>251.06</v>
      </c>
      <c r="J170" s="257">
        <f t="shared" ref="J170:J173" si="55">SUM(K170:M170)</f>
        <v>251.06</v>
      </c>
      <c r="K170" s="257"/>
      <c r="L170" s="257">
        <v>125.53</v>
      </c>
      <c r="M170" s="257">
        <v>125.53</v>
      </c>
      <c r="N170" s="275"/>
      <c r="O170" s="275"/>
      <c r="P170" s="275"/>
      <c r="Q170" s="258" t="s">
        <v>469</v>
      </c>
    </row>
    <row r="171" s="234" customFormat="1" ht="16" customHeight="1" spans="1:17">
      <c r="A171" s="274" t="s">
        <v>682</v>
      </c>
      <c r="B171" s="274">
        <v>1</v>
      </c>
      <c r="C171" s="274" t="s">
        <v>282</v>
      </c>
      <c r="D171" s="274"/>
      <c r="E171" s="275"/>
      <c r="F171" s="256" t="s">
        <v>684</v>
      </c>
      <c r="G171" s="258" t="s">
        <v>497</v>
      </c>
      <c r="H171" s="275"/>
      <c r="I171" s="257">
        <f t="shared" si="54"/>
        <v>208.6</v>
      </c>
      <c r="J171" s="257">
        <f t="shared" si="55"/>
        <v>208.6</v>
      </c>
      <c r="K171" s="257"/>
      <c r="L171" s="257">
        <v>104.3</v>
      </c>
      <c r="M171" s="257">
        <v>104.3</v>
      </c>
      <c r="N171" s="275"/>
      <c r="O171" s="275"/>
      <c r="P171" s="275"/>
      <c r="Q171" s="258" t="s">
        <v>469</v>
      </c>
    </row>
    <row r="172" s="234" customFormat="1" ht="19" customHeight="1" spans="1:17">
      <c r="A172" s="274" t="s">
        <v>682</v>
      </c>
      <c r="B172" s="274">
        <v>1</v>
      </c>
      <c r="C172" s="274" t="s">
        <v>282</v>
      </c>
      <c r="D172" s="274"/>
      <c r="E172" s="258"/>
      <c r="F172" s="256" t="s">
        <v>685</v>
      </c>
      <c r="G172" s="258" t="s">
        <v>497</v>
      </c>
      <c r="H172" s="275"/>
      <c r="I172" s="257">
        <f t="shared" si="54"/>
        <v>147.1</v>
      </c>
      <c r="J172" s="257">
        <f t="shared" si="55"/>
        <v>147.1</v>
      </c>
      <c r="K172" s="257"/>
      <c r="L172" s="257">
        <v>73.55</v>
      </c>
      <c r="M172" s="257">
        <v>73.55</v>
      </c>
      <c r="N172" s="275"/>
      <c r="O172" s="275"/>
      <c r="P172" s="275"/>
      <c r="Q172" s="258" t="s">
        <v>469</v>
      </c>
    </row>
    <row r="173" s="234" customFormat="1" ht="19" customHeight="1" spans="1:17">
      <c r="A173" s="274" t="s">
        <v>682</v>
      </c>
      <c r="B173" s="274">
        <v>2</v>
      </c>
      <c r="C173" s="274" t="s">
        <v>282</v>
      </c>
      <c r="D173" s="276"/>
      <c r="E173" s="258"/>
      <c r="F173" s="256" t="s">
        <v>686</v>
      </c>
      <c r="G173" s="258" t="s">
        <v>497</v>
      </c>
      <c r="H173" s="275"/>
      <c r="I173" s="257">
        <f t="shared" ref="I173:I212" si="56">SUM(J173,N173:P173)</f>
        <v>1900</v>
      </c>
      <c r="J173" s="257">
        <f t="shared" ref="J173:J212" si="57">SUM(K173:M173)</f>
        <v>1900</v>
      </c>
      <c r="K173" s="257">
        <v>1900</v>
      </c>
      <c r="L173" s="257"/>
      <c r="M173" s="257"/>
      <c r="N173" s="275"/>
      <c r="O173" s="275"/>
      <c r="P173" s="275"/>
      <c r="Q173" s="258" t="s">
        <v>469</v>
      </c>
    </row>
    <row r="174" s="1" customFormat="1" customHeight="1" spans="1:17">
      <c r="A174" s="256" t="s">
        <v>184</v>
      </c>
      <c r="B174" s="257">
        <f>SUM(B175:B184)</f>
        <v>10</v>
      </c>
      <c r="C174" s="258"/>
      <c r="D174" s="258" t="s">
        <v>30</v>
      </c>
      <c r="E174" s="258"/>
      <c r="F174" s="256"/>
      <c r="G174" s="258"/>
      <c r="H174" s="258" t="s">
        <v>24</v>
      </c>
      <c r="I174" s="257">
        <f t="shared" si="56"/>
        <v>10383.79</v>
      </c>
      <c r="J174" s="257">
        <f t="shared" si="57"/>
        <v>10383.79</v>
      </c>
      <c r="K174" s="257">
        <f t="shared" ref="K174:P174" si="58">SUM(K175:K184)</f>
        <v>0</v>
      </c>
      <c r="L174" s="257">
        <f t="shared" si="58"/>
        <v>8050.56</v>
      </c>
      <c r="M174" s="257">
        <f t="shared" si="58"/>
        <v>2333.23</v>
      </c>
      <c r="N174" s="257">
        <f t="shared" si="58"/>
        <v>0</v>
      </c>
      <c r="O174" s="257">
        <f t="shared" si="58"/>
        <v>0</v>
      </c>
      <c r="P174" s="257">
        <f t="shared" si="58"/>
        <v>0</v>
      </c>
      <c r="Q174" s="258"/>
    </row>
    <row r="175" s="5" customFormat="1" ht="33" customHeight="1" spans="1:18">
      <c r="A175" s="277" t="s">
        <v>687</v>
      </c>
      <c r="B175" s="257">
        <v>1</v>
      </c>
      <c r="C175" s="277"/>
      <c r="D175" s="277"/>
      <c r="E175" s="256"/>
      <c r="F175" s="256" t="s">
        <v>688</v>
      </c>
      <c r="G175" s="256" t="s">
        <v>497</v>
      </c>
      <c r="H175" s="256" t="s">
        <v>378</v>
      </c>
      <c r="I175" s="257">
        <f t="shared" si="56"/>
        <v>10</v>
      </c>
      <c r="J175" s="257">
        <f t="shared" si="57"/>
        <v>10</v>
      </c>
      <c r="K175" s="257"/>
      <c r="L175" s="257"/>
      <c r="M175" s="257">
        <v>10</v>
      </c>
      <c r="N175" s="280"/>
      <c r="O175" s="280"/>
      <c r="P175" s="281"/>
      <c r="Q175" s="258" t="s">
        <v>469</v>
      </c>
      <c r="R175" s="284"/>
    </row>
    <row r="176" s="5" customFormat="1" ht="36" customHeight="1" spans="1:18">
      <c r="A176" s="277" t="s">
        <v>687</v>
      </c>
      <c r="B176" s="257">
        <v>1</v>
      </c>
      <c r="C176" s="277"/>
      <c r="D176" s="277"/>
      <c r="E176" s="256"/>
      <c r="F176" s="256" t="s">
        <v>689</v>
      </c>
      <c r="G176" s="256" t="s">
        <v>497</v>
      </c>
      <c r="H176" s="256" t="s">
        <v>378</v>
      </c>
      <c r="I176" s="257">
        <f t="shared" si="56"/>
        <v>10</v>
      </c>
      <c r="J176" s="257">
        <f t="shared" si="57"/>
        <v>10</v>
      </c>
      <c r="K176" s="257"/>
      <c r="L176" s="257"/>
      <c r="M176" s="257">
        <v>10</v>
      </c>
      <c r="N176" s="281"/>
      <c r="O176" s="281"/>
      <c r="P176" s="281"/>
      <c r="Q176" s="258" t="s">
        <v>469</v>
      </c>
      <c r="R176" s="284"/>
    </row>
    <row r="177" s="5" customFormat="1" ht="24" customHeight="1" spans="1:17">
      <c r="A177" s="277" t="s">
        <v>474</v>
      </c>
      <c r="B177" s="257">
        <v>1</v>
      </c>
      <c r="C177" s="277"/>
      <c r="D177" s="277"/>
      <c r="E177" s="256"/>
      <c r="F177" s="256" t="s">
        <v>690</v>
      </c>
      <c r="G177" s="256" t="s">
        <v>497</v>
      </c>
      <c r="H177" s="260" t="s">
        <v>285</v>
      </c>
      <c r="I177" s="257">
        <f t="shared" si="56"/>
        <v>915.24</v>
      </c>
      <c r="J177" s="257">
        <f t="shared" si="57"/>
        <v>915.24</v>
      </c>
      <c r="K177" s="257"/>
      <c r="L177" s="257">
        <v>915.24</v>
      </c>
      <c r="M177" s="257"/>
      <c r="N177" s="281"/>
      <c r="O177" s="281"/>
      <c r="P177" s="281"/>
      <c r="Q177" s="258" t="s">
        <v>469</v>
      </c>
    </row>
    <row r="178" s="5" customFormat="1" ht="19" spans="1:17">
      <c r="A178" s="277" t="s">
        <v>474</v>
      </c>
      <c r="B178" s="257">
        <v>1</v>
      </c>
      <c r="C178" s="277"/>
      <c r="D178" s="277"/>
      <c r="E178" s="256"/>
      <c r="F178" s="256" t="s">
        <v>476</v>
      </c>
      <c r="G178" s="256" t="s">
        <v>497</v>
      </c>
      <c r="H178" s="260" t="s">
        <v>285</v>
      </c>
      <c r="I178" s="257">
        <f t="shared" si="56"/>
        <v>1166</v>
      </c>
      <c r="J178" s="257">
        <f t="shared" si="57"/>
        <v>1166</v>
      </c>
      <c r="K178" s="257"/>
      <c r="L178" s="257">
        <v>1166</v>
      </c>
      <c r="M178" s="257"/>
      <c r="N178" s="281"/>
      <c r="O178" s="281"/>
      <c r="P178" s="281"/>
      <c r="Q178" s="258" t="s">
        <v>469</v>
      </c>
    </row>
    <row r="179" s="5" customFormat="1" ht="23" customHeight="1" spans="1:17">
      <c r="A179" s="277" t="s">
        <v>474</v>
      </c>
      <c r="B179" s="257">
        <v>1</v>
      </c>
      <c r="C179" s="277"/>
      <c r="D179" s="277"/>
      <c r="E179" s="256"/>
      <c r="F179" s="256" t="s">
        <v>691</v>
      </c>
      <c r="G179" s="256" t="s">
        <v>497</v>
      </c>
      <c r="H179" s="260" t="s">
        <v>285</v>
      </c>
      <c r="I179" s="257">
        <f t="shared" si="56"/>
        <v>1463</v>
      </c>
      <c r="J179" s="257">
        <f t="shared" si="57"/>
        <v>1463</v>
      </c>
      <c r="K179" s="257"/>
      <c r="L179" s="257">
        <v>1463</v>
      </c>
      <c r="M179" s="257"/>
      <c r="N179" s="281"/>
      <c r="O179" s="281"/>
      <c r="P179" s="281"/>
      <c r="Q179" s="258" t="s">
        <v>469</v>
      </c>
    </row>
    <row r="180" s="5" customFormat="1" ht="25" customHeight="1" spans="1:17">
      <c r="A180" s="277" t="s">
        <v>474</v>
      </c>
      <c r="B180" s="257">
        <v>1</v>
      </c>
      <c r="C180" s="277"/>
      <c r="D180" s="277"/>
      <c r="E180" s="256"/>
      <c r="F180" s="256" t="s">
        <v>692</v>
      </c>
      <c r="G180" s="256" t="s">
        <v>497</v>
      </c>
      <c r="H180" s="260" t="s">
        <v>285</v>
      </c>
      <c r="I180" s="257">
        <f t="shared" si="56"/>
        <v>1745.41</v>
      </c>
      <c r="J180" s="257">
        <f t="shared" si="57"/>
        <v>1745.41</v>
      </c>
      <c r="K180" s="257"/>
      <c r="L180" s="257">
        <v>1745.41</v>
      </c>
      <c r="M180" s="257"/>
      <c r="N180" s="281"/>
      <c r="O180" s="281"/>
      <c r="P180" s="281"/>
      <c r="Q180" s="258" t="s">
        <v>469</v>
      </c>
    </row>
    <row r="181" s="5" customFormat="1" ht="25" customHeight="1" spans="1:17">
      <c r="A181" s="277" t="s">
        <v>693</v>
      </c>
      <c r="B181" s="257">
        <v>1</v>
      </c>
      <c r="C181" s="277"/>
      <c r="D181" s="277"/>
      <c r="E181" s="256"/>
      <c r="F181" s="256" t="s">
        <v>479</v>
      </c>
      <c r="G181" s="256" t="s">
        <v>497</v>
      </c>
      <c r="H181" s="260" t="s">
        <v>285</v>
      </c>
      <c r="I181" s="257">
        <f t="shared" si="56"/>
        <v>1244.75</v>
      </c>
      <c r="J181" s="257">
        <f t="shared" si="57"/>
        <v>1244.75</v>
      </c>
      <c r="K181" s="257"/>
      <c r="L181" s="257"/>
      <c r="M181" s="257">
        <v>1244.75</v>
      </c>
      <c r="N181" s="281"/>
      <c r="O181" s="281"/>
      <c r="P181" s="281"/>
      <c r="Q181" s="258" t="s">
        <v>469</v>
      </c>
    </row>
    <row r="182" s="5" customFormat="1" ht="25" customHeight="1" spans="1:17">
      <c r="A182" s="277" t="s">
        <v>693</v>
      </c>
      <c r="B182" s="257">
        <v>1</v>
      </c>
      <c r="C182" s="277"/>
      <c r="D182" s="277"/>
      <c r="E182" s="256"/>
      <c r="F182" s="256" t="s">
        <v>694</v>
      </c>
      <c r="G182" s="256" t="s">
        <v>497</v>
      </c>
      <c r="H182" s="260" t="s">
        <v>285</v>
      </c>
      <c r="I182" s="257">
        <f t="shared" si="56"/>
        <v>1068.48</v>
      </c>
      <c r="J182" s="257">
        <f t="shared" si="57"/>
        <v>1068.48</v>
      </c>
      <c r="K182" s="257"/>
      <c r="L182" s="257"/>
      <c r="M182" s="257">
        <v>1068.48</v>
      </c>
      <c r="N182" s="281"/>
      <c r="O182" s="281"/>
      <c r="P182" s="281"/>
      <c r="Q182" s="258" t="s">
        <v>469</v>
      </c>
    </row>
    <row r="183" s="5" customFormat="1" ht="27" customHeight="1" spans="1:17">
      <c r="A183" s="277" t="s">
        <v>474</v>
      </c>
      <c r="B183" s="257">
        <v>1</v>
      </c>
      <c r="C183" s="277"/>
      <c r="D183" s="277"/>
      <c r="E183" s="256"/>
      <c r="F183" s="256" t="s">
        <v>695</v>
      </c>
      <c r="G183" s="256" t="s">
        <v>497</v>
      </c>
      <c r="H183" s="256" t="s">
        <v>378</v>
      </c>
      <c r="I183" s="257">
        <f t="shared" si="56"/>
        <v>1038.36</v>
      </c>
      <c r="J183" s="257">
        <f t="shared" si="57"/>
        <v>1038.36</v>
      </c>
      <c r="K183" s="257"/>
      <c r="L183" s="257">
        <v>1038.36</v>
      </c>
      <c r="M183" s="257"/>
      <c r="N183" s="281"/>
      <c r="O183" s="281"/>
      <c r="P183" s="281"/>
      <c r="Q183" s="258" t="s">
        <v>469</v>
      </c>
    </row>
    <row r="184" s="5" customFormat="1" ht="19" spans="1:17">
      <c r="A184" s="277" t="s">
        <v>696</v>
      </c>
      <c r="B184" s="257">
        <v>1</v>
      </c>
      <c r="C184" s="277"/>
      <c r="D184" s="277"/>
      <c r="E184" s="256"/>
      <c r="F184" s="256" t="s">
        <v>697</v>
      </c>
      <c r="G184" s="256" t="s">
        <v>497</v>
      </c>
      <c r="H184" s="256" t="s">
        <v>378</v>
      </c>
      <c r="I184" s="257">
        <f t="shared" si="56"/>
        <v>1722.55</v>
      </c>
      <c r="J184" s="257">
        <f t="shared" si="57"/>
        <v>1722.55</v>
      </c>
      <c r="K184" s="257"/>
      <c r="L184" s="257">
        <v>1722.55</v>
      </c>
      <c r="M184" s="282"/>
      <c r="N184" s="281"/>
      <c r="O184" s="281"/>
      <c r="P184" s="281"/>
      <c r="Q184" s="258" t="s">
        <v>469</v>
      </c>
    </row>
    <row r="185" s="1" customFormat="1" ht="12" customHeight="1" spans="1:17">
      <c r="A185" s="256" t="s">
        <v>185</v>
      </c>
      <c r="B185" s="257"/>
      <c r="C185" s="258"/>
      <c r="D185" s="258" t="s">
        <v>30</v>
      </c>
      <c r="E185" s="258"/>
      <c r="F185" s="256"/>
      <c r="G185" s="258"/>
      <c r="H185" s="258" t="s">
        <v>24</v>
      </c>
      <c r="I185" s="257">
        <f t="shared" si="56"/>
        <v>0</v>
      </c>
      <c r="J185" s="257">
        <f t="shared" si="57"/>
        <v>0</v>
      </c>
      <c r="K185" s="257"/>
      <c r="L185" s="257"/>
      <c r="M185" s="257"/>
      <c r="N185" s="257"/>
      <c r="O185" s="257"/>
      <c r="P185" s="257"/>
      <c r="Q185" s="258"/>
    </row>
    <row r="186" s="1" customFormat="1" ht="12" customHeight="1" spans="1:17">
      <c r="A186" s="256" t="s">
        <v>186</v>
      </c>
      <c r="B186" s="257">
        <f>SUM(B187:B191)</f>
        <v>6</v>
      </c>
      <c r="C186" s="257"/>
      <c r="D186" s="258" t="s">
        <v>183</v>
      </c>
      <c r="E186" s="251" t="s">
        <v>24</v>
      </c>
      <c r="F186" s="256"/>
      <c r="G186" s="258"/>
      <c r="H186" s="258" t="s">
        <v>24</v>
      </c>
      <c r="I186" s="257">
        <f t="shared" si="56"/>
        <v>2188.4</v>
      </c>
      <c r="J186" s="257">
        <f t="shared" si="57"/>
        <v>2068.4</v>
      </c>
      <c r="K186" s="257">
        <f t="shared" ref="K186:P186" si="59">SUM(K187:K191)</f>
        <v>1709.9</v>
      </c>
      <c r="L186" s="257">
        <f t="shared" si="59"/>
        <v>358.5</v>
      </c>
      <c r="M186" s="257">
        <f t="shared" si="59"/>
        <v>0</v>
      </c>
      <c r="N186" s="257">
        <f t="shared" si="59"/>
        <v>0</v>
      </c>
      <c r="O186" s="257">
        <f t="shared" si="59"/>
        <v>0</v>
      </c>
      <c r="P186" s="257">
        <f t="shared" si="59"/>
        <v>120</v>
      </c>
      <c r="Q186" s="258"/>
    </row>
    <row r="187" s="1" customFormat="1" ht="16" customHeight="1" spans="1:17">
      <c r="A187" s="256" t="s">
        <v>481</v>
      </c>
      <c r="B187" s="257">
        <v>1</v>
      </c>
      <c r="C187" s="258" t="s">
        <v>282</v>
      </c>
      <c r="D187" s="258" t="s">
        <v>482</v>
      </c>
      <c r="E187" s="258">
        <v>700</v>
      </c>
      <c r="F187" s="256" t="s">
        <v>698</v>
      </c>
      <c r="G187" s="258" t="s">
        <v>497</v>
      </c>
      <c r="H187" s="260" t="s">
        <v>285</v>
      </c>
      <c r="I187" s="257">
        <f t="shared" si="56"/>
        <v>162</v>
      </c>
      <c r="J187" s="257">
        <f t="shared" si="57"/>
        <v>42</v>
      </c>
      <c r="K187" s="257"/>
      <c r="L187" s="257">
        <v>42</v>
      </c>
      <c r="M187" s="257"/>
      <c r="N187" s="257"/>
      <c r="O187" s="257"/>
      <c r="P187" s="257">
        <v>120</v>
      </c>
      <c r="Q187" s="258" t="s">
        <v>63</v>
      </c>
    </row>
    <row r="188" s="1" customFormat="1" ht="19" spans="1:17">
      <c r="A188" s="256" t="s">
        <v>484</v>
      </c>
      <c r="B188" s="257">
        <v>1</v>
      </c>
      <c r="C188" s="258" t="s">
        <v>282</v>
      </c>
      <c r="D188" s="258" t="s">
        <v>30</v>
      </c>
      <c r="E188" s="258">
        <v>76.84</v>
      </c>
      <c r="F188" s="256" t="s">
        <v>485</v>
      </c>
      <c r="G188" s="258" t="s">
        <v>497</v>
      </c>
      <c r="H188" s="260" t="s">
        <v>285</v>
      </c>
      <c r="I188" s="257">
        <f t="shared" si="56"/>
        <v>768.4</v>
      </c>
      <c r="J188" s="257">
        <f t="shared" si="57"/>
        <v>768.4</v>
      </c>
      <c r="K188" s="257">
        <v>751.9</v>
      </c>
      <c r="L188" s="257">
        <v>16.5</v>
      </c>
      <c r="M188" s="257"/>
      <c r="N188" s="257"/>
      <c r="O188" s="257"/>
      <c r="P188" s="257"/>
      <c r="Q188" s="258" t="s">
        <v>63</v>
      </c>
    </row>
    <row r="189" s="1" customFormat="1" ht="13" customHeight="1" spans="1:17">
      <c r="A189" s="256" t="s">
        <v>488</v>
      </c>
      <c r="B189" s="257">
        <v>1</v>
      </c>
      <c r="C189" s="258" t="s">
        <v>282</v>
      </c>
      <c r="D189" s="258" t="s">
        <v>30</v>
      </c>
      <c r="E189" s="258">
        <v>493.86</v>
      </c>
      <c r="F189" s="256" t="s">
        <v>489</v>
      </c>
      <c r="G189" s="258" t="s">
        <v>497</v>
      </c>
      <c r="H189" s="260" t="s">
        <v>285</v>
      </c>
      <c r="I189" s="257">
        <f t="shared" si="56"/>
        <v>608</v>
      </c>
      <c r="J189" s="257">
        <f t="shared" si="57"/>
        <v>608</v>
      </c>
      <c r="K189" s="257">
        <v>608</v>
      </c>
      <c r="L189" s="257"/>
      <c r="M189" s="257"/>
      <c r="N189" s="257"/>
      <c r="O189" s="257"/>
      <c r="P189" s="257"/>
      <c r="Q189" s="258" t="s">
        <v>63</v>
      </c>
    </row>
    <row r="190" s="1" customFormat="1" ht="28.5" spans="1:17">
      <c r="A190" s="278" t="s">
        <v>486</v>
      </c>
      <c r="B190" s="257">
        <v>2</v>
      </c>
      <c r="C190" s="278" t="s">
        <v>282</v>
      </c>
      <c r="D190" s="278" t="s">
        <v>30</v>
      </c>
      <c r="E190" s="278">
        <v>105</v>
      </c>
      <c r="F190" s="278" t="s">
        <v>487</v>
      </c>
      <c r="G190" s="279"/>
      <c r="H190" s="278"/>
      <c r="I190" s="257">
        <f t="shared" si="56"/>
        <v>600</v>
      </c>
      <c r="J190" s="257">
        <f t="shared" si="57"/>
        <v>600</v>
      </c>
      <c r="K190" s="278">
        <v>300</v>
      </c>
      <c r="L190" s="261">
        <v>300</v>
      </c>
      <c r="M190" s="283"/>
      <c r="N190" s="283"/>
      <c r="O190" s="283"/>
      <c r="P190" s="283"/>
      <c r="Q190" s="258" t="s">
        <v>63</v>
      </c>
    </row>
    <row r="191" s="1" customFormat="1" ht="13" customHeight="1" spans="1:17">
      <c r="A191" s="256" t="s">
        <v>699</v>
      </c>
      <c r="B191" s="257">
        <v>1</v>
      </c>
      <c r="C191" s="258" t="s">
        <v>282</v>
      </c>
      <c r="D191" s="258" t="s">
        <v>144</v>
      </c>
      <c r="E191" s="258">
        <v>50</v>
      </c>
      <c r="F191" s="256" t="s">
        <v>700</v>
      </c>
      <c r="G191" s="258" t="s">
        <v>497</v>
      </c>
      <c r="H191" s="260" t="s">
        <v>285</v>
      </c>
      <c r="I191" s="257">
        <f t="shared" si="56"/>
        <v>50</v>
      </c>
      <c r="J191" s="257">
        <f t="shared" si="57"/>
        <v>50</v>
      </c>
      <c r="K191" s="257">
        <v>50</v>
      </c>
      <c r="L191" s="257"/>
      <c r="M191" s="257"/>
      <c r="N191" s="257"/>
      <c r="O191" s="257"/>
      <c r="P191" s="257"/>
      <c r="Q191" s="258" t="s">
        <v>63</v>
      </c>
    </row>
    <row r="192" s="1" customFormat="1" ht="14" customHeight="1" spans="1:17">
      <c r="A192" s="253" t="s">
        <v>188</v>
      </c>
      <c r="B192" s="257">
        <f>SUM(B193:B194)</f>
        <v>4</v>
      </c>
      <c r="C192" s="258"/>
      <c r="D192" s="255" t="s">
        <v>155</v>
      </c>
      <c r="E192" s="258">
        <v>3604</v>
      </c>
      <c r="F192" s="253"/>
      <c r="G192" s="258"/>
      <c r="H192" s="258" t="s">
        <v>24</v>
      </c>
      <c r="I192" s="254">
        <f t="shared" si="56"/>
        <v>886.31</v>
      </c>
      <c r="J192" s="254">
        <f t="shared" si="57"/>
        <v>886.31</v>
      </c>
      <c r="K192" s="254">
        <f t="shared" ref="I192:P192" si="60">SUM(K193:K194)</f>
        <v>600</v>
      </c>
      <c r="L192" s="254">
        <f t="shared" si="60"/>
        <v>206.31</v>
      </c>
      <c r="M192" s="254">
        <f t="shared" si="60"/>
        <v>80</v>
      </c>
      <c r="N192" s="254">
        <f t="shared" si="60"/>
        <v>0</v>
      </c>
      <c r="O192" s="254">
        <f t="shared" si="60"/>
        <v>0</v>
      </c>
      <c r="P192" s="254">
        <f t="shared" si="60"/>
        <v>0</v>
      </c>
      <c r="Q192" s="258"/>
    </row>
    <row r="193" s="1" customFormat="1" ht="19" spans="1:17">
      <c r="A193" s="256" t="s">
        <v>189</v>
      </c>
      <c r="B193" s="257">
        <v>4</v>
      </c>
      <c r="C193" s="258" t="s">
        <v>282</v>
      </c>
      <c r="D193" s="258" t="s">
        <v>155</v>
      </c>
      <c r="E193" s="258">
        <v>3604</v>
      </c>
      <c r="F193" s="256" t="s">
        <v>701</v>
      </c>
      <c r="G193" s="285">
        <v>2017</v>
      </c>
      <c r="H193" s="258" t="s">
        <v>24</v>
      </c>
      <c r="I193" s="257">
        <f t="shared" si="56"/>
        <v>886.31</v>
      </c>
      <c r="J193" s="257">
        <f t="shared" si="57"/>
        <v>886.31</v>
      </c>
      <c r="K193" s="289">
        <v>600</v>
      </c>
      <c r="L193" s="289">
        <v>206.31</v>
      </c>
      <c r="M193" s="289">
        <v>80</v>
      </c>
      <c r="N193" s="257"/>
      <c r="O193" s="257"/>
      <c r="P193" s="257"/>
      <c r="Q193" s="258"/>
    </row>
    <row r="194" s="1" customFormat="1" ht="9.5" spans="1:17">
      <c r="A194" s="256" t="s">
        <v>192</v>
      </c>
      <c r="B194" s="257"/>
      <c r="C194" s="258"/>
      <c r="D194" s="258" t="s">
        <v>193</v>
      </c>
      <c r="E194" s="258"/>
      <c r="F194" s="256"/>
      <c r="G194" s="258"/>
      <c r="H194" s="258" t="s">
        <v>24</v>
      </c>
      <c r="I194" s="257">
        <f t="shared" si="56"/>
        <v>0</v>
      </c>
      <c r="J194" s="257">
        <f t="shared" si="57"/>
        <v>0</v>
      </c>
      <c r="K194" s="257"/>
      <c r="L194" s="257"/>
      <c r="M194" s="257"/>
      <c r="N194" s="257"/>
      <c r="O194" s="257"/>
      <c r="P194" s="257"/>
      <c r="Q194" s="258"/>
    </row>
    <row r="195" s="1" customFormat="1" customHeight="1" spans="1:17">
      <c r="A195" s="286" t="s">
        <v>194</v>
      </c>
      <c r="B195" s="254">
        <f>B196</f>
        <v>8</v>
      </c>
      <c r="C195" s="258"/>
      <c r="D195" s="255"/>
      <c r="E195" s="255"/>
      <c r="F195" s="253"/>
      <c r="G195" s="258"/>
      <c r="H195" s="258" t="s">
        <v>24</v>
      </c>
      <c r="I195" s="254">
        <f t="shared" si="56"/>
        <v>1040</v>
      </c>
      <c r="J195" s="254">
        <f t="shared" si="57"/>
        <v>1040</v>
      </c>
      <c r="K195" s="254">
        <f>K196</f>
        <v>1040</v>
      </c>
      <c r="L195" s="254"/>
      <c r="M195" s="254"/>
      <c r="N195" s="254"/>
      <c r="O195" s="254"/>
      <c r="P195" s="254"/>
      <c r="Q195" s="258"/>
    </row>
    <row r="196" s="1" customFormat="1" ht="9.5" spans="1:17">
      <c r="A196" s="256" t="s">
        <v>195</v>
      </c>
      <c r="B196" s="257">
        <v>8</v>
      </c>
      <c r="C196" s="258"/>
      <c r="D196" s="258" t="s">
        <v>77</v>
      </c>
      <c r="E196" s="258">
        <v>8</v>
      </c>
      <c r="F196" s="256"/>
      <c r="G196" s="258"/>
      <c r="H196" s="258" t="s">
        <v>24</v>
      </c>
      <c r="I196" s="257">
        <f t="shared" si="56"/>
        <v>1040</v>
      </c>
      <c r="J196" s="257">
        <f t="shared" si="57"/>
        <v>1040</v>
      </c>
      <c r="K196" s="257">
        <f>K197</f>
        <v>1040</v>
      </c>
      <c r="L196" s="257"/>
      <c r="M196" s="257"/>
      <c r="N196" s="257"/>
      <c r="O196" s="257"/>
      <c r="P196" s="257"/>
      <c r="Q196" s="258"/>
    </row>
    <row r="197" s="1" customFormat="1" ht="19" spans="1:17">
      <c r="A197" s="256" t="s">
        <v>702</v>
      </c>
      <c r="B197" s="257">
        <v>8</v>
      </c>
      <c r="C197" s="258" t="s">
        <v>282</v>
      </c>
      <c r="D197" s="258" t="s">
        <v>77</v>
      </c>
      <c r="E197" s="258">
        <v>8</v>
      </c>
      <c r="F197" s="256" t="s">
        <v>703</v>
      </c>
      <c r="G197" s="258" t="s">
        <v>497</v>
      </c>
      <c r="H197" s="260" t="s">
        <v>378</v>
      </c>
      <c r="I197" s="257">
        <f t="shared" si="56"/>
        <v>1040</v>
      </c>
      <c r="J197" s="257">
        <f t="shared" si="57"/>
        <v>1040</v>
      </c>
      <c r="K197" s="257">
        <v>1040</v>
      </c>
      <c r="L197" s="257"/>
      <c r="M197" s="257"/>
      <c r="N197" s="257"/>
      <c r="O197" s="257"/>
      <c r="P197" s="257"/>
      <c r="Q197" s="258" t="s">
        <v>58</v>
      </c>
    </row>
    <row r="198" s="1" customFormat="1" ht="9.5" spans="1:17">
      <c r="A198" s="256" t="s">
        <v>197</v>
      </c>
      <c r="B198" s="257"/>
      <c r="C198" s="258"/>
      <c r="D198" s="258" t="s">
        <v>77</v>
      </c>
      <c r="E198" s="258"/>
      <c r="F198" s="256"/>
      <c r="G198" s="258"/>
      <c r="H198" s="258" t="s">
        <v>24</v>
      </c>
      <c r="I198" s="257">
        <f t="shared" si="56"/>
        <v>0</v>
      </c>
      <c r="J198" s="257">
        <f t="shared" si="57"/>
        <v>0</v>
      </c>
      <c r="K198" s="257"/>
      <c r="L198" s="257"/>
      <c r="M198" s="257"/>
      <c r="N198" s="257"/>
      <c r="O198" s="257"/>
      <c r="P198" s="257"/>
      <c r="Q198" s="258"/>
    </row>
    <row r="199" s="1" customFormat="1" ht="9.5" spans="1:17">
      <c r="A199" s="256" t="s">
        <v>198</v>
      </c>
      <c r="B199" s="257"/>
      <c r="C199" s="258"/>
      <c r="D199" s="258" t="s">
        <v>77</v>
      </c>
      <c r="E199" s="258"/>
      <c r="F199" s="256"/>
      <c r="G199" s="258"/>
      <c r="H199" s="258" t="s">
        <v>24</v>
      </c>
      <c r="I199" s="257">
        <f t="shared" si="56"/>
        <v>0</v>
      </c>
      <c r="J199" s="257">
        <f t="shared" si="57"/>
        <v>0</v>
      </c>
      <c r="K199" s="257"/>
      <c r="L199" s="257"/>
      <c r="M199" s="257"/>
      <c r="N199" s="257"/>
      <c r="O199" s="257"/>
      <c r="P199" s="257"/>
      <c r="Q199" s="258"/>
    </row>
    <row r="200" s="1" customFormat="1" ht="9.5" spans="1:17">
      <c r="A200" s="256" t="s">
        <v>199</v>
      </c>
      <c r="B200" s="257"/>
      <c r="C200" s="258"/>
      <c r="D200" s="258" t="s">
        <v>77</v>
      </c>
      <c r="E200" s="258"/>
      <c r="F200" s="256"/>
      <c r="G200" s="258"/>
      <c r="H200" s="258" t="s">
        <v>24</v>
      </c>
      <c r="I200" s="257">
        <f t="shared" si="56"/>
        <v>0</v>
      </c>
      <c r="J200" s="257">
        <f t="shared" si="57"/>
        <v>0</v>
      </c>
      <c r="K200" s="257"/>
      <c r="L200" s="257"/>
      <c r="M200" s="257"/>
      <c r="N200" s="257"/>
      <c r="O200" s="257"/>
      <c r="P200" s="257"/>
      <c r="Q200" s="258"/>
    </row>
    <row r="201" s="1" customFormat="1" ht="9.5" spans="1:17">
      <c r="A201" s="256" t="s">
        <v>200</v>
      </c>
      <c r="B201" s="257"/>
      <c r="C201" s="258"/>
      <c r="D201" s="258" t="s">
        <v>77</v>
      </c>
      <c r="E201" s="258"/>
      <c r="F201" s="256"/>
      <c r="G201" s="258"/>
      <c r="H201" s="258" t="s">
        <v>24</v>
      </c>
      <c r="I201" s="257">
        <f t="shared" si="56"/>
        <v>0</v>
      </c>
      <c r="J201" s="257">
        <f t="shared" si="57"/>
        <v>0</v>
      </c>
      <c r="K201" s="257"/>
      <c r="L201" s="257"/>
      <c r="M201" s="257"/>
      <c r="N201" s="257"/>
      <c r="O201" s="257"/>
      <c r="P201" s="257"/>
      <c r="Q201" s="258"/>
    </row>
    <row r="202" s="1" customFormat="1" ht="9.5" spans="1:17">
      <c r="A202" s="256" t="s">
        <v>201</v>
      </c>
      <c r="B202" s="257"/>
      <c r="C202" s="258"/>
      <c r="D202" s="258" t="s">
        <v>77</v>
      </c>
      <c r="E202" s="258"/>
      <c r="F202" s="256"/>
      <c r="G202" s="258"/>
      <c r="H202" s="258" t="s">
        <v>24</v>
      </c>
      <c r="I202" s="257">
        <f t="shared" si="56"/>
        <v>0</v>
      </c>
      <c r="J202" s="257">
        <f t="shared" si="57"/>
        <v>0</v>
      </c>
      <c r="K202" s="257"/>
      <c r="L202" s="257"/>
      <c r="M202" s="257"/>
      <c r="N202" s="257"/>
      <c r="O202" s="257"/>
      <c r="P202" s="257"/>
      <c r="Q202" s="258"/>
    </row>
    <row r="203" s="1" customFormat="1" ht="19" customHeight="1" spans="1:17">
      <c r="A203" s="253" t="s">
        <v>202</v>
      </c>
      <c r="B203" s="254">
        <f>B204+B302</f>
        <v>119</v>
      </c>
      <c r="C203" s="258"/>
      <c r="D203" s="255"/>
      <c r="E203" s="255"/>
      <c r="F203" s="253"/>
      <c r="G203" s="258"/>
      <c r="H203" s="258" t="s">
        <v>24</v>
      </c>
      <c r="I203" s="254">
        <f t="shared" si="56"/>
        <v>61750.01</v>
      </c>
      <c r="J203" s="254">
        <f t="shared" si="57"/>
        <v>35061.24</v>
      </c>
      <c r="K203" s="254">
        <f t="shared" ref="I203:P203" si="61">K204+K302</f>
        <v>10460.48</v>
      </c>
      <c r="L203" s="254">
        <f t="shared" si="61"/>
        <v>5000.29</v>
      </c>
      <c r="M203" s="254">
        <f t="shared" si="61"/>
        <v>19600.47</v>
      </c>
      <c r="N203" s="254">
        <f t="shared" si="61"/>
        <v>15253.09</v>
      </c>
      <c r="O203" s="254">
        <f t="shared" si="61"/>
        <v>9335.68</v>
      </c>
      <c r="P203" s="254">
        <f t="shared" si="61"/>
        <v>2100</v>
      </c>
      <c r="Q203" s="258"/>
    </row>
    <row r="204" s="1" customFormat="1" ht="13" customHeight="1" spans="1:17">
      <c r="A204" s="256" t="s">
        <v>203</v>
      </c>
      <c r="B204" s="257">
        <f>B205+B224+B245+B253+B255+B293</f>
        <v>107</v>
      </c>
      <c r="C204" s="251" t="s">
        <v>24</v>
      </c>
      <c r="D204" s="251" t="s">
        <v>24</v>
      </c>
      <c r="E204" s="251" t="s">
        <v>24</v>
      </c>
      <c r="F204" s="256"/>
      <c r="G204" s="258"/>
      <c r="H204" s="258" t="s">
        <v>24</v>
      </c>
      <c r="I204" s="257">
        <f t="shared" si="56"/>
        <v>30078.99</v>
      </c>
      <c r="J204" s="257">
        <f t="shared" si="57"/>
        <v>14457.05</v>
      </c>
      <c r="K204" s="257">
        <f t="shared" ref="I204:P204" si="62">K205+K224+K245+K253+K255+K293</f>
        <v>4905.13</v>
      </c>
      <c r="L204" s="257">
        <f t="shared" si="62"/>
        <v>1685.29</v>
      </c>
      <c r="M204" s="257">
        <f t="shared" si="62"/>
        <v>7866.63</v>
      </c>
      <c r="N204" s="257">
        <f t="shared" si="62"/>
        <v>13521.94</v>
      </c>
      <c r="O204" s="257">
        <f t="shared" si="62"/>
        <v>0</v>
      </c>
      <c r="P204" s="257">
        <f t="shared" si="62"/>
        <v>2100</v>
      </c>
      <c r="Q204" s="258"/>
    </row>
    <row r="205" s="1" customFormat="1" ht="9.5" spans="1:17">
      <c r="A205" s="256" t="s">
        <v>204</v>
      </c>
      <c r="B205" s="257">
        <f>B206+B215+B217+B218+B219+B223</f>
        <v>27</v>
      </c>
      <c r="C205" s="258"/>
      <c r="D205" s="258"/>
      <c r="E205" s="258"/>
      <c r="F205" s="256"/>
      <c r="G205" s="258"/>
      <c r="H205" s="258" t="s">
        <v>24</v>
      </c>
      <c r="I205" s="257">
        <f t="shared" si="56"/>
        <v>5894</v>
      </c>
      <c r="J205" s="257">
        <f t="shared" si="57"/>
        <v>5894</v>
      </c>
      <c r="K205" s="257">
        <f t="shared" ref="K205:P205" si="63">K206+K215+K217+K218+K219+K223</f>
        <v>824</v>
      </c>
      <c r="L205" s="257">
        <f t="shared" si="63"/>
        <v>104</v>
      </c>
      <c r="M205" s="257">
        <f t="shared" si="63"/>
        <v>4966</v>
      </c>
      <c r="N205" s="257">
        <f t="shared" si="63"/>
        <v>0</v>
      </c>
      <c r="O205" s="257">
        <f t="shared" si="63"/>
        <v>0</v>
      </c>
      <c r="P205" s="257">
        <f t="shared" si="63"/>
        <v>0</v>
      </c>
      <c r="Q205" s="258"/>
    </row>
    <row r="206" s="1" customFormat="1" ht="9.5" spans="1:17">
      <c r="A206" s="256" t="s">
        <v>207</v>
      </c>
      <c r="B206" s="257">
        <f>B207+B208+B214</f>
        <v>3</v>
      </c>
      <c r="C206" s="258"/>
      <c r="D206" s="258" t="s">
        <v>205</v>
      </c>
      <c r="E206" s="257">
        <f>E207+E208+E214</f>
        <v>32.574</v>
      </c>
      <c r="F206" s="256"/>
      <c r="G206" s="258"/>
      <c r="H206" s="258" t="s">
        <v>24</v>
      </c>
      <c r="I206" s="257">
        <f t="shared" si="56"/>
        <v>691</v>
      </c>
      <c r="J206" s="257">
        <f t="shared" si="57"/>
        <v>691</v>
      </c>
      <c r="K206" s="257">
        <f t="shared" ref="K206:P206" si="64">K207+K208+K214</f>
        <v>614</v>
      </c>
      <c r="L206" s="257">
        <f t="shared" si="64"/>
        <v>26</v>
      </c>
      <c r="M206" s="257">
        <f t="shared" si="64"/>
        <v>51</v>
      </c>
      <c r="N206" s="257">
        <f t="shared" si="64"/>
        <v>0</v>
      </c>
      <c r="O206" s="257">
        <f t="shared" si="64"/>
        <v>0</v>
      </c>
      <c r="P206" s="257">
        <f t="shared" si="64"/>
        <v>0</v>
      </c>
      <c r="Q206" s="258"/>
    </row>
    <row r="207" s="235" customFormat="1" ht="9.5" spans="1:17">
      <c r="A207" s="285" t="s">
        <v>704</v>
      </c>
      <c r="B207" s="257">
        <v>1</v>
      </c>
      <c r="C207" s="258" t="s">
        <v>282</v>
      </c>
      <c r="D207" s="258" t="s">
        <v>205</v>
      </c>
      <c r="E207" s="275">
        <v>1.055</v>
      </c>
      <c r="F207" s="256"/>
      <c r="G207" s="258">
        <v>2017</v>
      </c>
      <c r="H207" s="260" t="s">
        <v>285</v>
      </c>
      <c r="I207" s="257">
        <f t="shared" si="56"/>
        <v>58</v>
      </c>
      <c r="J207" s="257">
        <f t="shared" si="57"/>
        <v>58</v>
      </c>
      <c r="K207" s="257">
        <v>26</v>
      </c>
      <c r="L207" s="257">
        <v>11</v>
      </c>
      <c r="M207" s="257">
        <v>21</v>
      </c>
      <c r="N207" s="257"/>
      <c r="O207" s="257"/>
      <c r="P207" s="257"/>
      <c r="Q207" s="258" t="s">
        <v>206</v>
      </c>
    </row>
    <row r="208" s="235" customFormat="1" ht="14" customHeight="1" spans="1:17">
      <c r="A208" s="285" t="s">
        <v>705</v>
      </c>
      <c r="B208" s="257">
        <v>1</v>
      </c>
      <c r="C208" s="258" t="s">
        <v>282</v>
      </c>
      <c r="D208" s="258" t="s">
        <v>205</v>
      </c>
      <c r="E208" s="275">
        <v>1.519</v>
      </c>
      <c r="F208" s="256" t="s">
        <v>706</v>
      </c>
      <c r="G208" s="258">
        <v>2017</v>
      </c>
      <c r="H208" s="260" t="s">
        <v>285</v>
      </c>
      <c r="I208" s="257">
        <f t="shared" si="56"/>
        <v>83</v>
      </c>
      <c r="J208" s="257">
        <f t="shared" si="57"/>
        <v>83</v>
      </c>
      <c r="K208" s="257">
        <v>38</v>
      </c>
      <c r="L208" s="257">
        <v>15</v>
      </c>
      <c r="M208" s="257">
        <v>30</v>
      </c>
      <c r="N208" s="257"/>
      <c r="O208" s="257"/>
      <c r="P208" s="257"/>
      <c r="Q208" s="258" t="s">
        <v>206</v>
      </c>
    </row>
    <row r="209" s="235" customFormat="1" ht="9.5" spans="1:17">
      <c r="A209" s="285" t="s">
        <v>707</v>
      </c>
      <c r="B209" s="258">
        <v>1</v>
      </c>
      <c r="C209" s="258" t="s">
        <v>282</v>
      </c>
      <c r="D209" s="258" t="s">
        <v>205</v>
      </c>
      <c r="E209" s="275">
        <v>1.571</v>
      </c>
      <c r="F209" s="256"/>
      <c r="G209" s="258"/>
      <c r="H209" s="260"/>
      <c r="I209" s="257">
        <f t="shared" si="56"/>
        <v>86</v>
      </c>
      <c r="J209" s="257">
        <f t="shared" si="57"/>
        <v>86</v>
      </c>
      <c r="K209" s="257">
        <v>39</v>
      </c>
      <c r="L209" s="257">
        <v>16</v>
      </c>
      <c r="M209" s="257">
        <v>31</v>
      </c>
      <c r="N209" s="257"/>
      <c r="O209" s="257"/>
      <c r="P209" s="257"/>
      <c r="Q209" s="258" t="s">
        <v>206</v>
      </c>
    </row>
    <row r="210" s="235" customFormat="1" ht="9.5" spans="1:17">
      <c r="A210" s="285" t="s">
        <v>708</v>
      </c>
      <c r="B210" s="258">
        <v>1</v>
      </c>
      <c r="C210" s="258" t="s">
        <v>282</v>
      </c>
      <c r="D210" s="258" t="s">
        <v>205</v>
      </c>
      <c r="E210" s="275">
        <v>2.112</v>
      </c>
      <c r="F210" s="256"/>
      <c r="G210" s="258"/>
      <c r="H210" s="260"/>
      <c r="I210" s="257">
        <f t="shared" si="56"/>
        <v>116</v>
      </c>
      <c r="J210" s="257">
        <f t="shared" si="57"/>
        <v>116</v>
      </c>
      <c r="K210" s="257">
        <v>53</v>
      </c>
      <c r="L210" s="257">
        <v>21</v>
      </c>
      <c r="M210" s="257">
        <v>42</v>
      </c>
      <c r="N210" s="257"/>
      <c r="O210" s="257"/>
      <c r="P210" s="257"/>
      <c r="Q210" s="258" t="s">
        <v>206</v>
      </c>
    </row>
    <row r="211" s="235" customFormat="1" ht="9.5" spans="1:17">
      <c r="A211" s="285" t="s">
        <v>709</v>
      </c>
      <c r="B211" s="258">
        <v>1</v>
      </c>
      <c r="C211" s="258" t="s">
        <v>282</v>
      </c>
      <c r="D211" s="258" t="s">
        <v>205</v>
      </c>
      <c r="E211" s="275">
        <v>3.475</v>
      </c>
      <c r="F211" s="256"/>
      <c r="G211" s="258"/>
      <c r="H211" s="260"/>
      <c r="I211" s="257">
        <f t="shared" si="56"/>
        <v>192</v>
      </c>
      <c r="J211" s="257">
        <f t="shared" si="57"/>
        <v>192</v>
      </c>
      <c r="K211" s="257">
        <v>87</v>
      </c>
      <c r="L211" s="257">
        <v>35</v>
      </c>
      <c r="M211" s="257">
        <v>70</v>
      </c>
      <c r="N211" s="257"/>
      <c r="O211" s="257"/>
      <c r="P211" s="257"/>
      <c r="Q211" s="258" t="s">
        <v>206</v>
      </c>
    </row>
    <row r="212" s="235" customFormat="1" ht="9.5" spans="1:17">
      <c r="A212" s="285" t="s">
        <v>710</v>
      </c>
      <c r="B212" s="258">
        <v>1</v>
      </c>
      <c r="C212" s="258" t="s">
        <v>282</v>
      </c>
      <c r="D212" s="258" t="s">
        <v>205</v>
      </c>
      <c r="E212" s="275">
        <v>7.683</v>
      </c>
      <c r="F212" s="256"/>
      <c r="G212" s="258"/>
      <c r="H212" s="260"/>
      <c r="I212" s="257">
        <f t="shared" si="56"/>
        <v>423</v>
      </c>
      <c r="J212" s="257">
        <f t="shared" si="57"/>
        <v>423</v>
      </c>
      <c r="K212" s="257">
        <v>192</v>
      </c>
      <c r="L212" s="257">
        <v>77</v>
      </c>
      <c r="M212" s="257">
        <v>154</v>
      </c>
      <c r="N212" s="257"/>
      <c r="O212" s="257"/>
      <c r="P212" s="257"/>
      <c r="Q212" s="258" t="s">
        <v>206</v>
      </c>
    </row>
    <row r="213" s="235" customFormat="1" ht="12" customHeight="1" spans="1:17">
      <c r="A213" s="285" t="s">
        <v>711</v>
      </c>
      <c r="B213" s="258">
        <v>1</v>
      </c>
      <c r="C213" s="258" t="s">
        <v>282</v>
      </c>
      <c r="D213" s="258" t="s">
        <v>205</v>
      </c>
      <c r="E213" s="275">
        <v>3.135</v>
      </c>
      <c r="F213" s="256"/>
      <c r="G213" s="258"/>
      <c r="H213" s="260"/>
      <c r="I213" s="257">
        <f t="shared" ref="I213:I221" si="65">SUM(J213,N213:P213)</f>
        <v>188</v>
      </c>
      <c r="J213" s="257">
        <f t="shared" ref="J213:J221" si="66">SUM(K213:M213)</f>
        <v>188</v>
      </c>
      <c r="K213" s="257">
        <v>125</v>
      </c>
      <c r="L213" s="257"/>
      <c r="M213" s="257">
        <v>63</v>
      </c>
      <c r="N213" s="257"/>
      <c r="O213" s="257"/>
      <c r="P213" s="257"/>
      <c r="Q213" s="258" t="s">
        <v>206</v>
      </c>
    </row>
    <row r="214" s="1" customFormat="1" ht="24" customHeight="1" spans="1:17">
      <c r="A214" s="256" t="s">
        <v>712</v>
      </c>
      <c r="B214" s="258">
        <v>1</v>
      </c>
      <c r="C214" s="258" t="s">
        <v>282</v>
      </c>
      <c r="D214" s="258" t="s">
        <v>205</v>
      </c>
      <c r="E214" s="258">
        <v>30</v>
      </c>
      <c r="F214" s="256" t="s">
        <v>713</v>
      </c>
      <c r="G214" s="258" t="s">
        <v>497</v>
      </c>
      <c r="H214" s="260" t="s">
        <v>378</v>
      </c>
      <c r="I214" s="257">
        <f t="shared" si="65"/>
        <v>550</v>
      </c>
      <c r="J214" s="257">
        <f t="shared" si="66"/>
        <v>550</v>
      </c>
      <c r="K214" s="257">
        <v>550</v>
      </c>
      <c r="L214" s="257"/>
      <c r="M214" s="257"/>
      <c r="N214" s="257"/>
      <c r="O214" s="257"/>
      <c r="P214" s="257"/>
      <c r="Q214" s="258" t="s">
        <v>58</v>
      </c>
    </row>
    <row r="215" s="1" customFormat="1" ht="12" customHeight="1" spans="1:17">
      <c r="A215" s="256" t="s">
        <v>209</v>
      </c>
      <c r="B215" s="258">
        <v>1</v>
      </c>
      <c r="C215" s="258" t="s">
        <v>282</v>
      </c>
      <c r="D215" s="258" t="s">
        <v>205</v>
      </c>
      <c r="E215" s="258">
        <v>3.135</v>
      </c>
      <c r="F215" s="256"/>
      <c r="G215" s="258"/>
      <c r="H215" s="258" t="s">
        <v>24</v>
      </c>
      <c r="I215" s="257">
        <f t="shared" si="65"/>
        <v>188</v>
      </c>
      <c r="J215" s="257">
        <f t="shared" si="66"/>
        <v>188</v>
      </c>
      <c r="K215" s="257">
        <f>K216</f>
        <v>130</v>
      </c>
      <c r="L215" s="257">
        <f>L216</f>
        <v>58</v>
      </c>
      <c r="M215" s="257"/>
      <c r="N215" s="257"/>
      <c r="O215" s="257"/>
      <c r="P215" s="257"/>
      <c r="Q215" s="258"/>
    </row>
    <row r="216" s="235" customFormat="1" ht="12" customHeight="1" spans="1:17">
      <c r="A216" s="256" t="s">
        <v>714</v>
      </c>
      <c r="B216" s="258">
        <v>1</v>
      </c>
      <c r="C216" s="258" t="s">
        <v>282</v>
      </c>
      <c r="D216" s="258" t="s">
        <v>205</v>
      </c>
      <c r="E216" s="258">
        <v>3.135</v>
      </c>
      <c r="F216" s="256" t="s">
        <v>715</v>
      </c>
      <c r="G216" s="258" t="s">
        <v>497</v>
      </c>
      <c r="H216" s="260" t="s">
        <v>285</v>
      </c>
      <c r="I216" s="257">
        <f t="shared" si="65"/>
        <v>188</v>
      </c>
      <c r="J216" s="257">
        <f t="shared" si="66"/>
        <v>188</v>
      </c>
      <c r="K216" s="257">
        <v>130</v>
      </c>
      <c r="L216" s="257">
        <v>58</v>
      </c>
      <c r="M216" s="257"/>
      <c r="N216" s="257"/>
      <c r="O216" s="257"/>
      <c r="P216" s="257"/>
      <c r="Q216" s="258" t="s">
        <v>206</v>
      </c>
    </row>
    <row r="217" s="1" customFormat="1" ht="12" customHeight="1" spans="1:17">
      <c r="A217" s="256" t="s">
        <v>211</v>
      </c>
      <c r="B217" s="258"/>
      <c r="C217" s="258"/>
      <c r="D217" s="258" t="s">
        <v>205</v>
      </c>
      <c r="E217" s="258"/>
      <c r="F217" s="256"/>
      <c r="G217" s="258"/>
      <c r="H217" s="258" t="s">
        <v>24</v>
      </c>
      <c r="I217" s="257">
        <f t="shared" si="65"/>
        <v>0</v>
      </c>
      <c r="J217" s="257">
        <f t="shared" si="66"/>
        <v>0</v>
      </c>
      <c r="K217" s="257"/>
      <c r="L217" s="257"/>
      <c r="M217" s="257"/>
      <c r="N217" s="257"/>
      <c r="O217" s="257"/>
      <c r="P217" s="257"/>
      <c r="Q217" s="258"/>
    </row>
    <row r="218" s="1" customFormat="1" ht="12" customHeight="1" spans="1:17">
      <c r="A218" s="256" t="s">
        <v>212</v>
      </c>
      <c r="B218" s="258"/>
      <c r="C218" s="258"/>
      <c r="D218" s="258" t="s">
        <v>205</v>
      </c>
      <c r="E218" s="258"/>
      <c r="F218" s="256"/>
      <c r="G218" s="258"/>
      <c r="H218" s="258" t="s">
        <v>24</v>
      </c>
      <c r="I218" s="257">
        <f t="shared" si="65"/>
        <v>0</v>
      </c>
      <c r="J218" s="257">
        <f t="shared" si="66"/>
        <v>0</v>
      </c>
      <c r="K218" s="257"/>
      <c r="L218" s="257"/>
      <c r="M218" s="257"/>
      <c r="N218" s="257"/>
      <c r="O218" s="257"/>
      <c r="P218" s="257"/>
      <c r="Q218" s="258"/>
    </row>
    <row r="219" s="1" customFormat="1" ht="12" customHeight="1" spans="1:17">
      <c r="A219" s="256" t="s">
        <v>213</v>
      </c>
      <c r="B219" s="257">
        <f>SUM(B220:B222)</f>
        <v>23</v>
      </c>
      <c r="C219" s="258"/>
      <c r="D219" s="258" t="s">
        <v>205</v>
      </c>
      <c r="E219" s="258">
        <v>1230.5</v>
      </c>
      <c r="F219" s="256"/>
      <c r="G219" s="258"/>
      <c r="H219" s="258" t="s">
        <v>24</v>
      </c>
      <c r="I219" s="257">
        <f t="shared" si="65"/>
        <v>5015</v>
      </c>
      <c r="J219" s="257">
        <f t="shared" si="66"/>
        <v>5015</v>
      </c>
      <c r="K219" s="257">
        <f t="shared" ref="K219:P219" si="67">SUM(K220:K222)</f>
        <v>80</v>
      </c>
      <c r="L219" s="257">
        <f t="shared" si="67"/>
        <v>20</v>
      </c>
      <c r="M219" s="257">
        <f t="shared" si="67"/>
        <v>4915</v>
      </c>
      <c r="N219" s="257">
        <f t="shared" si="67"/>
        <v>0</v>
      </c>
      <c r="O219" s="257">
        <f t="shared" si="67"/>
        <v>0</v>
      </c>
      <c r="P219" s="257">
        <f t="shared" si="67"/>
        <v>0</v>
      </c>
      <c r="Q219" s="258"/>
    </row>
    <row r="220" s="235" customFormat="1" ht="24" customHeight="1" spans="1:17">
      <c r="A220" s="256" t="s">
        <v>716</v>
      </c>
      <c r="B220" s="258">
        <v>11</v>
      </c>
      <c r="C220" s="258" t="s">
        <v>282</v>
      </c>
      <c r="D220" s="258" t="s">
        <v>205</v>
      </c>
      <c r="E220" s="258">
        <v>1200</v>
      </c>
      <c r="F220" s="256" t="s">
        <v>717</v>
      </c>
      <c r="G220" s="258" t="s">
        <v>497</v>
      </c>
      <c r="H220" s="260" t="s">
        <v>285</v>
      </c>
      <c r="I220" s="257">
        <f t="shared" si="65"/>
        <v>4600</v>
      </c>
      <c r="J220" s="257">
        <f t="shared" si="66"/>
        <v>4600</v>
      </c>
      <c r="K220" s="257"/>
      <c r="L220" s="257"/>
      <c r="M220" s="257">
        <v>4600</v>
      </c>
      <c r="N220" s="257"/>
      <c r="O220" s="257"/>
      <c r="P220" s="257"/>
      <c r="Q220" s="258" t="s">
        <v>206</v>
      </c>
    </row>
    <row r="221" s="235" customFormat="1" ht="26" customHeight="1" spans="1:17">
      <c r="A221" s="285" t="s">
        <v>718</v>
      </c>
      <c r="B221" s="258">
        <v>7</v>
      </c>
      <c r="C221" s="258" t="s">
        <v>282</v>
      </c>
      <c r="D221" s="258" t="s">
        <v>205</v>
      </c>
      <c r="E221" s="258">
        <v>10.5</v>
      </c>
      <c r="F221" s="256" t="s">
        <v>719</v>
      </c>
      <c r="G221" s="258" t="s">
        <v>497</v>
      </c>
      <c r="H221" s="260" t="s">
        <v>285</v>
      </c>
      <c r="I221" s="257">
        <f t="shared" si="65"/>
        <v>315</v>
      </c>
      <c r="J221" s="257">
        <f t="shared" si="66"/>
        <v>315</v>
      </c>
      <c r="K221" s="257"/>
      <c r="L221" s="257"/>
      <c r="M221" s="257">
        <v>315</v>
      </c>
      <c r="N221" s="257"/>
      <c r="O221" s="257"/>
      <c r="P221" s="257"/>
      <c r="Q221" s="258" t="s">
        <v>206</v>
      </c>
    </row>
    <row r="222" s="74" customFormat="1" customHeight="1" spans="1:17">
      <c r="A222" s="256" t="s">
        <v>511</v>
      </c>
      <c r="B222" s="258">
        <v>5</v>
      </c>
      <c r="C222" s="258" t="s">
        <v>306</v>
      </c>
      <c r="D222" s="258" t="s">
        <v>205</v>
      </c>
      <c r="E222" s="258">
        <v>20</v>
      </c>
      <c r="F222" s="256" t="s">
        <v>512</v>
      </c>
      <c r="G222" s="258" t="s">
        <v>497</v>
      </c>
      <c r="H222" s="260" t="s">
        <v>285</v>
      </c>
      <c r="I222" s="257">
        <f t="shared" ref="I222:I285" si="68">SUM(J222,N222:P222)</f>
        <v>100</v>
      </c>
      <c r="J222" s="257">
        <f t="shared" ref="J222:J285" si="69">SUM(K222:M222)</f>
        <v>100</v>
      </c>
      <c r="K222" s="257">
        <v>80</v>
      </c>
      <c r="L222" s="257">
        <v>20</v>
      </c>
      <c r="M222" s="257"/>
      <c r="N222" s="257"/>
      <c r="O222" s="257"/>
      <c r="P222" s="257"/>
      <c r="Q222" s="258" t="s">
        <v>513</v>
      </c>
    </row>
    <row r="223" s="1" customFormat="1" ht="14" customHeight="1" spans="1:17">
      <c r="A223" s="256" t="s">
        <v>215</v>
      </c>
      <c r="B223" s="258"/>
      <c r="C223" s="258"/>
      <c r="D223" s="258" t="s">
        <v>205</v>
      </c>
      <c r="E223" s="258"/>
      <c r="F223" s="256"/>
      <c r="G223" s="258"/>
      <c r="H223" s="258" t="s">
        <v>24</v>
      </c>
      <c r="I223" s="257">
        <f t="shared" si="68"/>
        <v>0</v>
      </c>
      <c r="J223" s="257">
        <f t="shared" si="69"/>
        <v>0</v>
      </c>
      <c r="K223" s="257"/>
      <c r="L223" s="257"/>
      <c r="M223" s="257"/>
      <c r="N223" s="257"/>
      <c r="O223" s="257"/>
      <c r="P223" s="257"/>
      <c r="Q223" s="258"/>
    </row>
    <row r="224" s="1" customFormat="1" ht="14" customHeight="1" spans="1:17">
      <c r="A224" s="256" t="s">
        <v>217</v>
      </c>
      <c r="B224" s="257">
        <f>B225</f>
        <v>17</v>
      </c>
      <c r="C224" s="258"/>
      <c r="D224" s="258"/>
      <c r="E224" s="257">
        <f>E225</f>
        <v>17</v>
      </c>
      <c r="F224" s="256"/>
      <c r="G224" s="258"/>
      <c r="H224" s="258" t="s">
        <v>24</v>
      </c>
      <c r="I224" s="257">
        <f t="shared" si="68"/>
        <v>1134.26</v>
      </c>
      <c r="J224" s="257">
        <f t="shared" si="69"/>
        <v>1134.26</v>
      </c>
      <c r="K224" s="257">
        <f>K225</f>
        <v>340.29</v>
      </c>
      <c r="L224" s="257">
        <f>L225</f>
        <v>340.29</v>
      </c>
      <c r="M224" s="257">
        <f>M225</f>
        <v>453.68</v>
      </c>
      <c r="N224" s="257"/>
      <c r="O224" s="257"/>
      <c r="P224" s="257"/>
      <c r="Q224" s="258"/>
    </row>
    <row r="225" s="1" customFormat="1" ht="14" customHeight="1" spans="1:17">
      <c r="A225" s="256" t="s">
        <v>218</v>
      </c>
      <c r="B225" s="258">
        <v>17</v>
      </c>
      <c r="C225" s="258"/>
      <c r="D225" s="258" t="s">
        <v>77</v>
      </c>
      <c r="E225" s="258">
        <v>17</v>
      </c>
      <c r="F225" s="256"/>
      <c r="G225" s="258"/>
      <c r="H225" s="287" t="s">
        <v>24</v>
      </c>
      <c r="I225" s="257">
        <f t="shared" si="68"/>
        <v>1134.26</v>
      </c>
      <c r="J225" s="257">
        <f t="shared" si="69"/>
        <v>1134.26</v>
      </c>
      <c r="K225" s="257">
        <f>K226+K227+K228+K229+K230+K231+K232+K233+K234+K235+K236+K237+K238+K239+K240+K241+K242</f>
        <v>340.29</v>
      </c>
      <c r="L225" s="257">
        <f>L226+L227+L228+L229+L230+L231+L232+L233+L234+L235+L236+L237+L238+L239+L240+L241+L242</f>
        <v>340.29</v>
      </c>
      <c r="M225" s="257">
        <f>M226+M227+M228+M229+M230+M231+M232+M233+M234+M235+M236+M237+M238+M239+M240+M241+M242</f>
        <v>453.68</v>
      </c>
      <c r="N225" s="257"/>
      <c r="O225" s="257"/>
      <c r="P225" s="257"/>
      <c r="Q225" s="258"/>
    </row>
    <row r="226" s="77" customFormat="1" ht="43" customHeight="1" spans="1:17">
      <c r="A226" s="256" t="s">
        <v>720</v>
      </c>
      <c r="B226" s="258">
        <v>1</v>
      </c>
      <c r="C226" s="258" t="s">
        <v>306</v>
      </c>
      <c r="D226" s="258" t="s">
        <v>77</v>
      </c>
      <c r="E226" s="258">
        <v>1</v>
      </c>
      <c r="F226" s="288" t="s">
        <v>721</v>
      </c>
      <c r="G226" s="258" t="s">
        <v>497</v>
      </c>
      <c r="H226" s="260" t="s">
        <v>378</v>
      </c>
      <c r="I226" s="257">
        <f t="shared" si="68"/>
        <v>54.94</v>
      </c>
      <c r="J226" s="257">
        <f t="shared" si="69"/>
        <v>54.94</v>
      </c>
      <c r="K226" s="257">
        <v>16.48</v>
      </c>
      <c r="L226" s="257">
        <v>16.48</v>
      </c>
      <c r="M226" s="257">
        <v>21.98</v>
      </c>
      <c r="N226" s="257"/>
      <c r="O226" s="257"/>
      <c r="P226" s="257"/>
      <c r="Q226" s="258" t="s">
        <v>231</v>
      </c>
    </row>
    <row r="227" s="77" customFormat="1" ht="49" customHeight="1" spans="1:17">
      <c r="A227" s="256" t="s">
        <v>722</v>
      </c>
      <c r="B227" s="258">
        <v>1</v>
      </c>
      <c r="C227" s="258" t="s">
        <v>306</v>
      </c>
      <c r="D227" s="258" t="s">
        <v>77</v>
      </c>
      <c r="E227" s="258">
        <v>1</v>
      </c>
      <c r="F227" s="288" t="s">
        <v>723</v>
      </c>
      <c r="G227" s="258" t="s">
        <v>497</v>
      </c>
      <c r="H227" s="260" t="s">
        <v>378</v>
      </c>
      <c r="I227" s="257">
        <f t="shared" si="68"/>
        <v>57.63</v>
      </c>
      <c r="J227" s="257">
        <f t="shared" si="69"/>
        <v>57.63</v>
      </c>
      <c r="K227" s="257">
        <v>17.29</v>
      </c>
      <c r="L227" s="257">
        <v>17.29</v>
      </c>
      <c r="M227" s="257">
        <v>23.05</v>
      </c>
      <c r="N227" s="257"/>
      <c r="O227" s="257"/>
      <c r="P227" s="257"/>
      <c r="Q227" s="258" t="s">
        <v>231</v>
      </c>
    </row>
    <row r="228" s="77" customFormat="1" ht="45" customHeight="1" spans="1:17">
      <c r="A228" s="256" t="s">
        <v>724</v>
      </c>
      <c r="B228" s="258">
        <v>1</v>
      </c>
      <c r="C228" s="258" t="s">
        <v>306</v>
      </c>
      <c r="D228" s="258" t="s">
        <v>77</v>
      </c>
      <c r="E228" s="258">
        <v>1</v>
      </c>
      <c r="F228" s="288" t="s">
        <v>725</v>
      </c>
      <c r="G228" s="258" t="s">
        <v>497</v>
      </c>
      <c r="H228" s="260" t="s">
        <v>378</v>
      </c>
      <c r="I228" s="257">
        <f t="shared" si="68"/>
        <v>32.56</v>
      </c>
      <c r="J228" s="257">
        <f t="shared" si="69"/>
        <v>32.56</v>
      </c>
      <c r="K228" s="257">
        <v>9.77</v>
      </c>
      <c r="L228" s="257">
        <v>9.77</v>
      </c>
      <c r="M228" s="257">
        <v>13.02</v>
      </c>
      <c r="N228" s="257"/>
      <c r="O228" s="257"/>
      <c r="P228" s="257"/>
      <c r="Q228" s="258" t="s">
        <v>231</v>
      </c>
    </row>
    <row r="229" s="77" customFormat="1" ht="46" customHeight="1" spans="1:17">
      <c r="A229" s="256" t="s">
        <v>726</v>
      </c>
      <c r="B229" s="258">
        <v>1</v>
      </c>
      <c r="C229" s="258" t="s">
        <v>306</v>
      </c>
      <c r="D229" s="258" t="s">
        <v>77</v>
      </c>
      <c r="E229" s="258">
        <v>1</v>
      </c>
      <c r="F229" s="288" t="s">
        <v>727</v>
      </c>
      <c r="G229" s="258" t="s">
        <v>497</v>
      </c>
      <c r="H229" s="260" t="s">
        <v>378</v>
      </c>
      <c r="I229" s="257">
        <f t="shared" si="68"/>
        <v>33.9</v>
      </c>
      <c r="J229" s="257">
        <f t="shared" si="69"/>
        <v>33.9</v>
      </c>
      <c r="K229" s="257">
        <v>10.17</v>
      </c>
      <c r="L229" s="257">
        <v>10.17</v>
      </c>
      <c r="M229" s="257">
        <v>13.56</v>
      </c>
      <c r="N229" s="257"/>
      <c r="O229" s="257"/>
      <c r="P229" s="257"/>
      <c r="Q229" s="258" t="s">
        <v>231</v>
      </c>
    </row>
    <row r="230" s="77" customFormat="1" ht="47" customHeight="1" spans="1:17">
      <c r="A230" s="256" t="s">
        <v>728</v>
      </c>
      <c r="B230" s="258">
        <v>1</v>
      </c>
      <c r="C230" s="258" t="s">
        <v>306</v>
      </c>
      <c r="D230" s="258" t="s">
        <v>77</v>
      </c>
      <c r="E230" s="258">
        <v>1</v>
      </c>
      <c r="F230" s="288" t="s">
        <v>729</v>
      </c>
      <c r="G230" s="258" t="s">
        <v>497</v>
      </c>
      <c r="H230" s="260" t="s">
        <v>378</v>
      </c>
      <c r="I230" s="257">
        <f t="shared" si="68"/>
        <v>30.14</v>
      </c>
      <c r="J230" s="257">
        <f t="shared" si="69"/>
        <v>30.14</v>
      </c>
      <c r="K230" s="257">
        <v>9.04</v>
      </c>
      <c r="L230" s="257">
        <v>9.04</v>
      </c>
      <c r="M230" s="257">
        <v>12.06</v>
      </c>
      <c r="N230" s="257"/>
      <c r="O230" s="257"/>
      <c r="P230" s="257"/>
      <c r="Q230" s="258" t="s">
        <v>231</v>
      </c>
    </row>
    <row r="231" s="77" customFormat="1" ht="51" customHeight="1" spans="1:17">
      <c r="A231" s="256" t="s">
        <v>730</v>
      </c>
      <c r="B231" s="258">
        <v>1</v>
      </c>
      <c r="C231" s="258" t="s">
        <v>306</v>
      </c>
      <c r="D231" s="258" t="s">
        <v>77</v>
      </c>
      <c r="E231" s="258">
        <v>1</v>
      </c>
      <c r="F231" s="256" t="s">
        <v>731</v>
      </c>
      <c r="G231" s="258" t="s">
        <v>497</v>
      </c>
      <c r="H231" s="260" t="s">
        <v>378</v>
      </c>
      <c r="I231" s="257">
        <f t="shared" si="68"/>
        <v>105.5</v>
      </c>
      <c r="J231" s="257">
        <f t="shared" si="69"/>
        <v>105.5</v>
      </c>
      <c r="K231" s="257">
        <v>31.65</v>
      </c>
      <c r="L231" s="257">
        <v>31.65</v>
      </c>
      <c r="M231" s="257">
        <v>42.2</v>
      </c>
      <c r="N231" s="257"/>
      <c r="O231" s="257"/>
      <c r="P231" s="257"/>
      <c r="Q231" s="258" t="s">
        <v>231</v>
      </c>
    </row>
    <row r="232" s="77" customFormat="1" ht="51" customHeight="1" spans="1:17">
      <c r="A232" s="256" t="s">
        <v>732</v>
      </c>
      <c r="B232" s="258">
        <v>1</v>
      </c>
      <c r="C232" s="258" t="s">
        <v>306</v>
      </c>
      <c r="D232" s="258" t="s">
        <v>77</v>
      </c>
      <c r="E232" s="258">
        <v>1</v>
      </c>
      <c r="F232" s="288" t="s">
        <v>733</v>
      </c>
      <c r="G232" s="258" t="s">
        <v>497</v>
      </c>
      <c r="H232" s="260" t="s">
        <v>378</v>
      </c>
      <c r="I232" s="257">
        <f t="shared" si="68"/>
        <v>110.53</v>
      </c>
      <c r="J232" s="257">
        <f t="shared" si="69"/>
        <v>110.53</v>
      </c>
      <c r="K232" s="257">
        <v>33.16</v>
      </c>
      <c r="L232" s="257">
        <v>33.16</v>
      </c>
      <c r="M232" s="257">
        <v>44.21</v>
      </c>
      <c r="N232" s="257"/>
      <c r="O232" s="257"/>
      <c r="P232" s="257"/>
      <c r="Q232" s="258" t="s">
        <v>231</v>
      </c>
    </row>
    <row r="233" s="77" customFormat="1" ht="45" customHeight="1" spans="1:17">
      <c r="A233" s="256" t="s">
        <v>734</v>
      </c>
      <c r="B233" s="258">
        <v>1</v>
      </c>
      <c r="C233" s="258" t="s">
        <v>306</v>
      </c>
      <c r="D233" s="258" t="s">
        <v>77</v>
      </c>
      <c r="E233" s="258">
        <v>1</v>
      </c>
      <c r="F233" s="288" t="s">
        <v>735</v>
      </c>
      <c r="G233" s="258" t="s">
        <v>497</v>
      </c>
      <c r="H233" s="260" t="s">
        <v>378</v>
      </c>
      <c r="I233" s="257">
        <f t="shared" si="68"/>
        <v>58.36</v>
      </c>
      <c r="J233" s="257">
        <f t="shared" si="69"/>
        <v>58.36</v>
      </c>
      <c r="K233" s="257">
        <v>17.51</v>
      </c>
      <c r="L233" s="257">
        <v>17.51</v>
      </c>
      <c r="M233" s="257">
        <v>23.34</v>
      </c>
      <c r="N233" s="257"/>
      <c r="O233" s="257"/>
      <c r="P233" s="257"/>
      <c r="Q233" s="258" t="s">
        <v>231</v>
      </c>
    </row>
    <row r="234" s="77" customFormat="1" ht="49" customHeight="1" spans="1:17">
      <c r="A234" s="256" t="s">
        <v>736</v>
      </c>
      <c r="B234" s="258">
        <v>1</v>
      </c>
      <c r="C234" s="258" t="s">
        <v>306</v>
      </c>
      <c r="D234" s="258" t="s">
        <v>77</v>
      </c>
      <c r="E234" s="258">
        <v>1</v>
      </c>
      <c r="F234" s="288" t="s">
        <v>737</v>
      </c>
      <c r="G234" s="258" t="s">
        <v>497</v>
      </c>
      <c r="H234" s="260" t="s">
        <v>378</v>
      </c>
      <c r="I234" s="257">
        <f t="shared" si="68"/>
        <v>52.23</v>
      </c>
      <c r="J234" s="257">
        <f t="shared" si="69"/>
        <v>52.23</v>
      </c>
      <c r="K234" s="257">
        <v>15.67</v>
      </c>
      <c r="L234" s="257">
        <v>15.67</v>
      </c>
      <c r="M234" s="257">
        <v>20.89</v>
      </c>
      <c r="N234" s="257"/>
      <c r="O234" s="257"/>
      <c r="P234" s="257"/>
      <c r="Q234" s="258" t="s">
        <v>231</v>
      </c>
    </row>
    <row r="235" s="77" customFormat="1" ht="49" customHeight="1" spans="1:17">
      <c r="A235" s="256" t="s">
        <v>738</v>
      </c>
      <c r="B235" s="258">
        <v>1</v>
      </c>
      <c r="C235" s="258" t="s">
        <v>306</v>
      </c>
      <c r="D235" s="258" t="s">
        <v>77</v>
      </c>
      <c r="E235" s="258">
        <v>1</v>
      </c>
      <c r="F235" s="288" t="s">
        <v>739</v>
      </c>
      <c r="G235" s="258" t="s">
        <v>497</v>
      </c>
      <c r="H235" s="260" t="s">
        <v>378</v>
      </c>
      <c r="I235" s="257">
        <f t="shared" si="68"/>
        <v>42.06</v>
      </c>
      <c r="J235" s="257">
        <f t="shared" si="69"/>
        <v>42.06</v>
      </c>
      <c r="K235" s="257">
        <v>12.62</v>
      </c>
      <c r="L235" s="257">
        <v>12.62</v>
      </c>
      <c r="M235" s="257">
        <v>16.82</v>
      </c>
      <c r="N235" s="257"/>
      <c r="O235" s="257"/>
      <c r="P235" s="257"/>
      <c r="Q235" s="258" t="s">
        <v>231</v>
      </c>
    </row>
    <row r="236" s="77" customFormat="1" ht="52" customHeight="1" spans="1:17">
      <c r="A236" s="256" t="s">
        <v>740</v>
      </c>
      <c r="B236" s="258">
        <v>1</v>
      </c>
      <c r="C236" s="258" t="s">
        <v>306</v>
      </c>
      <c r="D236" s="258" t="s">
        <v>77</v>
      </c>
      <c r="E236" s="258">
        <v>1</v>
      </c>
      <c r="F236" s="288" t="s">
        <v>741</v>
      </c>
      <c r="G236" s="258" t="s">
        <v>497</v>
      </c>
      <c r="H236" s="260" t="s">
        <v>378</v>
      </c>
      <c r="I236" s="257">
        <f t="shared" si="68"/>
        <v>69.63</v>
      </c>
      <c r="J236" s="257">
        <f t="shared" si="69"/>
        <v>69.63</v>
      </c>
      <c r="K236" s="257">
        <v>20.89</v>
      </c>
      <c r="L236" s="257">
        <v>20.89</v>
      </c>
      <c r="M236" s="257">
        <v>27.85</v>
      </c>
      <c r="N236" s="257"/>
      <c r="O236" s="257"/>
      <c r="P236" s="257"/>
      <c r="Q236" s="258" t="s">
        <v>231</v>
      </c>
    </row>
    <row r="237" s="77" customFormat="1" ht="49" customHeight="1" spans="1:17">
      <c r="A237" s="256" t="s">
        <v>742</v>
      </c>
      <c r="B237" s="258">
        <v>1</v>
      </c>
      <c r="C237" s="258" t="s">
        <v>306</v>
      </c>
      <c r="D237" s="258" t="s">
        <v>77</v>
      </c>
      <c r="E237" s="258">
        <v>1</v>
      </c>
      <c r="F237" s="288" t="s">
        <v>743</v>
      </c>
      <c r="G237" s="258" t="s">
        <v>497</v>
      </c>
      <c r="H237" s="260" t="s">
        <v>378</v>
      </c>
      <c r="I237" s="257">
        <f t="shared" si="68"/>
        <v>106.96</v>
      </c>
      <c r="J237" s="257">
        <f t="shared" si="69"/>
        <v>106.96</v>
      </c>
      <c r="K237" s="257">
        <v>32.09</v>
      </c>
      <c r="L237" s="257">
        <v>32.09</v>
      </c>
      <c r="M237" s="257">
        <v>42.78</v>
      </c>
      <c r="N237" s="257"/>
      <c r="O237" s="257"/>
      <c r="P237" s="257"/>
      <c r="Q237" s="258" t="s">
        <v>231</v>
      </c>
    </row>
    <row r="238" s="77" customFormat="1" ht="49" customHeight="1" spans="1:17">
      <c r="A238" s="256" t="s">
        <v>744</v>
      </c>
      <c r="B238" s="258">
        <v>1</v>
      </c>
      <c r="C238" s="258" t="s">
        <v>306</v>
      </c>
      <c r="D238" s="258" t="s">
        <v>77</v>
      </c>
      <c r="E238" s="258">
        <v>1</v>
      </c>
      <c r="F238" s="288" t="s">
        <v>745</v>
      </c>
      <c r="G238" s="258" t="s">
        <v>497</v>
      </c>
      <c r="H238" s="260" t="s">
        <v>378</v>
      </c>
      <c r="I238" s="257">
        <f t="shared" si="68"/>
        <v>12.36</v>
      </c>
      <c r="J238" s="257">
        <f t="shared" si="69"/>
        <v>12.36</v>
      </c>
      <c r="K238" s="257">
        <v>3.71</v>
      </c>
      <c r="L238" s="257">
        <v>3.71</v>
      </c>
      <c r="M238" s="257">
        <v>4.94</v>
      </c>
      <c r="N238" s="257"/>
      <c r="O238" s="257"/>
      <c r="P238" s="257"/>
      <c r="Q238" s="258" t="s">
        <v>231</v>
      </c>
    </row>
    <row r="239" s="77" customFormat="1" ht="47" customHeight="1" spans="1:17">
      <c r="A239" s="256" t="s">
        <v>746</v>
      </c>
      <c r="B239" s="258">
        <v>1</v>
      </c>
      <c r="C239" s="258" t="s">
        <v>306</v>
      </c>
      <c r="D239" s="258" t="s">
        <v>77</v>
      </c>
      <c r="E239" s="258">
        <v>1</v>
      </c>
      <c r="F239" s="288" t="s">
        <v>747</v>
      </c>
      <c r="G239" s="258" t="s">
        <v>497</v>
      </c>
      <c r="H239" s="260" t="s">
        <v>378</v>
      </c>
      <c r="I239" s="257">
        <f t="shared" si="68"/>
        <v>96.9</v>
      </c>
      <c r="J239" s="257">
        <f t="shared" si="69"/>
        <v>96.9</v>
      </c>
      <c r="K239" s="257">
        <v>29.07</v>
      </c>
      <c r="L239" s="257">
        <v>29.07</v>
      </c>
      <c r="M239" s="257">
        <v>38.76</v>
      </c>
      <c r="N239" s="257"/>
      <c r="O239" s="257"/>
      <c r="P239" s="257"/>
      <c r="Q239" s="258" t="s">
        <v>231</v>
      </c>
    </row>
    <row r="240" s="77" customFormat="1" ht="40" customHeight="1" spans="1:17">
      <c r="A240" s="256" t="s">
        <v>748</v>
      </c>
      <c r="B240" s="258">
        <v>1</v>
      </c>
      <c r="C240" s="258" t="s">
        <v>306</v>
      </c>
      <c r="D240" s="258" t="s">
        <v>77</v>
      </c>
      <c r="E240" s="258">
        <v>1</v>
      </c>
      <c r="F240" s="288" t="s">
        <v>749</v>
      </c>
      <c r="G240" s="258" t="s">
        <v>497</v>
      </c>
      <c r="H240" s="260" t="s">
        <v>378</v>
      </c>
      <c r="I240" s="257">
        <f t="shared" si="68"/>
        <v>135.66</v>
      </c>
      <c r="J240" s="257">
        <f t="shared" si="69"/>
        <v>135.66</v>
      </c>
      <c r="K240" s="257">
        <v>40.7</v>
      </c>
      <c r="L240" s="257">
        <v>40.7</v>
      </c>
      <c r="M240" s="257">
        <v>54.26</v>
      </c>
      <c r="N240" s="257"/>
      <c r="O240" s="257"/>
      <c r="P240" s="257"/>
      <c r="Q240" s="258" t="s">
        <v>231</v>
      </c>
    </row>
    <row r="241" s="77" customFormat="1" ht="39" customHeight="1" spans="1:17">
      <c r="A241" s="256" t="s">
        <v>750</v>
      </c>
      <c r="B241" s="258">
        <v>1</v>
      </c>
      <c r="C241" s="258" t="s">
        <v>306</v>
      </c>
      <c r="D241" s="258" t="s">
        <v>77</v>
      </c>
      <c r="E241" s="258">
        <v>1</v>
      </c>
      <c r="F241" s="288" t="s">
        <v>751</v>
      </c>
      <c r="G241" s="258" t="s">
        <v>497</v>
      </c>
      <c r="H241" s="260" t="s">
        <v>378</v>
      </c>
      <c r="I241" s="257">
        <f t="shared" si="68"/>
        <v>54.6</v>
      </c>
      <c r="J241" s="257">
        <f t="shared" si="69"/>
        <v>54.6</v>
      </c>
      <c r="K241" s="257">
        <v>16.38</v>
      </c>
      <c r="L241" s="257">
        <v>16.38</v>
      </c>
      <c r="M241" s="257">
        <v>21.84</v>
      </c>
      <c r="N241" s="257"/>
      <c r="O241" s="257"/>
      <c r="P241" s="257"/>
      <c r="Q241" s="258" t="s">
        <v>231</v>
      </c>
    </row>
    <row r="242" s="77" customFormat="1" ht="41" customHeight="1" spans="1:17">
      <c r="A242" s="256" t="s">
        <v>752</v>
      </c>
      <c r="B242" s="258">
        <v>1</v>
      </c>
      <c r="C242" s="258" t="s">
        <v>306</v>
      </c>
      <c r="D242" s="258" t="s">
        <v>77</v>
      </c>
      <c r="E242" s="258">
        <v>1</v>
      </c>
      <c r="F242" s="288" t="s">
        <v>753</v>
      </c>
      <c r="G242" s="258" t="s">
        <v>497</v>
      </c>
      <c r="H242" s="260" t="s">
        <v>378</v>
      </c>
      <c r="I242" s="257">
        <f t="shared" si="68"/>
        <v>80.3</v>
      </c>
      <c r="J242" s="257">
        <f t="shared" si="69"/>
        <v>80.3</v>
      </c>
      <c r="K242" s="257">
        <v>24.09</v>
      </c>
      <c r="L242" s="257">
        <v>24.09</v>
      </c>
      <c r="M242" s="257">
        <v>32.12</v>
      </c>
      <c r="N242" s="257"/>
      <c r="O242" s="257"/>
      <c r="P242" s="257"/>
      <c r="Q242" s="258" t="s">
        <v>231</v>
      </c>
    </row>
    <row r="243" s="1" customFormat="1" ht="24" customHeight="1" spans="1:17">
      <c r="A243" s="256" t="s">
        <v>220</v>
      </c>
      <c r="B243" s="258"/>
      <c r="C243" s="258"/>
      <c r="D243" s="258" t="s">
        <v>77</v>
      </c>
      <c r="E243" s="258"/>
      <c r="F243" s="256"/>
      <c r="G243" s="258"/>
      <c r="H243" s="287" t="s">
        <v>24</v>
      </c>
      <c r="I243" s="257">
        <f t="shared" si="68"/>
        <v>0</v>
      </c>
      <c r="J243" s="257">
        <f t="shared" si="69"/>
        <v>0</v>
      </c>
      <c r="K243" s="257"/>
      <c r="L243" s="257"/>
      <c r="M243" s="257"/>
      <c r="N243" s="257"/>
      <c r="O243" s="257"/>
      <c r="P243" s="257"/>
      <c r="Q243" s="258"/>
    </row>
    <row r="244" s="1" customFormat="1" ht="24" customHeight="1" spans="1:17">
      <c r="A244" s="256" t="s">
        <v>222</v>
      </c>
      <c r="B244" s="258"/>
      <c r="C244" s="258"/>
      <c r="D244" s="258" t="s">
        <v>77</v>
      </c>
      <c r="E244" s="258"/>
      <c r="F244" s="256"/>
      <c r="G244" s="258"/>
      <c r="H244" s="287" t="s">
        <v>24</v>
      </c>
      <c r="I244" s="257">
        <f t="shared" si="68"/>
        <v>0</v>
      </c>
      <c r="J244" s="257">
        <f t="shared" si="69"/>
        <v>0</v>
      </c>
      <c r="K244" s="257"/>
      <c r="L244" s="257"/>
      <c r="M244" s="257"/>
      <c r="N244" s="257"/>
      <c r="O244" s="257"/>
      <c r="P244" s="257"/>
      <c r="Q244" s="258"/>
    </row>
    <row r="245" s="1" customFormat="1" ht="24" customHeight="1" spans="1:17">
      <c r="A245" s="256" t="s">
        <v>223</v>
      </c>
      <c r="B245" s="258">
        <v>7</v>
      </c>
      <c r="C245" s="258"/>
      <c r="D245" s="258" t="s">
        <v>77</v>
      </c>
      <c r="E245" s="258">
        <v>48</v>
      </c>
      <c r="F245" s="256"/>
      <c r="G245" s="258"/>
      <c r="H245" s="258" t="s">
        <v>24</v>
      </c>
      <c r="I245" s="257">
        <f t="shared" si="68"/>
        <v>4493.024</v>
      </c>
      <c r="J245" s="257">
        <f t="shared" si="69"/>
        <v>671.084</v>
      </c>
      <c r="K245" s="257">
        <f t="shared" ref="I245:N245" si="70">K246+K247+K248+K249+K250+K251+K252</f>
        <v>671.084</v>
      </c>
      <c r="L245" s="257">
        <f t="shared" si="70"/>
        <v>0</v>
      </c>
      <c r="M245" s="257">
        <f t="shared" si="70"/>
        <v>0</v>
      </c>
      <c r="N245" s="257">
        <f t="shared" si="70"/>
        <v>3821.94</v>
      </c>
      <c r="O245" s="257"/>
      <c r="P245" s="257"/>
      <c r="Q245" s="258"/>
    </row>
    <row r="246" s="4" customFormat="1" ht="63" customHeight="1" spans="1:17">
      <c r="A246" s="256" t="s">
        <v>754</v>
      </c>
      <c r="B246" s="258">
        <v>1</v>
      </c>
      <c r="C246" s="258" t="s">
        <v>306</v>
      </c>
      <c r="D246" s="258" t="s">
        <v>77</v>
      </c>
      <c r="E246" s="258">
        <v>13</v>
      </c>
      <c r="F246" s="256" t="s">
        <v>755</v>
      </c>
      <c r="G246" s="258" t="s">
        <v>497</v>
      </c>
      <c r="H246" s="260" t="s">
        <v>285</v>
      </c>
      <c r="I246" s="257">
        <f t="shared" si="68"/>
        <v>1691.424</v>
      </c>
      <c r="J246" s="257">
        <f t="shared" si="69"/>
        <v>338.284</v>
      </c>
      <c r="K246" s="257">
        <v>338.284</v>
      </c>
      <c r="L246" s="257"/>
      <c r="M246" s="257"/>
      <c r="N246" s="257">
        <v>1353.14</v>
      </c>
      <c r="O246" s="257"/>
      <c r="P246" s="257"/>
      <c r="Q246" s="258" t="s">
        <v>225</v>
      </c>
    </row>
    <row r="247" s="4" customFormat="1" ht="54" customHeight="1" spans="1:17">
      <c r="A247" s="256" t="s">
        <v>756</v>
      </c>
      <c r="B247" s="258">
        <v>1</v>
      </c>
      <c r="C247" s="258" t="s">
        <v>306</v>
      </c>
      <c r="D247" s="258" t="s">
        <v>77</v>
      </c>
      <c r="E247" s="258">
        <v>2</v>
      </c>
      <c r="F247" s="256" t="s">
        <v>757</v>
      </c>
      <c r="G247" s="258" t="s">
        <v>497</v>
      </c>
      <c r="H247" s="260" t="s">
        <v>285</v>
      </c>
      <c r="I247" s="257">
        <f t="shared" si="68"/>
        <v>158.08</v>
      </c>
      <c r="J247" s="257">
        <f t="shared" si="69"/>
        <v>0</v>
      </c>
      <c r="K247" s="257">
        <v>0</v>
      </c>
      <c r="L247" s="257"/>
      <c r="M247" s="257"/>
      <c r="N247" s="257">
        <v>158.08</v>
      </c>
      <c r="O247" s="257"/>
      <c r="P247" s="257"/>
      <c r="Q247" s="258" t="s">
        <v>225</v>
      </c>
    </row>
    <row r="248" s="4" customFormat="1" ht="62" customHeight="1" spans="1:17">
      <c r="A248" s="256" t="s">
        <v>758</v>
      </c>
      <c r="B248" s="258">
        <v>1</v>
      </c>
      <c r="C248" s="258" t="s">
        <v>306</v>
      </c>
      <c r="D248" s="258" t="s">
        <v>77</v>
      </c>
      <c r="E248" s="258">
        <v>11</v>
      </c>
      <c r="F248" s="256" t="s">
        <v>759</v>
      </c>
      <c r="G248" s="258" t="s">
        <v>497</v>
      </c>
      <c r="H248" s="260" t="s">
        <v>285</v>
      </c>
      <c r="I248" s="257">
        <f t="shared" si="68"/>
        <v>1621.33</v>
      </c>
      <c r="J248" s="257">
        <f t="shared" si="69"/>
        <v>324.27</v>
      </c>
      <c r="K248" s="257">
        <v>324.27</v>
      </c>
      <c r="L248" s="257"/>
      <c r="M248" s="257"/>
      <c r="N248" s="257">
        <v>1297.06</v>
      </c>
      <c r="O248" s="257"/>
      <c r="P248" s="257"/>
      <c r="Q248" s="258" t="s">
        <v>225</v>
      </c>
    </row>
    <row r="249" s="4" customFormat="1" ht="46" customHeight="1" spans="1:17">
      <c r="A249" s="256" t="s">
        <v>760</v>
      </c>
      <c r="B249" s="258">
        <v>1</v>
      </c>
      <c r="C249" s="258" t="s">
        <v>282</v>
      </c>
      <c r="D249" s="258" t="s">
        <v>77</v>
      </c>
      <c r="E249" s="258">
        <v>1</v>
      </c>
      <c r="F249" s="256" t="s">
        <v>761</v>
      </c>
      <c r="G249" s="258" t="s">
        <v>497</v>
      </c>
      <c r="H249" s="260" t="s">
        <v>285</v>
      </c>
      <c r="I249" s="257">
        <f t="shared" si="68"/>
        <v>42.64</v>
      </c>
      <c r="J249" s="257">
        <f t="shared" si="69"/>
        <v>8.53</v>
      </c>
      <c r="K249" s="257">
        <v>8.53</v>
      </c>
      <c r="L249" s="257"/>
      <c r="M249" s="257"/>
      <c r="N249" s="257">
        <v>34.11</v>
      </c>
      <c r="O249" s="257"/>
      <c r="P249" s="257"/>
      <c r="Q249" s="258" t="s">
        <v>225</v>
      </c>
    </row>
    <row r="250" s="4" customFormat="1" ht="49" customHeight="1" spans="1:17">
      <c r="A250" s="256" t="s">
        <v>762</v>
      </c>
      <c r="B250" s="258">
        <v>1</v>
      </c>
      <c r="C250" s="258" t="s">
        <v>282</v>
      </c>
      <c r="D250" s="258" t="s">
        <v>77</v>
      </c>
      <c r="E250" s="258">
        <v>4</v>
      </c>
      <c r="F250" s="256" t="s">
        <v>763</v>
      </c>
      <c r="G250" s="258" t="s">
        <v>497</v>
      </c>
      <c r="H250" s="260" t="s">
        <v>285</v>
      </c>
      <c r="I250" s="257">
        <f t="shared" si="68"/>
        <v>185.29</v>
      </c>
      <c r="J250" s="257">
        <f t="shared" si="69"/>
        <v>0</v>
      </c>
      <c r="K250" s="257"/>
      <c r="L250" s="257"/>
      <c r="M250" s="257"/>
      <c r="N250" s="257">
        <v>185.29</v>
      </c>
      <c r="O250" s="257"/>
      <c r="P250" s="257"/>
      <c r="Q250" s="258" t="s">
        <v>225</v>
      </c>
    </row>
    <row r="251" s="4" customFormat="1" ht="62" customHeight="1" spans="1:17">
      <c r="A251" s="256" t="s">
        <v>764</v>
      </c>
      <c r="B251" s="258">
        <v>1</v>
      </c>
      <c r="C251" s="258" t="s">
        <v>282</v>
      </c>
      <c r="D251" s="258" t="s">
        <v>77</v>
      </c>
      <c r="E251" s="258">
        <v>15</v>
      </c>
      <c r="F251" s="256" t="s">
        <v>765</v>
      </c>
      <c r="G251" s="258" t="s">
        <v>637</v>
      </c>
      <c r="H251" s="260" t="s">
        <v>378</v>
      </c>
      <c r="I251" s="257">
        <f t="shared" si="68"/>
        <v>518.92</v>
      </c>
      <c r="J251" s="257">
        <f t="shared" si="69"/>
        <v>0</v>
      </c>
      <c r="K251" s="257"/>
      <c r="L251" s="257"/>
      <c r="M251" s="257"/>
      <c r="N251" s="257">
        <v>518.92</v>
      </c>
      <c r="O251" s="257"/>
      <c r="P251" s="257"/>
      <c r="Q251" s="258" t="s">
        <v>225</v>
      </c>
    </row>
    <row r="252" s="4" customFormat="1" ht="34" customHeight="1" spans="1:17">
      <c r="A252" s="256" t="s">
        <v>766</v>
      </c>
      <c r="B252" s="258">
        <v>1</v>
      </c>
      <c r="C252" s="258" t="s">
        <v>282</v>
      </c>
      <c r="D252" s="258" t="s">
        <v>77</v>
      </c>
      <c r="E252" s="258">
        <v>2</v>
      </c>
      <c r="F252" s="256" t="s">
        <v>767</v>
      </c>
      <c r="G252" s="258" t="s">
        <v>637</v>
      </c>
      <c r="H252" s="260" t="s">
        <v>378</v>
      </c>
      <c r="I252" s="257">
        <f t="shared" si="68"/>
        <v>275.34</v>
      </c>
      <c r="J252" s="257">
        <f t="shared" si="69"/>
        <v>0</v>
      </c>
      <c r="K252" s="257"/>
      <c r="L252" s="257"/>
      <c r="M252" s="257"/>
      <c r="N252" s="257">
        <v>275.34</v>
      </c>
      <c r="O252" s="257"/>
      <c r="P252" s="257"/>
      <c r="Q252" s="258" t="s">
        <v>225</v>
      </c>
    </row>
    <row r="253" s="1" customFormat="1" ht="20" customHeight="1" spans="1:17">
      <c r="A253" s="256" t="s">
        <v>226</v>
      </c>
      <c r="B253" s="258">
        <v>6</v>
      </c>
      <c r="C253" s="258"/>
      <c r="D253" s="258" t="s">
        <v>77</v>
      </c>
      <c r="E253" s="258">
        <v>6</v>
      </c>
      <c r="F253" s="256"/>
      <c r="G253" s="258"/>
      <c r="H253" s="258" t="s">
        <v>24</v>
      </c>
      <c r="I253" s="257">
        <f t="shared" si="68"/>
        <v>9700</v>
      </c>
      <c r="J253" s="257">
        <f t="shared" si="69"/>
        <v>0</v>
      </c>
      <c r="K253" s="257"/>
      <c r="L253" s="257"/>
      <c r="M253" s="257"/>
      <c r="N253" s="257">
        <f>N254</f>
        <v>9700</v>
      </c>
      <c r="O253" s="257"/>
      <c r="P253" s="257"/>
      <c r="Q253" s="258"/>
    </row>
    <row r="254" s="1" customFormat="1" ht="79" customHeight="1" spans="1:17">
      <c r="A254" s="256" t="s">
        <v>532</v>
      </c>
      <c r="B254" s="258">
        <v>6</v>
      </c>
      <c r="C254" s="258" t="s">
        <v>306</v>
      </c>
      <c r="D254" s="258" t="s">
        <v>77</v>
      </c>
      <c r="E254" s="258">
        <v>6</v>
      </c>
      <c r="F254" s="256" t="s">
        <v>227</v>
      </c>
      <c r="G254" s="258" t="s">
        <v>497</v>
      </c>
      <c r="H254" s="260" t="s">
        <v>285</v>
      </c>
      <c r="I254" s="257">
        <f t="shared" si="68"/>
        <v>9700</v>
      </c>
      <c r="J254" s="257">
        <f t="shared" si="69"/>
        <v>0</v>
      </c>
      <c r="K254" s="257"/>
      <c r="L254" s="257"/>
      <c r="M254" s="257"/>
      <c r="N254" s="257">
        <v>9700</v>
      </c>
      <c r="O254" s="257"/>
      <c r="P254" s="257"/>
      <c r="Q254" s="258" t="s">
        <v>116</v>
      </c>
    </row>
    <row r="255" s="1" customFormat="1" ht="19" customHeight="1" spans="1:17">
      <c r="A255" s="256" t="s">
        <v>228</v>
      </c>
      <c r="B255" s="257">
        <f>B256+B258</f>
        <v>47</v>
      </c>
      <c r="C255" s="258"/>
      <c r="D255" s="258"/>
      <c r="E255" s="260">
        <f>E256+E258</f>
        <v>0.14</v>
      </c>
      <c r="F255" s="256"/>
      <c r="G255" s="258"/>
      <c r="H255" s="258" t="s">
        <v>24</v>
      </c>
      <c r="I255" s="257">
        <f t="shared" si="68"/>
        <v>3505.95</v>
      </c>
      <c r="J255" s="257">
        <f t="shared" si="69"/>
        <v>3505.95</v>
      </c>
      <c r="K255" s="257">
        <f t="shared" ref="I255:P255" si="71">K256+K258</f>
        <v>1852</v>
      </c>
      <c r="L255" s="257">
        <f t="shared" si="71"/>
        <v>701</v>
      </c>
      <c r="M255" s="257">
        <f t="shared" si="71"/>
        <v>952.95</v>
      </c>
      <c r="N255" s="257">
        <f t="shared" si="71"/>
        <v>0</v>
      </c>
      <c r="O255" s="257">
        <f t="shared" si="71"/>
        <v>0</v>
      </c>
      <c r="P255" s="257">
        <f t="shared" si="71"/>
        <v>0</v>
      </c>
      <c r="Q255" s="258"/>
    </row>
    <row r="256" s="1" customFormat="1" ht="21" customHeight="1" spans="1:17">
      <c r="A256" s="256" t="s">
        <v>229</v>
      </c>
      <c r="B256" s="258">
        <v>1</v>
      </c>
      <c r="C256" s="258"/>
      <c r="D256" s="258" t="s">
        <v>30</v>
      </c>
      <c r="E256" s="258">
        <v>0.14</v>
      </c>
      <c r="F256" s="256"/>
      <c r="G256" s="258"/>
      <c r="H256" s="258" t="s">
        <v>24</v>
      </c>
      <c r="I256" s="257">
        <f t="shared" si="68"/>
        <v>160</v>
      </c>
      <c r="J256" s="257">
        <f t="shared" si="69"/>
        <v>160</v>
      </c>
      <c r="K256" s="257"/>
      <c r="L256" s="257">
        <f>L257</f>
        <v>160</v>
      </c>
      <c r="M256" s="257"/>
      <c r="N256" s="257"/>
      <c r="O256" s="257"/>
      <c r="P256" s="257"/>
      <c r="Q256" s="258"/>
    </row>
    <row r="257" s="81" customFormat="1" ht="82" customHeight="1" spans="1:17">
      <c r="A257" s="256" t="s">
        <v>768</v>
      </c>
      <c r="B257" s="258">
        <v>1</v>
      </c>
      <c r="C257" s="258" t="s">
        <v>282</v>
      </c>
      <c r="D257" s="258" t="s">
        <v>30</v>
      </c>
      <c r="E257" s="258">
        <v>0.14</v>
      </c>
      <c r="F257" s="288" t="s">
        <v>769</v>
      </c>
      <c r="G257" s="258" t="s">
        <v>497</v>
      </c>
      <c r="H257" s="260" t="s">
        <v>378</v>
      </c>
      <c r="I257" s="257">
        <f t="shared" si="68"/>
        <v>160</v>
      </c>
      <c r="J257" s="257">
        <f t="shared" si="69"/>
        <v>160</v>
      </c>
      <c r="K257" s="257"/>
      <c r="L257" s="257">
        <v>160</v>
      </c>
      <c r="M257" s="257"/>
      <c r="N257" s="257"/>
      <c r="O257" s="257"/>
      <c r="P257" s="257"/>
      <c r="Q257" s="258" t="s">
        <v>231</v>
      </c>
    </row>
    <row r="258" s="1" customFormat="1" ht="9.5" spans="1:17">
      <c r="A258" s="256" t="s">
        <v>232</v>
      </c>
      <c r="B258" s="257">
        <f>B260</f>
        <v>46</v>
      </c>
      <c r="C258" s="258"/>
      <c r="D258" s="258" t="s">
        <v>77</v>
      </c>
      <c r="E258" s="258"/>
      <c r="F258" s="256"/>
      <c r="G258" s="258"/>
      <c r="H258" s="258" t="s">
        <v>24</v>
      </c>
      <c r="I258" s="257">
        <f t="shared" si="68"/>
        <v>3345.95</v>
      </c>
      <c r="J258" s="257">
        <f t="shared" si="69"/>
        <v>3345.95</v>
      </c>
      <c r="K258" s="257">
        <f t="shared" ref="I258:P258" si="72">K260</f>
        <v>1852</v>
      </c>
      <c r="L258" s="257">
        <f t="shared" si="72"/>
        <v>541</v>
      </c>
      <c r="M258" s="257">
        <f t="shared" si="72"/>
        <v>952.95</v>
      </c>
      <c r="N258" s="257">
        <f t="shared" si="72"/>
        <v>0</v>
      </c>
      <c r="O258" s="257">
        <f t="shared" si="72"/>
        <v>0</v>
      </c>
      <c r="P258" s="257">
        <f t="shared" si="72"/>
        <v>0</v>
      </c>
      <c r="Q258" s="258"/>
    </row>
    <row r="259" s="1" customFormat="1" ht="9.5" spans="1:17">
      <c r="A259" s="256" t="s">
        <v>233</v>
      </c>
      <c r="B259" s="258"/>
      <c r="C259" s="258"/>
      <c r="D259" s="258" t="s">
        <v>77</v>
      </c>
      <c r="E259" s="258"/>
      <c r="F259" s="256"/>
      <c r="G259" s="258"/>
      <c r="H259" s="258" t="s">
        <v>24</v>
      </c>
      <c r="I259" s="257">
        <f t="shared" si="68"/>
        <v>0</v>
      </c>
      <c r="J259" s="257">
        <f t="shared" si="69"/>
        <v>0</v>
      </c>
      <c r="K259" s="257"/>
      <c r="L259" s="257"/>
      <c r="M259" s="257"/>
      <c r="N259" s="257"/>
      <c r="O259" s="257"/>
      <c r="P259" s="257"/>
      <c r="Q259" s="258"/>
    </row>
    <row r="260" s="1" customFormat="1" ht="9.5" spans="1:17">
      <c r="A260" s="256" t="s">
        <v>235</v>
      </c>
      <c r="B260" s="258">
        <v>46</v>
      </c>
      <c r="C260" s="258"/>
      <c r="D260" s="258" t="s">
        <v>77</v>
      </c>
      <c r="E260" s="258">
        <v>46</v>
      </c>
      <c r="F260" s="256"/>
      <c r="G260" s="258"/>
      <c r="H260" s="258" t="s">
        <v>24</v>
      </c>
      <c r="I260" s="257">
        <f t="shared" si="68"/>
        <v>3345.95</v>
      </c>
      <c r="J260" s="257">
        <f t="shared" si="69"/>
        <v>3345.95</v>
      </c>
      <c r="K260" s="257">
        <f t="shared" ref="I260:P260" si="73">SUM(K261:K292)</f>
        <v>1852</v>
      </c>
      <c r="L260" s="257">
        <f t="shared" si="73"/>
        <v>541</v>
      </c>
      <c r="M260" s="257">
        <f t="shared" si="73"/>
        <v>952.95</v>
      </c>
      <c r="N260" s="257">
        <f t="shared" si="73"/>
        <v>0</v>
      </c>
      <c r="O260" s="257">
        <f t="shared" si="73"/>
        <v>0</v>
      </c>
      <c r="P260" s="257">
        <f t="shared" si="73"/>
        <v>0</v>
      </c>
      <c r="Q260" s="258"/>
    </row>
    <row r="261" s="1" customFormat="1" ht="49" customHeight="1" spans="1:17">
      <c r="A261" s="256" t="s">
        <v>770</v>
      </c>
      <c r="B261" s="258">
        <v>1</v>
      </c>
      <c r="C261" s="258" t="s">
        <v>282</v>
      </c>
      <c r="D261" s="258" t="s">
        <v>77</v>
      </c>
      <c r="E261" s="258">
        <v>1</v>
      </c>
      <c r="F261" s="256" t="s">
        <v>771</v>
      </c>
      <c r="G261" s="258" t="s">
        <v>637</v>
      </c>
      <c r="H261" s="260" t="s">
        <v>378</v>
      </c>
      <c r="I261" s="257">
        <f t="shared" si="68"/>
        <v>150</v>
      </c>
      <c r="J261" s="257">
        <f t="shared" si="69"/>
        <v>150</v>
      </c>
      <c r="K261" s="257">
        <v>100</v>
      </c>
      <c r="L261" s="257"/>
      <c r="M261" s="257">
        <v>50</v>
      </c>
      <c r="N261" s="257"/>
      <c r="O261" s="257"/>
      <c r="P261" s="257"/>
      <c r="Q261" s="258" t="s">
        <v>535</v>
      </c>
    </row>
    <row r="262" s="1" customFormat="1" ht="45" customHeight="1" spans="1:17">
      <c r="A262" s="256" t="s">
        <v>772</v>
      </c>
      <c r="B262" s="258">
        <v>1</v>
      </c>
      <c r="C262" s="258" t="s">
        <v>282</v>
      </c>
      <c r="D262" s="258" t="s">
        <v>77</v>
      </c>
      <c r="E262" s="258">
        <v>1</v>
      </c>
      <c r="F262" s="256" t="s">
        <v>773</v>
      </c>
      <c r="G262" s="258" t="s">
        <v>637</v>
      </c>
      <c r="H262" s="260" t="s">
        <v>378</v>
      </c>
      <c r="I262" s="257">
        <f t="shared" si="68"/>
        <v>300</v>
      </c>
      <c r="J262" s="257">
        <f t="shared" si="69"/>
        <v>300</v>
      </c>
      <c r="K262" s="257">
        <v>200</v>
      </c>
      <c r="L262" s="257"/>
      <c r="M262" s="257">
        <v>100</v>
      </c>
      <c r="N262" s="257"/>
      <c r="O262" s="257"/>
      <c r="P262" s="257"/>
      <c r="Q262" s="258" t="s">
        <v>535</v>
      </c>
    </row>
    <row r="263" s="1" customFormat="1" ht="30" customHeight="1" spans="1:17">
      <c r="A263" s="256" t="s">
        <v>774</v>
      </c>
      <c r="B263" s="258">
        <v>1</v>
      </c>
      <c r="C263" s="258" t="s">
        <v>282</v>
      </c>
      <c r="D263" s="258" t="s">
        <v>77</v>
      </c>
      <c r="E263" s="258">
        <v>1</v>
      </c>
      <c r="F263" s="256" t="s">
        <v>775</v>
      </c>
      <c r="G263" s="258" t="s">
        <v>637</v>
      </c>
      <c r="H263" s="260" t="s">
        <v>378</v>
      </c>
      <c r="I263" s="257">
        <f t="shared" si="68"/>
        <v>378.95</v>
      </c>
      <c r="J263" s="257">
        <f t="shared" si="69"/>
        <v>378.95</v>
      </c>
      <c r="K263" s="257"/>
      <c r="L263" s="257">
        <v>300</v>
      </c>
      <c r="M263" s="257">
        <v>78.95</v>
      </c>
      <c r="N263" s="257"/>
      <c r="O263" s="257"/>
      <c r="P263" s="257"/>
      <c r="Q263" s="258" t="s">
        <v>535</v>
      </c>
    </row>
    <row r="264" s="74" customFormat="1" ht="16" customHeight="1" spans="1:17">
      <c r="A264" s="256" t="s">
        <v>776</v>
      </c>
      <c r="B264" s="258">
        <v>5</v>
      </c>
      <c r="C264" s="258" t="s">
        <v>282</v>
      </c>
      <c r="D264" s="258" t="s">
        <v>77</v>
      </c>
      <c r="E264" s="258">
        <v>5</v>
      </c>
      <c r="F264" s="288" t="s">
        <v>777</v>
      </c>
      <c r="G264" s="258"/>
      <c r="H264" s="260" t="s">
        <v>115</v>
      </c>
      <c r="I264" s="257">
        <f t="shared" si="68"/>
        <v>85</v>
      </c>
      <c r="J264" s="257">
        <f t="shared" si="69"/>
        <v>85</v>
      </c>
      <c r="K264" s="257"/>
      <c r="L264" s="257"/>
      <c r="M264" s="257">
        <v>85</v>
      </c>
      <c r="N264" s="257"/>
      <c r="O264" s="257"/>
      <c r="P264" s="257"/>
      <c r="Q264" s="258" t="s">
        <v>544</v>
      </c>
    </row>
    <row r="265" s="74" customFormat="1" ht="19" spans="1:17">
      <c r="A265" s="256" t="s">
        <v>778</v>
      </c>
      <c r="B265" s="258">
        <v>2</v>
      </c>
      <c r="C265" s="258" t="s">
        <v>282</v>
      </c>
      <c r="D265" s="258" t="s">
        <v>77</v>
      </c>
      <c r="E265" s="258">
        <v>2</v>
      </c>
      <c r="F265" s="288" t="s">
        <v>779</v>
      </c>
      <c r="G265" s="290" t="s">
        <v>780</v>
      </c>
      <c r="H265" s="260" t="s">
        <v>115</v>
      </c>
      <c r="I265" s="257">
        <f t="shared" si="68"/>
        <v>300</v>
      </c>
      <c r="J265" s="257">
        <f t="shared" si="69"/>
        <v>300</v>
      </c>
      <c r="K265" s="257">
        <v>300</v>
      </c>
      <c r="L265" s="257"/>
      <c r="M265" s="257"/>
      <c r="N265" s="257"/>
      <c r="O265" s="257"/>
      <c r="P265" s="257"/>
      <c r="Q265" s="258" t="s">
        <v>544</v>
      </c>
    </row>
    <row r="266" s="74" customFormat="1" ht="19" spans="1:17">
      <c r="A266" s="256" t="s">
        <v>781</v>
      </c>
      <c r="B266" s="258">
        <v>8</v>
      </c>
      <c r="C266" s="258" t="s">
        <v>282</v>
      </c>
      <c r="D266" s="258" t="s">
        <v>77</v>
      </c>
      <c r="E266" s="258">
        <v>8</v>
      </c>
      <c r="F266" s="256" t="s">
        <v>782</v>
      </c>
      <c r="G266" s="290" t="s">
        <v>780</v>
      </c>
      <c r="H266" s="260" t="s">
        <v>378</v>
      </c>
      <c r="I266" s="257">
        <f t="shared" si="68"/>
        <v>600</v>
      </c>
      <c r="J266" s="257">
        <f t="shared" si="69"/>
        <v>600</v>
      </c>
      <c r="K266" s="257">
        <v>600</v>
      </c>
      <c r="L266" s="257"/>
      <c r="M266" s="257"/>
      <c r="N266" s="257"/>
      <c r="O266" s="257"/>
      <c r="P266" s="257"/>
      <c r="Q266" s="258" t="s">
        <v>544</v>
      </c>
    </row>
    <row r="267" s="74" customFormat="1" ht="24" customHeight="1" spans="1:17">
      <c r="A267" s="256" t="s">
        <v>542</v>
      </c>
      <c r="B267" s="258">
        <v>1</v>
      </c>
      <c r="C267" s="258" t="s">
        <v>282</v>
      </c>
      <c r="D267" s="258" t="s">
        <v>77</v>
      </c>
      <c r="E267" s="258">
        <v>1</v>
      </c>
      <c r="F267" s="288" t="s">
        <v>783</v>
      </c>
      <c r="G267" s="290" t="s">
        <v>784</v>
      </c>
      <c r="H267" s="260" t="s">
        <v>115</v>
      </c>
      <c r="I267" s="257">
        <f t="shared" si="68"/>
        <v>500</v>
      </c>
      <c r="J267" s="257">
        <f t="shared" si="69"/>
        <v>500</v>
      </c>
      <c r="K267" s="257">
        <v>500</v>
      </c>
      <c r="L267" s="257"/>
      <c r="M267" s="257"/>
      <c r="N267" s="257"/>
      <c r="O267" s="257"/>
      <c r="P267" s="257"/>
      <c r="Q267" s="258" t="s">
        <v>544</v>
      </c>
    </row>
    <row r="268" s="74" customFormat="1" ht="15.6" customHeight="1" spans="1:17">
      <c r="A268" s="256" t="s">
        <v>785</v>
      </c>
      <c r="B268" s="258">
        <v>1</v>
      </c>
      <c r="C268" s="258" t="s">
        <v>282</v>
      </c>
      <c r="D268" s="258" t="s">
        <v>77</v>
      </c>
      <c r="E268" s="258">
        <v>1</v>
      </c>
      <c r="F268" s="256" t="s">
        <v>786</v>
      </c>
      <c r="G268" s="290" t="s">
        <v>780</v>
      </c>
      <c r="H268" s="260" t="s">
        <v>285</v>
      </c>
      <c r="I268" s="257">
        <f t="shared" si="68"/>
        <v>210</v>
      </c>
      <c r="J268" s="257">
        <f t="shared" si="69"/>
        <v>210</v>
      </c>
      <c r="K268" s="257"/>
      <c r="L268" s="257">
        <v>191</v>
      </c>
      <c r="M268" s="257">
        <v>19</v>
      </c>
      <c r="N268" s="257"/>
      <c r="O268" s="257"/>
      <c r="P268" s="257"/>
      <c r="Q268" s="258" t="s">
        <v>544</v>
      </c>
    </row>
    <row r="269" s="236" customFormat="1" ht="25.6" customHeight="1" spans="1:17">
      <c r="A269" s="256" t="s">
        <v>787</v>
      </c>
      <c r="B269" s="258">
        <v>1</v>
      </c>
      <c r="C269" s="258" t="s">
        <v>306</v>
      </c>
      <c r="D269" s="258" t="s">
        <v>77</v>
      </c>
      <c r="E269" s="258">
        <v>1</v>
      </c>
      <c r="F269" s="256" t="s">
        <v>788</v>
      </c>
      <c r="G269" s="258" t="s">
        <v>497</v>
      </c>
      <c r="H269" s="260" t="s">
        <v>285</v>
      </c>
      <c r="I269" s="257">
        <f t="shared" si="68"/>
        <v>26</v>
      </c>
      <c r="J269" s="257">
        <f t="shared" si="69"/>
        <v>26</v>
      </c>
      <c r="K269" s="257">
        <v>26</v>
      </c>
      <c r="L269" s="257"/>
      <c r="M269" s="257"/>
      <c r="N269" s="257"/>
      <c r="O269" s="257"/>
      <c r="P269" s="257"/>
      <c r="Q269" s="258" t="s">
        <v>540</v>
      </c>
    </row>
    <row r="270" s="236" customFormat="1" ht="25.6" customHeight="1" spans="1:17">
      <c r="A270" s="256" t="s">
        <v>789</v>
      </c>
      <c r="B270" s="258">
        <v>1</v>
      </c>
      <c r="C270" s="258" t="s">
        <v>306</v>
      </c>
      <c r="D270" s="258" t="s">
        <v>77</v>
      </c>
      <c r="E270" s="258">
        <v>1</v>
      </c>
      <c r="F270" s="256" t="s">
        <v>788</v>
      </c>
      <c r="G270" s="258" t="s">
        <v>497</v>
      </c>
      <c r="H270" s="260" t="s">
        <v>285</v>
      </c>
      <c r="I270" s="257">
        <f t="shared" si="68"/>
        <v>26</v>
      </c>
      <c r="J270" s="257">
        <f t="shared" si="69"/>
        <v>26</v>
      </c>
      <c r="K270" s="257">
        <v>26</v>
      </c>
      <c r="L270" s="257"/>
      <c r="M270" s="257"/>
      <c r="N270" s="257"/>
      <c r="O270" s="257"/>
      <c r="P270" s="257"/>
      <c r="Q270" s="258" t="s">
        <v>540</v>
      </c>
    </row>
    <row r="271" s="236" customFormat="1" ht="25.6" customHeight="1" spans="1:17">
      <c r="A271" s="256" t="s">
        <v>790</v>
      </c>
      <c r="B271" s="258">
        <v>1</v>
      </c>
      <c r="C271" s="258" t="s">
        <v>282</v>
      </c>
      <c r="D271" s="258" t="s">
        <v>77</v>
      </c>
      <c r="E271" s="258">
        <v>1</v>
      </c>
      <c r="F271" s="256" t="s">
        <v>791</v>
      </c>
      <c r="G271" s="258" t="s">
        <v>497</v>
      </c>
      <c r="H271" s="260" t="s">
        <v>378</v>
      </c>
      <c r="I271" s="257">
        <f t="shared" si="68"/>
        <v>30</v>
      </c>
      <c r="J271" s="257">
        <f t="shared" si="69"/>
        <v>30</v>
      </c>
      <c r="K271" s="257"/>
      <c r="L271" s="257"/>
      <c r="M271" s="257">
        <v>30</v>
      </c>
      <c r="N271" s="257"/>
      <c r="O271" s="257"/>
      <c r="P271" s="257"/>
      <c r="Q271" s="258" t="s">
        <v>540</v>
      </c>
    </row>
    <row r="272" s="236" customFormat="1" ht="25.6" customHeight="1" spans="1:17">
      <c r="A272" s="256" t="s">
        <v>792</v>
      </c>
      <c r="B272" s="258">
        <v>1</v>
      </c>
      <c r="C272" s="258" t="s">
        <v>282</v>
      </c>
      <c r="D272" s="258" t="s">
        <v>77</v>
      </c>
      <c r="E272" s="258">
        <v>1</v>
      </c>
      <c r="F272" s="256" t="s">
        <v>791</v>
      </c>
      <c r="G272" s="258" t="s">
        <v>497</v>
      </c>
      <c r="H272" s="260" t="s">
        <v>378</v>
      </c>
      <c r="I272" s="257">
        <f t="shared" si="68"/>
        <v>25</v>
      </c>
      <c r="J272" s="257">
        <f t="shared" si="69"/>
        <v>25</v>
      </c>
      <c r="K272" s="257"/>
      <c r="L272" s="257"/>
      <c r="M272" s="257">
        <v>25</v>
      </c>
      <c r="N272" s="257"/>
      <c r="O272" s="257"/>
      <c r="P272" s="257"/>
      <c r="Q272" s="258" t="s">
        <v>540</v>
      </c>
    </row>
    <row r="273" s="236" customFormat="1" ht="25.6" customHeight="1" spans="1:17">
      <c r="A273" s="256" t="s">
        <v>793</v>
      </c>
      <c r="B273" s="258">
        <v>1</v>
      </c>
      <c r="C273" s="258" t="s">
        <v>282</v>
      </c>
      <c r="D273" s="258" t="s">
        <v>77</v>
      </c>
      <c r="E273" s="258">
        <v>1</v>
      </c>
      <c r="F273" s="256" t="s">
        <v>791</v>
      </c>
      <c r="G273" s="258" t="s">
        <v>497</v>
      </c>
      <c r="H273" s="260" t="s">
        <v>378</v>
      </c>
      <c r="I273" s="257">
        <f t="shared" si="68"/>
        <v>30</v>
      </c>
      <c r="J273" s="257">
        <f t="shared" si="69"/>
        <v>30</v>
      </c>
      <c r="K273" s="257"/>
      <c r="L273" s="257"/>
      <c r="M273" s="257">
        <v>30</v>
      </c>
      <c r="N273" s="257"/>
      <c r="O273" s="257"/>
      <c r="P273" s="257"/>
      <c r="Q273" s="258" t="s">
        <v>540</v>
      </c>
    </row>
    <row r="274" s="236" customFormat="1" ht="25.6" customHeight="1" spans="1:17">
      <c r="A274" s="256" t="s">
        <v>794</v>
      </c>
      <c r="B274" s="258">
        <v>1</v>
      </c>
      <c r="C274" s="258" t="s">
        <v>282</v>
      </c>
      <c r="D274" s="258" t="s">
        <v>77</v>
      </c>
      <c r="E274" s="258">
        <v>1</v>
      </c>
      <c r="F274" s="256" t="s">
        <v>791</v>
      </c>
      <c r="G274" s="258" t="s">
        <v>497</v>
      </c>
      <c r="H274" s="260" t="s">
        <v>378</v>
      </c>
      <c r="I274" s="257">
        <f t="shared" si="68"/>
        <v>30</v>
      </c>
      <c r="J274" s="257">
        <f t="shared" si="69"/>
        <v>30</v>
      </c>
      <c r="K274" s="257"/>
      <c r="L274" s="257"/>
      <c r="M274" s="257">
        <v>30</v>
      </c>
      <c r="N274" s="257"/>
      <c r="O274" s="257"/>
      <c r="P274" s="257"/>
      <c r="Q274" s="258" t="s">
        <v>540</v>
      </c>
    </row>
    <row r="275" s="236" customFormat="1" ht="25.6" customHeight="1" spans="1:17">
      <c r="A275" s="256" t="s">
        <v>795</v>
      </c>
      <c r="B275" s="258">
        <v>1</v>
      </c>
      <c r="C275" s="258" t="s">
        <v>282</v>
      </c>
      <c r="D275" s="258" t="s">
        <v>77</v>
      </c>
      <c r="E275" s="258">
        <v>1</v>
      </c>
      <c r="F275" s="256" t="s">
        <v>791</v>
      </c>
      <c r="G275" s="258" t="s">
        <v>497</v>
      </c>
      <c r="H275" s="260" t="s">
        <v>378</v>
      </c>
      <c r="I275" s="257">
        <f t="shared" si="68"/>
        <v>30</v>
      </c>
      <c r="J275" s="257">
        <f t="shared" si="69"/>
        <v>30</v>
      </c>
      <c r="K275" s="257"/>
      <c r="L275" s="257"/>
      <c r="M275" s="257">
        <v>30</v>
      </c>
      <c r="N275" s="257"/>
      <c r="O275" s="257"/>
      <c r="P275" s="257"/>
      <c r="Q275" s="258" t="s">
        <v>540</v>
      </c>
    </row>
    <row r="276" s="236" customFormat="1" ht="25.6" customHeight="1" spans="1:17">
      <c r="A276" s="256" t="s">
        <v>796</v>
      </c>
      <c r="B276" s="258">
        <v>1</v>
      </c>
      <c r="C276" s="258" t="s">
        <v>282</v>
      </c>
      <c r="D276" s="258" t="s">
        <v>77</v>
      </c>
      <c r="E276" s="258">
        <v>1</v>
      </c>
      <c r="F276" s="256" t="s">
        <v>791</v>
      </c>
      <c r="G276" s="258" t="s">
        <v>497</v>
      </c>
      <c r="H276" s="260" t="s">
        <v>378</v>
      </c>
      <c r="I276" s="257">
        <f t="shared" si="68"/>
        <v>30</v>
      </c>
      <c r="J276" s="257">
        <f t="shared" si="69"/>
        <v>30</v>
      </c>
      <c r="K276" s="257"/>
      <c r="L276" s="257"/>
      <c r="M276" s="257">
        <v>30</v>
      </c>
      <c r="N276" s="257"/>
      <c r="O276" s="257"/>
      <c r="P276" s="257"/>
      <c r="Q276" s="258" t="s">
        <v>540</v>
      </c>
    </row>
    <row r="277" s="77" customFormat="1" ht="26" customHeight="1" spans="1:17">
      <c r="A277" s="256" t="s">
        <v>797</v>
      </c>
      <c r="B277" s="258">
        <v>1</v>
      </c>
      <c r="C277" s="258" t="s">
        <v>282</v>
      </c>
      <c r="D277" s="258" t="s">
        <v>77</v>
      </c>
      <c r="E277" s="258">
        <v>1</v>
      </c>
      <c r="F277" s="256" t="s">
        <v>791</v>
      </c>
      <c r="G277" s="258" t="s">
        <v>497</v>
      </c>
      <c r="H277" s="260" t="s">
        <v>378</v>
      </c>
      <c r="I277" s="257">
        <f t="shared" si="68"/>
        <v>30</v>
      </c>
      <c r="J277" s="257">
        <f t="shared" si="69"/>
        <v>30</v>
      </c>
      <c r="K277" s="257"/>
      <c r="L277" s="257"/>
      <c r="M277" s="257">
        <v>30</v>
      </c>
      <c r="N277" s="257"/>
      <c r="O277" s="257"/>
      <c r="P277" s="257"/>
      <c r="Q277" s="258" t="s">
        <v>540</v>
      </c>
    </row>
    <row r="278" s="77" customFormat="1" ht="26" customHeight="1" spans="1:17">
      <c r="A278" s="256" t="s">
        <v>798</v>
      </c>
      <c r="B278" s="258">
        <v>1</v>
      </c>
      <c r="C278" s="258" t="s">
        <v>282</v>
      </c>
      <c r="D278" s="258" t="s">
        <v>77</v>
      </c>
      <c r="E278" s="258">
        <v>1</v>
      </c>
      <c r="F278" s="256" t="s">
        <v>791</v>
      </c>
      <c r="G278" s="258" t="s">
        <v>497</v>
      </c>
      <c r="H278" s="260" t="s">
        <v>378</v>
      </c>
      <c r="I278" s="257">
        <f t="shared" si="68"/>
        <v>25</v>
      </c>
      <c r="J278" s="257">
        <f t="shared" si="69"/>
        <v>25</v>
      </c>
      <c r="K278" s="257"/>
      <c r="L278" s="257"/>
      <c r="M278" s="257">
        <v>25</v>
      </c>
      <c r="N278" s="257"/>
      <c r="O278" s="257"/>
      <c r="P278" s="257"/>
      <c r="Q278" s="258" t="s">
        <v>540</v>
      </c>
    </row>
    <row r="279" s="77" customFormat="1" ht="26" customHeight="1" spans="1:17">
      <c r="A279" s="256" t="s">
        <v>799</v>
      </c>
      <c r="B279" s="258">
        <v>1</v>
      </c>
      <c r="C279" s="258" t="s">
        <v>282</v>
      </c>
      <c r="D279" s="258" t="s">
        <v>77</v>
      </c>
      <c r="E279" s="258">
        <v>1</v>
      </c>
      <c r="F279" s="256" t="s">
        <v>791</v>
      </c>
      <c r="G279" s="258" t="s">
        <v>497</v>
      </c>
      <c r="H279" s="260" t="s">
        <v>378</v>
      </c>
      <c r="I279" s="257">
        <f t="shared" si="68"/>
        <v>30</v>
      </c>
      <c r="J279" s="257">
        <f t="shared" si="69"/>
        <v>30</v>
      </c>
      <c r="K279" s="257"/>
      <c r="L279" s="257"/>
      <c r="M279" s="257">
        <v>30</v>
      </c>
      <c r="N279" s="257"/>
      <c r="O279" s="257"/>
      <c r="P279" s="257"/>
      <c r="Q279" s="258" t="s">
        <v>540</v>
      </c>
    </row>
    <row r="280" s="77" customFormat="1" ht="26" customHeight="1" spans="1:17">
      <c r="A280" s="256" t="s">
        <v>800</v>
      </c>
      <c r="B280" s="258">
        <v>1</v>
      </c>
      <c r="C280" s="258" t="s">
        <v>282</v>
      </c>
      <c r="D280" s="258" t="s">
        <v>77</v>
      </c>
      <c r="E280" s="258">
        <v>1</v>
      </c>
      <c r="F280" s="256" t="s">
        <v>791</v>
      </c>
      <c r="G280" s="258" t="s">
        <v>497</v>
      </c>
      <c r="H280" s="260" t="s">
        <v>378</v>
      </c>
      <c r="I280" s="257">
        <f t="shared" si="68"/>
        <v>30</v>
      </c>
      <c r="J280" s="257">
        <f t="shared" si="69"/>
        <v>30</v>
      </c>
      <c r="K280" s="257"/>
      <c r="L280" s="257"/>
      <c r="M280" s="257">
        <v>30</v>
      </c>
      <c r="N280" s="257"/>
      <c r="O280" s="257"/>
      <c r="P280" s="257"/>
      <c r="Q280" s="258" t="s">
        <v>540</v>
      </c>
    </row>
    <row r="281" s="77" customFormat="1" ht="26" customHeight="1" spans="1:17">
      <c r="A281" s="256" t="s">
        <v>801</v>
      </c>
      <c r="B281" s="258">
        <v>1</v>
      </c>
      <c r="C281" s="258" t="s">
        <v>282</v>
      </c>
      <c r="D281" s="258" t="s">
        <v>77</v>
      </c>
      <c r="E281" s="258">
        <v>1</v>
      </c>
      <c r="F281" s="256" t="s">
        <v>802</v>
      </c>
      <c r="G281" s="258" t="s">
        <v>497</v>
      </c>
      <c r="H281" s="260" t="s">
        <v>378</v>
      </c>
      <c r="I281" s="257">
        <f t="shared" si="68"/>
        <v>30</v>
      </c>
      <c r="J281" s="257">
        <f t="shared" si="69"/>
        <v>30</v>
      </c>
      <c r="K281" s="257"/>
      <c r="L281" s="257"/>
      <c r="M281" s="257">
        <v>30</v>
      </c>
      <c r="N281" s="257"/>
      <c r="O281" s="257"/>
      <c r="P281" s="257"/>
      <c r="Q281" s="258" t="s">
        <v>540</v>
      </c>
    </row>
    <row r="282" s="77" customFormat="1" ht="26" customHeight="1" spans="1:17">
      <c r="A282" s="256" t="s">
        <v>803</v>
      </c>
      <c r="B282" s="258">
        <v>1</v>
      </c>
      <c r="C282" s="258" t="s">
        <v>282</v>
      </c>
      <c r="D282" s="258" t="s">
        <v>77</v>
      </c>
      <c r="E282" s="258">
        <v>1</v>
      </c>
      <c r="F282" s="256" t="s">
        <v>791</v>
      </c>
      <c r="G282" s="258" t="s">
        <v>497</v>
      </c>
      <c r="H282" s="260" t="s">
        <v>378</v>
      </c>
      <c r="I282" s="257">
        <f t="shared" si="68"/>
        <v>30</v>
      </c>
      <c r="J282" s="257">
        <f t="shared" si="69"/>
        <v>30</v>
      </c>
      <c r="K282" s="257"/>
      <c r="L282" s="257"/>
      <c r="M282" s="257">
        <v>30</v>
      </c>
      <c r="N282" s="257"/>
      <c r="O282" s="257"/>
      <c r="P282" s="257"/>
      <c r="Q282" s="258" t="s">
        <v>58</v>
      </c>
    </row>
    <row r="283" s="77" customFormat="1" ht="26" customHeight="1" spans="1:17">
      <c r="A283" s="256" t="s">
        <v>804</v>
      </c>
      <c r="B283" s="258">
        <v>1</v>
      </c>
      <c r="C283" s="258" t="s">
        <v>282</v>
      </c>
      <c r="D283" s="258" t="s">
        <v>77</v>
      </c>
      <c r="E283" s="258">
        <v>1</v>
      </c>
      <c r="F283" s="256" t="s">
        <v>791</v>
      </c>
      <c r="G283" s="258" t="s">
        <v>497</v>
      </c>
      <c r="H283" s="260" t="s">
        <v>378</v>
      </c>
      <c r="I283" s="257">
        <f t="shared" si="68"/>
        <v>30</v>
      </c>
      <c r="J283" s="257">
        <f t="shared" si="69"/>
        <v>30</v>
      </c>
      <c r="K283" s="257"/>
      <c r="L283" s="257"/>
      <c r="M283" s="257">
        <v>30</v>
      </c>
      <c r="N283" s="257"/>
      <c r="O283" s="257"/>
      <c r="P283" s="257"/>
      <c r="Q283" s="258" t="s">
        <v>58</v>
      </c>
    </row>
    <row r="284" s="77" customFormat="1" ht="26" customHeight="1" spans="1:17">
      <c r="A284" s="256" t="s">
        <v>805</v>
      </c>
      <c r="B284" s="258">
        <v>1</v>
      </c>
      <c r="C284" s="258" t="s">
        <v>282</v>
      </c>
      <c r="D284" s="258" t="s">
        <v>77</v>
      </c>
      <c r="E284" s="258">
        <v>1</v>
      </c>
      <c r="F284" s="256" t="s">
        <v>791</v>
      </c>
      <c r="G284" s="258" t="s">
        <v>497</v>
      </c>
      <c r="H284" s="260" t="s">
        <v>378</v>
      </c>
      <c r="I284" s="257">
        <f t="shared" si="68"/>
        <v>30</v>
      </c>
      <c r="J284" s="257">
        <f t="shared" si="69"/>
        <v>30</v>
      </c>
      <c r="K284" s="257"/>
      <c r="L284" s="257"/>
      <c r="M284" s="257">
        <v>30</v>
      </c>
      <c r="N284" s="257"/>
      <c r="O284" s="257"/>
      <c r="P284" s="257"/>
      <c r="Q284" s="258" t="s">
        <v>58</v>
      </c>
    </row>
    <row r="285" s="77" customFormat="1" ht="26" customHeight="1" spans="1:17">
      <c r="A285" s="256" t="s">
        <v>806</v>
      </c>
      <c r="B285" s="258">
        <v>1</v>
      </c>
      <c r="C285" s="258" t="s">
        <v>282</v>
      </c>
      <c r="D285" s="258" t="s">
        <v>77</v>
      </c>
      <c r="E285" s="258">
        <v>1</v>
      </c>
      <c r="F285" s="256" t="s">
        <v>791</v>
      </c>
      <c r="G285" s="258" t="s">
        <v>497</v>
      </c>
      <c r="H285" s="260" t="s">
        <v>378</v>
      </c>
      <c r="I285" s="257">
        <f t="shared" si="68"/>
        <v>30</v>
      </c>
      <c r="J285" s="257">
        <f t="shared" si="69"/>
        <v>30</v>
      </c>
      <c r="K285" s="257"/>
      <c r="L285" s="257"/>
      <c r="M285" s="257">
        <v>30</v>
      </c>
      <c r="N285" s="257"/>
      <c r="O285" s="257"/>
      <c r="P285" s="257"/>
      <c r="Q285" s="258" t="s">
        <v>58</v>
      </c>
    </row>
    <row r="286" s="77" customFormat="1" ht="26" customHeight="1" spans="1:17">
      <c r="A286" s="256" t="s">
        <v>807</v>
      </c>
      <c r="B286" s="258">
        <v>1</v>
      </c>
      <c r="C286" s="258" t="s">
        <v>282</v>
      </c>
      <c r="D286" s="258" t="s">
        <v>77</v>
      </c>
      <c r="E286" s="258">
        <v>1</v>
      </c>
      <c r="F286" s="256" t="s">
        <v>791</v>
      </c>
      <c r="G286" s="258" t="s">
        <v>497</v>
      </c>
      <c r="H286" s="260" t="s">
        <v>378</v>
      </c>
      <c r="I286" s="257">
        <f t="shared" ref="I286:I308" si="74">SUM(J286,N286:P286)</f>
        <v>30</v>
      </c>
      <c r="J286" s="257">
        <f t="shared" ref="J286:J303" si="75">SUM(K286:M286)</f>
        <v>30</v>
      </c>
      <c r="K286" s="257"/>
      <c r="L286" s="257"/>
      <c r="M286" s="257">
        <v>30</v>
      </c>
      <c r="N286" s="257"/>
      <c r="O286" s="257"/>
      <c r="P286" s="257"/>
      <c r="Q286" s="258" t="s">
        <v>58</v>
      </c>
    </row>
    <row r="287" s="77" customFormat="1" ht="26" customHeight="1" spans="1:17">
      <c r="A287" s="256" t="s">
        <v>808</v>
      </c>
      <c r="B287" s="258">
        <v>1</v>
      </c>
      <c r="C287" s="258" t="s">
        <v>282</v>
      </c>
      <c r="D287" s="258" t="s">
        <v>77</v>
      </c>
      <c r="E287" s="258">
        <v>1</v>
      </c>
      <c r="F287" s="256" t="s">
        <v>791</v>
      </c>
      <c r="G287" s="258" t="s">
        <v>497</v>
      </c>
      <c r="H287" s="260" t="s">
        <v>378</v>
      </c>
      <c r="I287" s="257">
        <f t="shared" si="74"/>
        <v>30</v>
      </c>
      <c r="J287" s="257">
        <f t="shared" si="75"/>
        <v>30</v>
      </c>
      <c r="K287" s="257"/>
      <c r="L287" s="257"/>
      <c r="M287" s="257">
        <v>30</v>
      </c>
      <c r="N287" s="257"/>
      <c r="O287" s="257"/>
      <c r="P287" s="257"/>
      <c r="Q287" s="258" t="s">
        <v>58</v>
      </c>
    </row>
    <row r="288" s="77" customFormat="1" ht="26" customHeight="1" spans="1:17">
      <c r="A288" s="256" t="s">
        <v>809</v>
      </c>
      <c r="B288" s="258">
        <v>1</v>
      </c>
      <c r="C288" s="258" t="s">
        <v>282</v>
      </c>
      <c r="D288" s="258" t="s">
        <v>77</v>
      </c>
      <c r="E288" s="258">
        <v>1</v>
      </c>
      <c r="F288" s="256" t="s">
        <v>791</v>
      </c>
      <c r="G288" s="258" t="s">
        <v>497</v>
      </c>
      <c r="H288" s="260" t="s">
        <v>378</v>
      </c>
      <c r="I288" s="257">
        <f t="shared" si="74"/>
        <v>30</v>
      </c>
      <c r="J288" s="257">
        <f t="shared" si="75"/>
        <v>30</v>
      </c>
      <c r="K288" s="257"/>
      <c r="L288" s="257"/>
      <c r="M288" s="257">
        <v>30</v>
      </c>
      <c r="N288" s="257"/>
      <c r="O288" s="257"/>
      <c r="P288" s="257"/>
      <c r="Q288" s="258" t="s">
        <v>58</v>
      </c>
    </row>
    <row r="289" s="77" customFormat="1" ht="26" customHeight="1" spans="1:17">
      <c r="A289" s="256" t="s">
        <v>810</v>
      </c>
      <c r="B289" s="258">
        <v>1</v>
      </c>
      <c r="C289" s="258" t="s">
        <v>282</v>
      </c>
      <c r="D289" s="258" t="s">
        <v>77</v>
      </c>
      <c r="E289" s="258">
        <v>1</v>
      </c>
      <c r="F289" s="256" t="s">
        <v>791</v>
      </c>
      <c r="G289" s="258" t="s">
        <v>497</v>
      </c>
      <c r="H289" s="260" t="s">
        <v>378</v>
      </c>
      <c r="I289" s="257">
        <f t="shared" si="74"/>
        <v>30</v>
      </c>
      <c r="J289" s="257">
        <f t="shared" si="75"/>
        <v>30</v>
      </c>
      <c r="K289" s="257"/>
      <c r="L289" s="257"/>
      <c r="M289" s="257">
        <v>30</v>
      </c>
      <c r="N289" s="257"/>
      <c r="O289" s="257"/>
      <c r="P289" s="257"/>
      <c r="Q289" s="258" t="s">
        <v>58</v>
      </c>
    </row>
    <row r="290" s="77" customFormat="1" ht="26" customHeight="1" spans="1:17">
      <c r="A290" s="256" t="s">
        <v>811</v>
      </c>
      <c r="B290" s="258">
        <v>1</v>
      </c>
      <c r="C290" s="258" t="s">
        <v>282</v>
      </c>
      <c r="D290" s="258" t="s">
        <v>77</v>
      </c>
      <c r="E290" s="258">
        <v>1</v>
      </c>
      <c r="F290" s="256" t="s">
        <v>791</v>
      </c>
      <c r="G290" s="258" t="s">
        <v>497</v>
      </c>
      <c r="H290" s="260" t="s">
        <v>378</v>
      </c>
      <c r="I290" s="257">
        <f t="shared" si="74"/>
        <v>30</v>
      </c>
      <c r="J290" s="257">
        <f t="shared" si="75"/>
        <v>30</v>
      </c>
      <c r="K290" s="257"/>
      <c r="L290" s="257"/>
      <c r="M290" s="257">
        <v>30</v>
      </c>
      <c r="N290" s="257"/>
      <c r="O290" s="257"/>
      <c r="P290" s="257"/>
      <c r="Q290" s="258" t="s">
        <v>58</v>
      </c>
    </row>
    <row r="291" s="77" customFormat="1" ht="26" customHeight="1" spans="1:17">
      <c r="A291" s="256" t="s">
        <v>812</v>
      </c>
      <c r="B291" s="258">
        <v>1</v>
      </c>
      <c r="C291" s="258" t="s">
        <v>282</v>
      </c>
      <c r="D291" s="258" t="s">
        <v>77</v>
      </c>
      <c r="E291" s="258">
        <v>1</v>
      </c>
      <c r="F291" s="256" t="s">
        <v>791</v>
      </c>
      <c r="G291" s="258" t="s">
        <v>497</v>
      </c>
      <c r="H291" s="260" t="s">
        <v>378</v>
      </c>
      <c r="I291" s="257">
        <f t="shared" si="74"/>
        <v>30</v>
      </c>
      <c r="J291" s="257">
        <f t="shared" si="75"/>
        <v>30</v>
      </c>
      <c r="K291" s="257"/>
      <c r="L291" s="257"/>
      <c r="M291" s="257">
        <v>30</v>
      </c>
      <c r="N291" s="257"/>
      <c r="O291" s="257"/>
      <c r="P291" s="257"/>
      <c r="Q291" s="258" t="s">
        <v>58</v>
      </c>
    </row>
    <row r="292" s="74" customFormat="1" ht="26" customHeight="1" spans="1:17">
      <c r="A292" s="256" t="s">
        <v>545</v>
      </c>
      <c r="B292" s="258">
        <v>3</v>
      </c>
      <c r="C292" s="258" t="s">
        <v>282</v>
      </c>
      <c r="D292" s="258" t="s">
        <v>77</v>
      </c>
      <c r="E292" s="258">
        <v>3</v>
      </c>
      <c r="F292" s="256" t="s">
        <v>546</v>
      </c>
      <c r="G292" s="258" t="s">
        <v>497</v>
      </c>
      <c r="H292" s="260" t="s">
        <v>285</v>
      </c>
      <c r="I292" s="257">
        <f t="shared" si="74"/>
        <v>150</v>
      </c>
      <c r="J292" s="257">
        <f t="shared" si="75"/>
        <v>150</v>
      </c>
      <c r="K292" s="257">
        <v>100</v>
      </c>
      <c r="L292" s="257">
        <v>50</v>
      </c>
      <c r="M292" s="257"/>
      <c r="N292" s="257"/>
      <c r="O292" s="257"/>
      <c r="P292" s="257"/>
      <c r="Q292" s="258" t="s">
        <v>513</v>
      </c>
    </row>
    <row r="293" s="1" customFormat="1" ht="9.5" spans="1:17">
      <c r="A293" s="256" t="s">
        <v>238</v>
      </c>
      <c r="B293" s="257">
        <f>B294+B299</f>
        <v>3</v>
      </c>
      <c r="C293" s="258"/>
      <c r="D293" s="258" t="s">
        <v>239</v>
      </c>
      <c r="E293" s="258">
        <f>E294+E299</f>
        <v>0.7766</v>
      </c>
      <c r="F293" s="256"/>
      <c r="G293" s="258"/>
      <c r="H293" s="258" t="s">
        <v>24</v>
      </c>
      <c r="I293" s="257">
        <f t="shared" si="74"/>
        <v>5351.756</v>
      </c>
      <c r="J293" s="257">
        <f t="shared" si="75"/>
        <v>3251.756</v>
      </c>
      <c r="K293" s="257">
        <f t="shared" ref="I293:P293" si="76">K294+K299</f>
        <v>1217.756</v>
      </c>
      <c r="L293" s="257">
        <f t="shared" si="76"/>
        <v>540</v>
      </c>
      <c r="M293" s="257">
        <f t="shared" si="76"/>
        <v>1494</v>
      </c>
      <c r="N293" s="257">
        <f t="shared" si="76"/>
        <v>0</v>
      </c>
      <c r="O293" s="257">
        <f t="shared" si="76"/>
        <v>0</v>
      </c>
      <c r="P293" s="257">
        <f t="shared" si="76"/>
        <v>2100</v>
      </c>
      <c r="Q293" s="258"/>
    </row>
    <row r="294" s="1" customFormat="1" ht="9.5" spans="1:17">
      <c r="A294" s="256" t="s">
        <v>241</v>
      </c>
      <c r="B294" s="258">
        <v>1</v>
      </c>
      <c r="C294" s="258"/>
      <c r="D294" s="258" t="s">
        <v>239</v>
      </c>
      <c r="E294" s="258">
        <f>SUM(E295:E297)</f>
        <v>0.77</v>
      </c>
      <c r="F294" s="256"/>
      <c r="G294" s="258"/>
      <c r="H294" s="258" t="s">
        <v>24</v>
      </c>
      <c r="I294" s="257">
        <f t="shared" si="74"/>
        <v>5177.756</v>
      </c>
      <c r="J294" s="257">
        <f t="shared" si="75"/>
        <v>3077.756</v>
      </c>
      <c r="K294" s="257">
        <f t="shared" ref="K294:P294" si="77">SUM(K295:K297)</f>
        <v>1117.756</v>
      </c>
      <c r="L294" s="257">
        <f t="shared" si="77"/>
        <v>490</v>
      </c>
      <c r="M294" s="257">
        <f t="shared" si="77"/>
        <v>1470</v>
      </c>
      <c r="N294" s="257">
        <f t="shared" si="77"/>
        <v>0</v>
      </c>
      <c r="O294" s="257">
        <f t="shared" si="77"/>
        <v>0</v>
      </c>
      <c r="P294" s="257">
        <f t="shared" si="77"/>
        <v>2100</v>
      </c>
      <c r="Q294" s="258"/>
    </row>
    <row r="295" s="1" customFormat="1" ht="9.5" spans="1:17">
      <c r="A295" s="291" t="s">
        <v>813</v>
      </c>
      <c r="B295" s="274"/>
      <c r="C295" s="274"/>
      <c r="D295" s="274" t="s">
        <v>239</v>
      </c>
      <c r="E295" s="258">
        <v>0.042</v>
      </c>
      <c r="F295" s="258" t="s">
        <v>814</v>
      </c>
      <c r="G295" s="285">
        <v>2017</v>
      </c>
      <c r="H295" s="258" t="s">
        <v>285</v>
      </c>
      <c r="I295" s="257">
        <f t="shared" si="74"/>
        <v>1426.656</v>
      </c>
      <c r="J295" s="257">
        <f t="shared" si="75"/>
        <v>1006.656</v>
      </c>
      <c r="K295" s="257">
        <v>670.656</v>
      </c>
      <c r="L295" s="257">
        <v>294</v>
      </c>
      <c r="M295" s="257">
        <v>42</v>
      </c>
      <c r="N295" s="257"/>
      <c r="O295" s="257"/>
      <c r="P295" s="257">
        <v>420</v>
      </c>
      <c r="Q295" s="297" t="s">
        <v>149</v>
      </c>
    </row>
    <row r="296" s="1" customFormat="1" ht="9.5" spans="1:17">
      <c r="A296" s="291" t="s">
        <v>815</v>
      </c>
      <c r="B296" s="274"/>
      <c r="C296" s="274"/>
      <c r="D296" s="274"/>
      <c r="E296" s="258">
        <v>0.028</v>
      </c>
      <c r="F296" s="258" t="s">
        <v>816</v>
      </c>
      <c r="G296" s="285">
        <v>2017</v>
      </c>
      <c r="H296" s="258" t="s">
        <v>285</v>
      </c>
      <c r="I296" s="257">
        <f t="shared" si="74"/>
        <v>951.1</v>
      </c>
      <c r="J296" s="257">
        <f t="shared" si="75"/>
        <v>671.1</v>
      </c>
      <c r="K296" s="257">
        <v>447.1</v>
      </c>
      <c r="L296" s="257">
        <v>196</v>
      </c>
      <c r="M296" s="257">
        <v>28</v>
      </c>
      <c r="N296" s="257"/>
      <c r="O296" s="257"/>
      <c r="P296" s="257">
        <v>280</v>
      </c>
      <c r="Q296" s="297" t="s">
        <v>149</v>
      </c>
    </row>
    <row r="297" s="1" customFormat="1" ht="9.5" spans="1:17">
      <c r="A297" s="291" t="s">
        <v>817</v>
      </c>
      <c r="B297" s="274"/>
      <c r="C297" s="274"/>
      <c r="D297" s="274"/>
      <c r="E297" s="258">
        <v>0.7</v>
      </c>
      <c r="F297" s="258" t="s">
        <v>818</v>
      </c>
      <c r="G297" s="285">
        <v>2017</v>
      </c>
      <c r="H297" s="258" t="s">
        <v>285</v>
      </c>
      <c r="I297" s="257">
        <f t="shared" si="74"/>
        <v>2800</v>
      </c>
      <c r="J297" s="257">
        <f t="shared" si="75"/>
        <v>1400</v>
      </c>
      <c r="K297" s="257"/>
      <c r="L297" s="257"/>
      <c r="M297" s="257">
        <f>E297*2000</f>
        <v>1400</v>
      </c>
      <c r="N297" s="257"/>
      <c r="O297" s="257"/>
      <c r="P297" s="257">
        <f>E297*2000</f>
        <v>1400</v>
      </c>
      <c r="Q297" s="297" t="s">
        <v>149</v>
      </c>
    </row>
    <row r="298" s="1" customFormat="1" ht="9.5" spans="1:17">
      <c r="A298" s="256" t="s">
        <v>242</v>
      </c>
      <c r="B298" s="258"/>
      <c r="C298" s="258"/>
      <c r="D298" s="258" t="s">
        <v>239</v>
      </c>
      <c r="E298" s="258"/>
      <c r="F298" s="256"/>
      <c r="G298" s="258"/>
      <c r="H298" s="258" t="s">
        <v>24</v>
      </c>
      <c r="I298" s="257">
        <f t="shared" si="74"/>
        <v>0</v>
      </c>
      <c r="J298" s="257">
        <f t="shared" si="75"/>
        <v>0</v>
      </c>
      <c r="K298" s="257"/>
      <c r="L298" s="257"/>
      <c r="M298" s="257"/>
      <c r="N298" s="257"/>
      <c r="O298" s="257"/>
      <c r="P298" s="257"/>
      <c r="Q298" s="258"/>
    </row>
    <row r="299" s="1" customFormat="1" ht="9.5" spans="1:17">
      <c r="A299" s="256" t="s">
        <v>243</v>
      </c>
      <c r="B299" s="258">
        <v>2</v>
      </c>
      <c r="C299" s="258"/>
      <c r="D299" s="258" t="s">
        <v>239</v>
      </c>
      <c r="E299" s="258">
        <v>0.0066</v>
      </c>
      <c r="F299" s="256"/>
      <c r="G299" s="258"/>
      <c r="H299" s="258" t="s">
        <v>24</v>
      </c>
      <c r="I299" s="257">
        <f t="shared" si="74"/>
        <v>174</v>
      </c>
      <c r="J299" s="257">
        <f t="shared" si="75"/>
        <v>174</v>
      </c>
      <c r="K299" s="257">
        <f t="shared" ref="I299:P299" si="78">K300+K301</f>
        <v>100</v>
      </c>
      <c r="L299" s="257">
        <f t="shared" si="78"/>
        <v>50</v>
      </c>
      <c r="M299" s="257">
        <f t="shared" si="78"/>
        <v>24</v>
      </c>
      <c r="N299" s="257">
        <f t="shared" si="78"/>
        <v>0</v>
      </c>
      <c r="O299" s="257">
        <f t="shared" si="78"/>
        <v>0</v>
      </c>
      <c r="P299" s="257">
        <f t="shared" si="78"/>
        <v>0</v>
      </c>
      <c r="Q299" s="258"/>
    </row>
    <row r="300" s="1" customFormat="1" ht="9.5" spans="1:17">
      <c r="A300" s="256" t="s">
        <v>549</v>
      </c>
      <c r="B300" s="258">
        <v>1</v>
      </c>
      <c r="C300" s="258" t="s">
        <v>282</v>
      </c>
      <c r="D300" s="258" t="s">
        <v>239</v>
      </c>
      <c r="E300" s="258">
        <v>0.0016</v>
      </c>
      <c r="F300" s="256" t="s">
        <v>550</v>
      </c>
      <c r="G300" s="290" t="s">
        <v>780</v>
      </c>
      <c r="H300" s="260" t="s">
        <v>285</v>
      </c>
      <c r="I300" s="257">
        <f t="shared" si="74"/>
        <v>24</v>
      </c>
      <c r="J300" s="257">
        <f t="shared" si="75"/>
        <v>24</v>
      </c>
      <c r="K300" s="257">
        <v>0</v>
      </c>
      <c r="L300" s="257">
        <v>0</v>
      </c>
      <c r="M300" s="257">
        <v>24</v>
      </c>
      <c r="N300" s="257"/>
      <c r="O300" s="257"/>
      <c r="P300" s="257"/>
      <c r="Q300" s="258" t="s">
        <v>136</v>
      </c>
    </row>
    <row r="301" s="74" customFormat="1" ht="9.5" spans="1:17">
      <c r="A301" s="256" t="s">
        <v>551</v>
      </c>
      <c r="B301" s="258">
        <v>1</v>
      </c>
      <c r="C301" s="258" t="s">
        <v>306</v>
      </c>
      <c r="D301" s="258" t="s">
        <v>239</v>
      </c>
      <c r="E301" s="258">
        <v>0.005</v>
      </c>
      <c r="F301" s="256" t="s">
        <v>552</v>
      </c>
      <c r="G301" s="258" t="s">
        <v>497</v>
      </c>
      <c r="H301" s="260" t="s">
        <v>285</v>
      </c>
      <c r="I301" s="257">
        <f t="shared" si="74"/>
        <v>150</v>
      </c>
      <c r="J301" s="257">
        <f t="shared" si="75"/>
        <v>150</v>
      </c>
      <c r="K301" s="257">
        <v>100</v>
      </c>
      <c r="L301" s="257">
        <v>50</v>
      </c>
      <c r="M301" s="257"/>
      <c r="N301" s="257"/>
      <c r="O301" s="257"/>
      <c r="P301" s="257"/>
      <c r="Q301" s="258" t="s">
        <v>513</v>
      </c>
    </row>
    <row r="302" s="1" customFormat="1" ht="9.5" spans="1:17">
      <c r="A302" s="256" t="s">
        <v>246</v>
      </c>
      <c r="B302" s="257">
        <f>B303+B304+B339</f>
        <v>12</v>
      </c>
      <c r="C302" s="258"/>
      <c r="D302" s="258"/>
      <c r="E302" s="258"/>
      <c r="F302" s="256"/>
      <c r="G302" s="258"/>
      <c r="H302" s="258" t="s">
        <v>24</v>
      </c>
      <c r="I302" s="257">
        <f t="shared" si="74"/>
        <v>31671.02</v>
      </c>
      <c r="J302" s="257">
        <f t="shared" si="75"/>
        <v>20604.19</v>
      </c>
      <c r="K302" s="257">
        <f t="shared" ref="I302:P302" si="79">K303+K304+K339</f>
        <v>5555.35</v>
      </c>
      <c r="L302" s="257">
        <f t="shared" si="79"/>
        <v>3315</v>
      </c>
      <c r="M302" s="257">
        <f t="shared" si="79"/>
        <v>11733.84</v>
      </c>
      <c r="N302" s="257">
        <f t="shared" si="79"/>
        <v>1731.15</v>
      </c>
      <c r="O302" s="257">
        <f t="shared" si="79"/>
        <v>9335.68</v>
      </c>
      <c r="P302" s="257">
        <f t="shared" si="79"/>
        <v>0</v>
      </c>
      <c r="Q302" s="258"/>
    </row>
    <row r="303" s="1" customFormat="1" ht="9.5" spans="1:17">
      <c r="A303" s="256" t="s">
        <v>247</v>
      </c>
      <c r="B303" s="258"/>
      <c r="C303" s="258"/>
      <c r="D303" s="258"/>
      <c r="E303" s="258"/>
      <c r="F303" s="256"/>
      <c r="G303" s="258"/>
      <c r="H303" s="258" t="s">
        <v>24</v>
      </c>
      <c r="I303" s="257">
        <f t="shared" si="74"/>
        <v>0</v>
      </c>
      <c r="J303" s="257">
        <f t="shared" si="75"/>
        <v>0</v>
      </c>
      <c r="K303" s="257"/>
      <c r="L303" s="257"/>
      <c r="M303" s="257"/>
      <c r="N303" s="257"/>
      <c r="O303" s="257"/>
      <c r="P303" s="257"/>
      <c r="Q303" s="258"/>
    </row>
    <row r="304" s="1" customFormat="1" ht="9.5" spans="1:17">
      <c r="A304" s="256" t="s">
        <v>248</v>
      </c>
      <c r="B304" s="257">
        <f>B305+B314+B323</f>
        <v>12</v>
      </c>
      <c r="C304" s="258"/>
      <c r="D304" s="258"/>
      <c r="E304" s="258"/>
      <c r="F304" s="256"/>
      <c r="G304" s="258"/>
      <c r="H304" s="258" t="s">
        <v>24</v>
      </c>
      <c r="I304" s="257">
        <f t="shared" si="74"/>
        <v>31671.02</v>
      </c>
      <c r="J304" s="257">
        <f t="shared" ref="J304:J315" si="80">SUM(K304:M304)</f>
        <v>20604.19</v>
      </c>
      <c r="K304" s="257">
        <f t="shared" ref="K304:P304" si="81">K305+K314+K323</f>
        <v>5555.35</v>
      </c>
      <c r="L304" s="257">
        <f t="shared" si="81"/>
        <v>3315</v>
      </c>
      <c r="M304" s="257">
        <f t="shared" si="81"/>
        <v>11733.84</v>
      </c>
      <c r="N304" s="257">
        <f t="shared" si="81"/>
        <v>1731.15</v>
      </c>
      <c r="O304" s="257">
        <f t="shared" si="81"/>
        <v>9335.68</v>
      </c>
      <c r="P304" s="257">
        <f t="shared" si="81"/>
        <v>0</v>
      </c>
      <c r="Q304" s="258"/>
    </row>
    <row r="305" s="1" customFormat="1" ht="21" customHeight="1" spans="1:17">
      <c r="A305" s="256" t="s">
        <v>249</v>
      </c>
      <c r="B305" s="257">
        <f>SUM(B306,B307,B308,B313)</f>
        <v>0</v>
      </c>
      <c r="C305" s="258"/>
      <c r="D305" s="258"/>
      <c r="E305" s="258"/>
      <c r="F305" s="256"/>
      <c r="G305" s="258"/>
      <c r="H305" s="258" t="s">
        <v>24</v>
      </c>
      <c r="I305" s="257">
        <f t="shared" si="74"/>
        <v>20715</v>
      </c>
      <c r="J305" s="257">
        <f t="shared" si="80"/>
        <v>12730</v>
      </c>
      <c r="K305" s="257">
        <f t="shared" ref="K305:P305" si="82">SUM(K306,K307,K308,K313)</f>
        <v>3861.44</v>
      </c>
      <c r="L305" s="257">
        <f t="shared" si="82"/>
        <v>0</v>
      </c>
      <c r="M305" s="257">
        <f t="shared" si="82"/>
        <v>8868.56</v>
      </c>
      <c r="N305" s="257">
        <f t="shared" si="82"/>
        <v>0</v>
      </c>
      <c r="O305" s="257">
        <f t="shared" si="82"/>
        <v>7985</v>
      </c>
      <c r="P305" s="257">
        <f t="shared" si="82"/>
        <v>0</v>
      </c>
      <c r="Q305" s="258"/>
    </row>
    <row r="306" s="1" customFormat="1" ht="9.5" spans="1:17">
      <c r="A306" s="256" t="s">
        <v>251</v>
      </c>
      <c r="B306" s="258"/>
      <c r="C306" s="258"/>
      <c r="D306" s="258" t="s">
        <v>250</v>
      </c>
      <c r="E306" s="258"/>
      <c r="F306" s="256"/>
      <c r="G306" s="258"/>
      <c r="H306" s="258" t="s">
        <v>24</v>
      </c>
      <c r="I306" s="257">
        <f t="shared" si="74"/>
        <v>0</v>
      </c>
      <c r="J306" s="257">
        <f t="shared" si="80"/>
        <v>0</v>
      </c>
      <c r="K306" s="257"/>
      <c r="L306" s="257"/>
      <c r="M306" s="257"/>
      <c r="N306" s="257"/>
      <c r="O306" s="257"/>
      <c r="P306" s="257"/>
      <c r="Q306" s="258"/>
    </row>
    <row r="307" s="1" customFormat="1" ht="9.5" spans="1:17">
      <c r="A307" s="256" t="s">
        <v>252</v>
      </c>
      <c r="B307" s="258"/>
      <c r="C307" s="258"/>
      <c r="D307" s="258" t="s">
        <v>250</v>
      </c>
      <c r="E307" s="258"/>
      <c r="F307" s="256"/>
      <c r="G307" s="258"/>
      <c r="H307" s="258" t="s">
        <v>24</v>
      </c>
      <c r="I307" s="257">
        <f t="shared" si="74"/>
        <v>0</v>
      </c>
      <c r="J307" s="257">
        <f t="shared" si="80"/>
        <v>0</v>
      </c>
      <c r="K307" s="257"/>
      <c r="L307" s="257"/>
      <c r="M307" s="257"/>
      <c r="N307" s="257"/>
      <c r="O307" s="257"/>
      <c r="P307" s="257"/>
      <c r="Q307" s="258"/>
    </row>
    <row r="308" s="1" customFormat="1" ht="13" spans="1:17">
      <c r="A308" s="256" t="s">
        <v>254</v>
      </c>
      <c r="B308" s="251" t="s">
        <v>24</v>
      </c>
      <c r="C308" s="258"/>
      <c r="D308" s="258" t="s">
        <v>250</v>
      </c>
      <c r="E308" s="258"/>
      <c r="F308" s="256"/>
      <c r="G308" s="258"/>
      <c r="H308" s="258" t="s">
        <v>24</v>
      </c>
      <c r="I308" s="257">
        <f t="shared" si="74"/>
        <v>20715</v>
      </c>
      <c r="J308" s="257">
        <f t="shared" si="80"/>
        <v>12730</v>
      </c>
      <c r="K308" s="257">
        <f t="shared" ref="K308:P308" si="83">SUM(K309:K312)</f>
        <v>3861.44</v>
      </c>
      <c r="L308" s="257">
        <f t="shared" si="83"/>
        <v>0</v>
      </c>
      <c r="M308" s="257">
        <f t="shared" si="83"/>
        <v>8868.56</v>
      </c>
      <c r="N308" s="257">
        <f t="shared" si="83"/>
        <v>0</v>
      </c>
      <c r="O308" s="257">
        <f t="shared" si="83"/>
        <v>7985</v>
      </c>
      <c r="P308" s="257">
        <f t="shared" si="83"/>
        <v>0</v>
      </c>
      <c r="Q308" s="258"/>
    </row>
    <row r="309" s="7" customFormat="1" ht="60" customHeight="1" spans="1:17">
      <c r="A309" s="292" t="s">
        <v>553</v>
      </c>
      <c r="B309" s="251" t="s">
        <v>24</v>
      </c>
      <c r="C309" s="293" t="s">
        <v>819</v>
      </c>
      <c r="D309" s="294" t="s">
        <v>250</v>
      </c>
      <c r="E309" s="290" t="s">
        <v>554</v>
      </c>
      <c r="F309" s="288" t="s">
        <v>820</v>
      </c>
      <c r="G309" s="290" t="s">
        <v>780</v>
      </c>
      <c r="H309" s="290" t="s">
        <v>378</v>
      </c>
      <c r="I309" s="295">
        <f t="shared" ref="I309:I312" si="84">SUM(J309,N309,O309,P309)</f>
        <v>7985</v>
      </c>
      <c r="J309" s="295">
        <f t="shared" si="80"/>
        <v>0</v>
      </c>
      <c r="K309" s="295"/>
      <c r="L309" s="295"/>
      <c r="M309" s="295"/>
      <c r="N309" s="295"/>
      <c r="O309" s="296">
        <v>7985</v>
      </c>
      <c r="P309" s="295"/>
      <c r="Q309" s="295" t="s">
        <v>231</v>
      </c>
    </row>
    <row r="310" s="7" customFormat="1" ht="57" customHeight="1" spans="1:17">
      <c r="A310" s="292" t="s">
        <v>557</v>
      </c>
      <c r="B310" s="251" t="s">
        <v>24</v>
      </c>
      <c r="C310" s="293" t="s">
        <v>819</v>
      </c>
      <c r="D310" s="294" t="s">
        <v>250</v>
      </c>
      <c r="E310" s="290" t="s">
        <v>554</v>
      </c>
      <c r="F310" s="288" t="s">
        <v>821</v>
      </c>
      <c r="G310" s="290" t="s">
        <v>780</v>
      </c>
      <c r="H310" s="290" t="s">
        <v>378</v>
      </c>
      <c r="I310" s="295">
        <f t="shared" si="84"/>
        <v>2500</v>
      </c>
      <c r="J310" s="295">
        <f t="shared" si="80"/>
        <v>2500</v>
      </c>
      <c r="K310" s="296"/>
      <c r="L310" s="296"/>
      <c r="M310" s="296">
        <v>2500</v>
      </c>
      <c r="N310" s="295"/>
      <c r="O310" s="295"/>
      <c r="P310" s="295"/>
      <c r="Q310" s="295" t="s">
        <v>231</v>
      </c>
    </row>
    <row r="311" s="7" customFormat="1" ht="44" customHeight="1" spans="1:17">
      <c r="A311" s="292" t="s">
        <v>560</v>
      </c>
      <c r="B311" s="251" t="s">
        <v>24</v>
      </c>
      <c r="C311" s="293" t="s">
        <v>819</v>
      </c>
      <c r="D311" s="294" t="s">
        <v>250</v>
      </c>
      <c r="E311" s="290" t="s">
        <v>554</v>
      </c>
      <c r="F311" s="288" t="s">
        <v>822</v>
      </c>
      <c r="G311" s="290" t="s">
        <v>780</v>
      </c>
      <c r="H311" s="290" t="s">
        <v>378</v>
      </c>
      <c r="I311" s="295">
        <f t="shared" si="84"/>
        <v>3180</v>
      </c>
      <c r="J311" s="295">
        <f t="shared" si="80"/>
        <v>3180</v>
      </c>
      <c r="K311" s="296"/>
      <c r="L311" s="296"/>
      <c r="M311" s="296">
        <v>3180</v>
      </c>
      <c r="N311" s="295"/>
      <c r="O311" s="295"/>
      <c r="P311" s="295"/>
      <c r="Q311" s="295" t="s">
        <v>231</v>
      </c>
    </row>
    <row r="312" s="7" customFormat="1" ht="57" customHeight="1" spans="1:17">
      <c r="A312" s="292" t="s">
        <v>562</v>
      </c>
      <c r="B312" s="251" t="s">
        <v>24</v>
      </c>
      <c r="C312" s="293" t="s">
        <v>819</v>
      </c>
      <c r="D312" s="294" t="s">
        <v>250</v>
      </c>
      <c r="E312" s="290" t="s">
        <v>554</v>
      </c>
      <c r="F312" s="288" t="s">
        <v>823</v>
      </c>
      <c r="G312" s="290" t="s">
        <v>780</v>
      </c>
      <c r="H312" s="290" t="s">
        <v>378</v>
      </c>
      <c r="I312" s="295">
        <f t="shared" si="84"/>
        <v>7050</v>
      </c>
      <c r="J312" s="295">
        <f t="shared" si="80"/>
        <v>7050</v>
      </c>
      <c r="K312" s="296">
        <v>3861.44</v>
      </c>
      <c r="L312" s="296"/>
      <c r="M312" s="296">
        <v>3188.56</v>
      </c>
      <c r="N312" s="295"/>
      <c r="O312" s="295"/>
      <c r="P312" s="295"/>
      <c r="Q312" s="295" t="s">
        <v>231</v>
      </c>
    </row>
    <row r="313" s="1" customFormat="1" ht="9.5" spans="1:17">
      <c r="A313" s="256" t="s">
        <v>256</v>
      </c>
      <c r="B313" s="258"/>
      <c r="C313" s="258"/>
      <c r="D313" s="258" t="s">
        <v>257</v>
      </c>
      <c r="E313" s="258"/>
      <c r="F313" s="256"/>
      <c r="G313" s="258"/>
      <c r="H313" s="258" t="s">
        <v>24</v>
      </c>
      <c r="I313" s="257">
        <f t="shared" ref="I313:I320" si="85">SUM(J313,N313:P313)</f>
        <v>0</v>
      </c>
      <c r="J313" s="257">
        <f t="shared" si="80"/>
        <v>0</v>
      </c>
      <c r="K313" s="257"/>
      <c r="L313" s="257"/>
      <c r="M313" s="257"/>
      <c r="N313" s="257"/>
      <c r="O313" s="257"/>
      <c r="P313" s="257"/>
      <c r="Q313" s="258"/>
    </row>
    <row r="314" s="1" customFormat="1" ht="9.5" spans="1:17">
      <c r="A314" s="256" t="s">
        <v>259</v>
      </c>
      <c r="B314" s="257">
        <f>SUM(B315:B317)</f>
        <v>4</v>
      </c>
      <c r="C314" s="258"/>
      <c r="D314" s="258"/>
      <c r="E314" s="258"/>
      <c r="F314" s="256"/>
      <c r="G314" s="258"/>
      <c r="H314" s="258" t="s">
        <v>24</v>
      </c>
      <c r="I314" s="257">
        <f t="shared" si="85"/>
        <v>7601.06</v>
      </c>
      <c r="J314" s="257">
        <f t="shared" si="80"/>
        <v>4519.23</v>
      </c>
      <c r="K314" s="257">
        <f t="shared" ref="K314:P314" si="86">SUM(K315:K317)</f>
        <v>741.91</v>
      </c>
      <c r="L314" s="257">
        <f t="shared" si="86"/>
        <v>3315</v>
      </c>
      <c r="M314" s="257">
        <f t="shared" si="86"/>
        <v>462.32</v>
      </c>
      <c r="N314" s="257">
        <f t="shared" si="86"/>
        <v>1731.15</v>
      </c>
      <c r="O314" s="257">
        <f t="shared" si="86"/>
        <v>1350.68</v>
      </c>
      <c r="P314" s="257">
        <f t="shared" si="86"/>
        <v>0</v>
      </c>
      <c r="Q314" s="258"/>
    </row>
    <row r="315" s="1" customFormat="1" ht="9.5" spans="1:17">
      <c r="A315" s="256" t="s">
        <v>260</v>
      </c>
      <c r="B315" s="258"/>
      <c r="C315" s="258"/>
      <c r="D315" s="258" t="s">
        <v>30</v>
      </c>
      <c r="E315" s="258"/>
      <c r="F315" s="256"/>
      <c r="G315" s="258"/>
      <c r="H315" s="258" t="s">
        <v>24</v>
      </c>
      <c r="I315" s="257">
        <f t="shared" si="85"/>
        <v>0</v>
      </c>
      <c r="J315" s="257">
        <f t="shared" si="80"/>
        <v>0</v>
      </c>
      <c r="K315" s="257"/>
      <c r="L315" s="257"/>
      <c r="M315" s="257"/>
      <c r="N315" s="257"/>
      <c r="O315" s="257"/>
      <c r="P315" s="257"/>
      <c r="Q315" s="258"/>
    </row>
    <row r="316" s="1" customFormat="1" ht="9.5" spans="1:17">
      <c r="A316" s="256" t="s">
        <v>261</v>
      </c>
      <c r="B316" s="258"/>
      <c r="C316" s="258"/>
      <c r="D316" s="258" t="s">
        <v>30</v>
      </c>
      <c r="E316" s="258"/>
      <c r="F316" s="256"/>
      <c r="G316" s="258"/>
      <c r="H316" s="258" t="s">
        <v>24</v>
      </c>
      <c r="I316" s="257">
        <f t="shared" si="85"/>
        <v>0</v>
      </c>
      <c r="J316" s="257">
        <f t="shared" ref="J316:J321" si="87">SUM(K316:M316)</f>
        <v>0</v>
      </c>
      <c r="K316" s="257"/>
      <c r="L316" s="257"/>
      <c r="M316" s="257"/>
      <c r="N316" s="257"/>
      <c r="O316" s="257"/>
      <c r="P316" s="257"/>
      <c r="Q316" s="258"/>
    </row>
    <row r="317" s="1" customFormat="1" ht="23" customHeight="1" spans="1:17">
      <c r="A317" s="256" t="s">
        <v>262</v>
      </c>
      <c r="B317" s="258">
        <v>4</v>
      </c>
      <c r="C317" s="258"/>
      <c r="D317" s="258" t="s">
        <v>30</v>
      </c>
      <c r="E317" s="258">
        <v>0.96</v>
      </c>
      <c r="F317" s="256"/>
      <c r="G317" s="258"/>
      <c r="H317" s="258" t="s">
        <v>24</v>
      </c>
      <c r="I317" s="257">
        <f t="shared" si="85"/>
        <v>7601.06</v>
      </c>
      <c r="J317" s="257">
        <f t="shared" si="87"/>
        <v>4519.23</v>
      </c>
      <c r="K317" s="257">
        <f t="shared" ref="K317:P317" si="88">SUM(K318:K322)</f>
        <v>741.91</v>
      </c>
      <c r="L317" s="257">
        <f t="shared" si="88"/>
        <v>3315</v>
      </c>
      <c r="M317" s="257">
        <f t="shared" si="88"/>
        <v>462.32</v>
      </c>
      <c r="N317" s="257">
        <f t="shared" si="88"/>
        <v>1731.15</v>
      </c>
      <c r="O317" s="257">
        <f t="shared" si="88"/>
        <v>1350.68</v>
      </c>
      <c r="P317" s="257">
        <f t="shared" si="88"/>
        <v>0</v>
      </c>
      <c r="Q317" s="258"/>
    </row>
    <row r="318" s="81" customFormat="1" ht="39" customHeight="1" spans="1:17">
      <c r="A318" s="256" t="s">
        <v>824</v>
      </c>
      <c r="B318" s="258">
        <v>1</v>
      </c>
      <c r="C318" s="258" t="s">
        <v>282</v>
      </c>
      <c r="D318" s="258" t="s">
        <v>30</v>
      </c>
      <c r="E318" s="258">
        <v>0.31</v>
      </c>
      <c r="F318" s="288" t="s">
        <v>825</v>
      </c>
      <c r="G318" s="290" t="s">
        <v>780</v>
      </c>
      <c r="H318" s="260" t="s">
        <v>378</v>
      </c>
      <c r="I318" s="257">
        <f t="shared" si="85"/>
        <v>704.88</v>
      </c>
      <c r="J318" s="257">
        <f t="shared" si="87"/>
        <v>211.46</v>
      </c>
      <c r="K318" s="257">
        <v>211.46</v>
      </c>
      <c r="L318" s="257"/>
      <c r="M318" s="257"/>
      <c r="N318" s="257">
        <v>493.42</v>
      </c>
      <c r="O318" s="257"/>
      <c r="P318" s="257"/>
      <c r="Q318" s="258" t="s">
        <v>231</v>
      </c>
    </row>
    <row r="319" s="81" customFormat="1" ht="35" customHeight="1" spans="1:17">
      <c r="A319" s="256" t="s">
        <v>826</v>
      </c>
      <c r="B319" s="258">
        <v>1</v>
      </c>
      <c r="C319" s="258" t="s">
        <v>282</v>
      </c>
      <c r="D319" s="258" t="s">
        <v>30</v>
      </c>
      <c r="E319" s="258">
        <v>0.11</v>
      </c>
      <c r="F319" s="288" t="s">
        <v>827</v>
      </c>
      <c r="G319" s="290" t="s">
        <v>780</v>
      </c>
      <c r="H319" s="260" t="s">
        <v>378</v>
      </c>
      <c r="I319" s="257">
        <f t="shared" si="85"/>
        <v>261.6</v>
      </c>
      <c r="J319" s="257">
        <f t="shared" si="87"/>
        <v>78.48</v>
      </c>
      <c r="K319" s="257">
        <v>78.48</v>
      </c>
      <c r="L319" s="257"/>
      <c r="M319" s="257"/>
      <c r="N319" s="257">
        <v>183.12</v>
      </c>
      <c r="O319" s="257"/>
      <c r="P319" s="257"/>
      <c r="Q319" s="258" t="s">
        <v>231</v>
      </c>
    </row>
    <row r="320" s="81" customFormat="1" ht="34" customHeight="1" spans="1:17">
      <c r="A320" s="256" t="s">
        <v>828</v>
      </c>
      <c r="B320" s="258">
        <v>1</v>
      </c>
      <c r="C320" s="258" t="s">
        <v>282</v>
      </c>
      <c r="D320" s="258" t="s">
        <v>30</v>
      </c>
      <c r="E320" s="258">
        <v>0.33</v>
      </c>
      <c r="F320" s="288" t="s">
        <v>829</v>
      </c>
      <c r="G320" s="290" t="s">
        <v>780</v>
      </c>
      <c r="H320" s="260" t="s">
        <v>378</v>
      </c>
      <c r="I320" s="257">
        <f t="shared" si="85"/>
        <v>879.18</v>
      </c>
      <c r="J320" s="257">
        <f t="shared" si="87"/>
        <v>263.75</v>
      </c>
      <c r="K320" s="257">
        <v>263.75</v>
      </c>
      <c r="L320" s="257"/>
      <c r="M320" s="257"/>
      <c r="N320" s="257">
        <v>615.43</v>
      </c>
      <c r="O320" s="257"/>
      <c r="P320" s="257"/>
      <c r="Q320" s="258" t="s">
        <v>231</v>
      </c>
    </row>
    <row r="321" s="237" customFormat="1" ht="49" spans="1:17">
      <c r="A321" s="288" t="s">
        <v>830</v>
      </c>
      <c r="B321" s="251" t="s">
        <v>24</v>
      </c>
      <c r="C321" s="293" t="s">
        <v>819</v>
      </c>
      <c r="D321" s="290" t="s">
        <v>30</v>
      </c>
      <c r="E321" s="251" t="s">
        <v>24</v>
      </c>
      <c r="F321" s="288" t="s">
        <v>831</v>
      </c>
      <c r="G321" s="290" t="s">
        <v>559</v>
      </c>
      <c r="H321" s="290" t="s">
        <v>378</v>
      </c>
      <c r="I321" s="295">
        <f>SUM(J321,N321,O321,P321)</f>
        <v>5128</v>
      </c>
      <c r="J321" s="295">
        <f t="shared" si="87"/>
        <v>3777.32</v>
      </c>
      <c r="K321" s="296"/>
      <c r="L321" s="296">
        <v>3315</v>
      </c>
      <c r="M321" s="296">
        <v>462.32</v>
      </c>
      <c r="N321" s="295"/>
      <c r="O321" s="300">
        <v>1350.68</v>
      </c>
      <c r="P321" s="295"/>
      <c r="Q321" s="295" t="s">
        <v>231</v>
      </c>
    </row>
    <row r="322" s="81" customFormat="1" ht="54" customHeight="1" spans="1:17">
      <c r="A322" s="256" t="s">
        <v>832</v>
      </c>
      <c r="B322" s="258">
        <v>1</v>
      </c>
      <c r="C322" s="258" t="s">
        <v>282</v>
      </c>
      <c r="D322" s="258" t="s">
        <v>30</v>
      </c>
      <c r="E322" s="258">
        <v>0.21</v>
      </c>
      <c r="F322" s="288" t="s">
        <v>833</v>
      </c>
      <c r="G322" s="290" t="s">
        <v>780</v>
      </c>
      <c r="H322" s="260" t="s">
        <v>378</v>
      </c>
      <c r="I322" s="257">
        <f t="shared" ref="I322:I342" si="89">SUM(J322,N322:P322)</f>
        <v>627.4</v>
      </c>
      <c r="J322" s="257">
        <f t="shared" ref="J322:J342" si="90">SUM(K322:M322)</f>
        <v>188.22</v>
      </c>
      <c r="K322" s="257">
        <v>188.22</v>
      </c>
      <c r="L322" s="257"/>
      <c r="M322" s="257"/>
      <c r="N322" s="257">
        <v>439.18</v>
      </c>
      <c r="O322" s="257"/>
      <c r="P322" s="257"/>
      <c r="Q322" s="258" t="s">
        <v>231</v>
      </c>
    </row>
    <row r="323" s="1" customFormat="1" ht="9.5" spans="1:17">
      <c r="A323" s="256" t="s">
        <v>263</v>
      </c>
      <c r="B323" s="257">
        <f>SUM(B324:B327,B336:B337)</f>
        <v>8</v>
      </c>
      <c r="C323" s="258"/>
      <c r="D323" s="258"/>
      <c r="E323" s="257">
        <f>SUM(E324:E327,E336:E337)</f>
        <v>8</v>
      </c>
      <c r="F323" s="256"/>
      <c r="G323" s="258"/>
      <c r="H323" s="258" t="s">
        <v>24</v>
      </c>
      <c r="I323" s="257">
        <f t="shared" si="89"/>
        <v>3354.96</v>
      </c>
      <c r="J323" s="257">
        <f t="shared" si="90"/>
        <v>3354.96</v>
      </c>
      <c r="K323" s="257">
        <f>SUM(K324:K327,K336:K337)</f>
        <v>952</v>
      </c>
      <c r="L323" s="257">
        <f>SUM(L324:L327)</f>
        <v>0</v>
      </c>
      <c r="M323" s="257">
        <f>SUM(M324:M327)</f>
        <v>2402.96</v>
      </c>
      <c r="N323" s="257">
        <f>SUM(N324:N327)</f>
        <v>0</v>
      </c>
      <c r="O323" s="257">
        <f>SUM(O324:O327)</f>
        <v>0</v>
      </c>
      <c r="P323" s="257">
        <f>SUM(P324:P327)</f>
        <v>0</v>
      </c>
      <c r="Q323" s="258"/>
    </row>
    <row r="324" s="1" customFormat="1" ht="9.5" spans="1:17">
      <c r="A324" s="256" t="s">
        <v>264</v>
      </c>
      <c r="B324" s="258"/>
      <c r="C324" s="258"/>
      <c r="D324" s="258" t="s">
        <v>250</v>
      </c>
      <c r="E324" s="258"/>
      <c r="F324" s="256"/>
      <c r="G324" s="258"/>
      <c r="H324" s="258" t="s">
        <v>24</v>
      </c>
      <c r="I324" s="257">
        <f t="shared" si="89"/>
        <v>0</v>
      </c>
      <c r="J324" s="257">
        <f t="shared" si="90"/>
        <v>0</v>
      </c>
      <c r="K324" s="257"/>
      <c r="L324" s="257"/>
      <c r="M324" s="257"/>
      <c r="N324" s="257"/>
      <c r="O324" s="257"/>
      <c r="P324" s="257"/>
      <c r="Q324" s="258"/>
    </row>
    <row r="325" s="1" customFormat="1" ht="9.5" spans="1:17">
      <c r="A325" s="256" t="s">
        <v>265</v>
      </c>
      <c r="B325" s="258"/>
      <c r="C325" s="258"/>
      <c r="D325" s="258" t="s">
        <v>250</v>
      </c>
      <c r="E325" s="258"/>
      <c r="F325" s="256"/>
      <c r="G325" s="258"/>
      <c r="H325" s="258" t="s">
        <v>24</v>
      </c>
      <c r="I325" s="257">
        <f t="shared" si="89"/>
        <v>0</v>
      </c>
      <c r="J325" s="257">
        <f t="shared" si="90"/>
        <v>0</v>
      </c>
      <c r="K325" s="257"/>
      <c r="L325" s="257"/>
      <c r="M325" s="257"/>
      <c r="N325" s="257"/>
      <c r="O325" s="257"/>
      <c r="P325" s="257"/>
      <c r="Q325" s="258"/>
    </row>
    <row r="326" s="1" customFormat="1" ht="9.5" spans="1:17">
      <c r="A326" s="256" t="s">
        <v>266</v>
      </c>
      <c r="B326" s="258"/>
      <c r="C326" s="258"/>
      <c r="D326" s="258" t="s">
        <v>250</v>
      </c>
      <c r="E326" s="258"/>
      <c r="F326" s="256"/>
      <c r="G326" s="258"/>
      <c r="H326" s="258" t="s">
        <v>24</v>
      </c>
      <c r="I326" s="257">
        <f t="shared" si="89"/>
        <v>0</v>
      </c>
      <c r="J326" s="257">
        <f t="shared" si="90"/>
        <v>0</v>
      </c>
      <c r="K326" s="257"/>
      <c r="L326" s="257"/>
      <c r="M326" s="257"/>
      <c r="N326" s="257"/>
      <c r="O326" s="257"/>
      <c r="P326" s="257"/>
      <c r="Q326" s="258"/>
    </row>
    <row r="327" s="1" customFormat="1" ht="9.5" spans="1:17">
      <c r="A327" s="256" t="s">
        <v>267</v>
      </c>
      <c r="B327" s="257">
        <f>SUM(B328:B335)</f>
        <v>8</v>
      </c>
      <c r="C327" s="258"/>
      <c r="D327" s="258" t="s">
        <v>250</v>
      </c>
      <c r="E327" s="258">
        <v>8</v>
      </c>
      <c r="F327" s="256"/>
      <c r="G327" s="258"/>
      <c r="H327" s="258" t="s">
        <v>24</v>
      </c>
      <c r="I327" s="257">
        <f t="shared" si="89"/>
        <v>3354.96</v>
      </c>
      <c r="J327" s="257">
        <f t="shared" si="90"/>
        <v>3354.96</v>
      </c>
      <c r="K327" s="257">
        <f t="shared" ref="K327:P327" si="91">SUM(K328:K335)</f>
        <v>952</v>
      </c>
      <c r="L327" s="257">
        <f t="shared" si="91"/>
        <v>0</v>
      </c>
      <c r="M327" s="257">
        <f t="shared" si="91"/>
        <v>2402.96</v>
      </c>
      <c r="N327" s="257">
        <f t="shared" si="91"/>
        <v>0</v>
      </c>
      <c r="O327" s="257">
        <f t="shared" si="91"/>
        <v>0</v>
      </c>
      <c r="P327" s="257">
        <f t="shared" si="91"/>
        <v>0</v>
      </c>
      <c r="Q327" s="258"/>
    </row>
    <row r="328" s="81" customFormat="1" ht="28" customHeight="1" spans="1:17">
      <c r="A328" s="256" t="s">
        <v>834</v>
      </c>
      <c r="B328" s="258">
        <v>1</v>
      </c>
      <c r="C328" s="258" t="s">
        <v>306</v>
      </c>
      <c r="D328" s="258" t="s">
        <v>250</v>
      </c>
      <c r="E328" s="258">
        <v>1</v>
      </c>
      <c r="F328" s="256" t="s">
        <v>835</v>
      </c>
      <c r="G328" s="290" t="s">
        <v>780</v>
      </c>
      <c r="H328" s="260" t="s">
        <v>285</v>
      </c>
      <c r="I328" s="257">
        <f t="shared" si="89"/>
        <v>374.09</v>
      </c>
      <c r="J328" s="257">
        <f t="shared" si="90"/>
        <v>374.09</v>
      </c>
      <c r="K328" s="257">
        <v>119</v>
      </c>
      <c r="L328" s="257"/>
      <c r="M328" s="257">
        <v>255.09</v>
      </c>
      <c r="N328" s="257"/>
      <c r="O328" s="257"/>
      <c r="P328" s="257"/>
      <c r="Q328" s="258" t="s">
        <v>231</v>
      </c>
    </row>
    <row r="329" s="81" customFormat="1" ht="28" customHeight="1" spans="1:17">
      <c r="A329" s="256" t="s">
        <v>836</v>
      </c>
      <c r="B329" s="258">
        <v>1</v>
      </c>
      <c r="C329" s="258" t="s">
        <v>306</v>
      </c>
      <c r="D329" s="258" t="s">
        <v>250</v>
      </c>
      <c r="E329" s="258">
        <v>1</v>
      </c>
      <c r="F329" s="256" t="s">
        <v>837</v>
      </c>
      <c r="G329" s="290" t="s">
        <v>780</v>
      </c>
      <c r="H329" s="260" t="s">
        <v>285</v>
      </c>
      <c r="I329" s="257">
        <f t="shared" si="89"/>
        <v>715.61</v>
      </c>
      <c r="J329" s="257">
        <f t="shared" si="90"/>
        <v>715.61</v>
      </c>
      <c r="K329" s="257">
        <v>119</v>
      </c>
      <c r="L329" s="257"/>
      <c r="M329" s="257">
        <v>596.61</v>
      </c>
      <c r="N329" s="257"/>
      <c r="O329" s="257"/>
      <c r="P329" s="257"/>
      <c r="Q329" s="258" t="s">
        <v>231</v>
      </c>
    </row>
    <row r="330" s="81" customFormat="1" ht="26" customHeight="1" spans="1:17">
      <c r="A330" s="256" t="s">
        <v>838</v>
      </c>
      <c r="B330" s="258">
        <v>1</v>
      </c>
      <c r="C330" s="258" t="s">
        <v>306</v>
      </c>
      <c r="D330" s="258" t="s">
        <v>250</v>
      </c>
      <c r="E330" s="258">
        <v>1</v>
      </c>
      <c r="F330" s="256" t="s">
        <v>835</v>
      </c>
      <c r="G330" s="290" t="s">
        <v>780</v>
      </c>
      <c r="H330" s="260" t="s">
        <v>285</v>
      </c>
      <c r="I330" s="257">
        <f t="shared" si="89"/>
        <v>333.5</v>
      </c>
      <c r="J330" s="257">
        <f t="shared" si="90"/>
        <v>333.5</v>
      </c>
      <c r="K330" s="257">
        <v>119</v>
      </c>
      <c r="L330" s="257"/>
      <c r="M330" s="257">
        <v>214.5</v>
      </c>
      <c r="N330" s="257"/>
      <c r="O330" s="257"/>
      <c r="P330" s="257"/>
      <c r="Q330" s="258" t="s">
        <v>231</v>
      </c>
    </row>
    <row r="331" s="81" customFormat="1" ht="24" customHeight="1" spans="1:17">
      <c r="A331" s="256" t="s">
        <v>839</v>
      </c>
      <c r="B331" s="258">
        <v>1</v>
      </c>
      <c r="C331" s="258" t="s">
        <v>306</v>
      </c>
      <c r="D331" s="258" t="s">
        <v>250</v>
      </c>
      <c r="E331" s="258">
        <v>1</v>
      </c>
      <c r="F331" s="256" t="s">
        <v>835</v>
      </c>
      <c r="G331" s="290" t="s">
        <v>780</v>
      </c>
      <c r="H331" s="260" t="s">
        <v>115</v>
      </c>
      <c r="I331" s="257">
        <f t="shared" si="89"/>
        <v>301.21</v>
      </c>
      <c r="J331" s="257">
        <f t="shared" si="90"/>
        <v>301.21</v>
      </c>
      <c r="K331" s="257">
        <v>119</v>
      </c>
      <c r="L331" s="257"/>
      <c r="M331" s="257">
        <v>182.21</v>
      </c>
      <c r="N331" s="257"/>
      <c r="O331" s="257"/>
      <c r="P331" s="257"/>
      <c r="Q331" s="258" t="s">
        <v>231</v>
      </c>
    </row>
    <row r="332" s="81" customFormat="1" ht="27" customHeight="1" spans="1:17">
      <c r="A332" s="256" t="s">
        <v>840</v>
      </c>
      <c r="B332" s="258">
        <v>1</v>
      </c>
      <c r="C332" s="258" t="s">
        <v>306</v>
      </c>
      <c r="D332" s="258" t="s">
        <v>250</v>
      </c>
      <c r="E332" s="258">
        <v>1</v>
      </c>
      <c r="F332" s="256" t="s">
        <v>835</v>
      </c>
      <c r="G332" s="290" t="s">
        <v>780</v>
      </c>
      <c r="H332" s="260" t="s">
        <v>115</v>
      </c>
      <c r="I332" s="257">
        <f t="shared" si="89"/>
        <v>356.96</v>
      </c>
      <c r="J332" s="257">
        <f t="shared" si="90"/>
        <v>356.96</v>
      </c>
      <c r="K332" s="257">
        <v>119</v>
      </c>
      <c r="L332" s="257"/>
      <c r="M332" s="257">
        <v>237.96</v>
      </c>
      <c r="N332" s="257"/>
      <c r="O332" s="257"/>
      <c r="P332" s="257"/>
      <c r="Q332" s="258" t="s">
        <v>231</v>
      </c>
    </row>
    <row r="333" s="81" customFormat="1" ht="25" customHeight="1" spans="1:17">
      <c r="A333" s="256" t="s">
        <v>841</v>
      </c>
      <c r="B333" s="258">
        <v>1</v>
      </c>
      <c r="C333" s="258" t="s">
        <v>306</v>
      </c>
      <c r="D333" s="258" t="s">
        <v>250</v>
      </c>
      <c r="E333" s="258">
        <v>1</v>
      </c>
      <c r="F333" s="256" t="s">
        <v>835</v>
      </c>
      <c r="G333" s="290" t="s">
        <v>780</v>
      </c>
      <c r="H333" s="260" t="s">
        <v>115</v>
      </c>
      <c r="I333" s="257">
        <f t="shared" si="89"/>
        <v>269.69</v>
      </c>
      <c r="J333" s="257">
        <f t="shared" si="90"/>
        <v>269.69</v>
      </c>
      <c r="K333" s="257">
        <v>119</v>
      </c>
      <c r="L333" s="257"/>
      <c r="M333" s="257">
        <v>150.69</v>
      </c>
      <c r="N333" s="257"/>
      <c r="O333" s="257"/>
      <c r="P333" s="257"/>
      <c r="Q333" s="258" t="s">
        <v>231</v>
      </c>
    </row>
    <row r="334" s="81" customFormat="1" ht="24" customHeight="1" spans="1:17">
      <c r="A334" s="256" t="s">
        <v>842</v>
      </c>
      <c r="B334" s="258">
        <v>1</v>
      </c>
      <c r="C334" s="258" t="s">
        <v>306</v>
      </c>
      <c r="D334" s="258" t="s">
        <v>250</v>
      </c>
      <c r="E334" s="258">
        <v>1</v>
      </c>
      <c r="F334" s="256" t="s">
        <v>837</v>
      </c>
      <c r="G334" s="290" t="s">
        <v>780</v>
      </c>
      <c r="H334" s="260" t="s">
        <v>285</v>
      </c>
      <c r="I334" s="257">
        <f t="shared" si="89"/>
        <v>389.08</v>
      </c>
      <c r="J334" s="257">
        <f t="shared" si="90"/>
        <v>389.08</v>
      </c>
      <c r="K334" s="257">
        <v>119</v>
      </c>
      <c r="L334" s="257"/>
      <c r="M334" s="257">
        <v>270.08</v>
      </c>
      <c r="N334" s="257"/>
      <c r="O334" s="257"/>
      <c r="P334" s="257"/>
      <c r="Q334" s="258" t="s">
        <v>231</v>
      </c>
    </row>
    <row r="335" s="81" customFormat="1" ht="26" customHeight="1" spans="1:17">
      <c r="A335" s="256" t="s">
        <v>843</v>
      </c>
      <c r="B335" s="258">
        <v>1</v>
      </c>
      <c r="C335" s="258" t="s">
        <v>306</v>
      </c>
      <c r="D335" s="258" t="s">
        <v>250</v>
      </c>
      <c r="E335" s="258">
        <v>1</v>
      </c>
      <c r="F335" s="256" t="s">
        <v>837</v>
      </c>
      <c r="G335" s="258" t="s">
        <v>497</v>
      </c>
      <c r="H335" s="260" t="s">
        <v>115</v>
      </c>
      <c r="I335" s="257">
        <f t="shared" si="89"/>
        <v>614.82</v>
      </c>
      <c r="J335" s="257">
        <f t="shared" si="90"/>
        <v>614.82</v>
      </c>
      <c r="K335" s="257">
        <v>119</v>
      </c>
      <c r="L335" s="257"/>
      <c r="M335" s="257">
        <v>495.82</v>
      </c>
      <c r="N335" s="257"/>
      <c r="O335" s="257"/>
      <c r="P335" s="257"/>
      <c r="Q335" s="258" t="s">
        <v>231</v>
      </c>
    </row>
    <row r="336" s="1" customFormat="1" ht="12" customHeight="1" spans="1:17">
      <c r="A336" s="256" t="s">
        <v>269</v>
      </c>
      <c r="B336" s="258"/>
      <c r="C336" s="258"/>
      <c r="D336" s="258" t="s">
        <v>270</v>
      </c>
      <c r="E336" s="258"/>
      <c r="F336" s="256"/>
      <c r="G336" s="258"/>
      <c r="H336" s="258" t="s">
        <v>24</v>
      </c>
      <c r="I336" s="257">
        <f t="shared" si="89"/>
        <v>0</v>
      </c>
      <c r="J336" s="257">
        <f t="shared" si="90"/>
        <v>0</v>
      </c>
      <c r="K336" s="257"/>
      <c r="L336" s="257"/>
      <c r="M336" s="257"/>
      <c r="N336" s="257"/>
      <c r="O336" s="257"/>
      <c r="P336" s="257"/>
      <c r="Q336" s="258"/>
    </row>
    <row r="337" s="1" customFormat="1" ht="12" customHeight="1" spans="1:17">
      <c r="A337" s="256" t="s">
        <v>272</v>
      </c>
      <c r="B337" s="258"/>
      <c r="C337" s="258"/>
      <c r="D337" s="258" t="s">
        <v>273</v>
      </c>
      <c r="E337" s="258"/>
      <c r="F337" s="256"/>
      <c r="G337" s="258"/>
      <c r="H337" s="258" t="s">
        <v>24</v>
      </c>
      <c r="I337" s="257">
        <f t="shared" si="89"/>
        <v>0</v>
      </c>
      <c r="J337" s="257">
        <f t="shared" si="90"/>
        <v>0</v>
      </c>
      <c r="K337" s="257"/>
      <c r="L337" s="257"/>
      <c r="M337" s="257"/>
      <c r="N337" s="257"/>
      <c r="O337" s="257"/>
      <c r="P337" s="257"/>
      <c r="Q337" s="258"/>
    </row>
    <row r="338" s="1" customFormat="1" ht="12" customHeight="1" spans="1:17">
      <c r="A338" s="256" t="s">
        <v>274</v>
      </c>
      <c r="B338" s="258"/>
      <c r="C338" s="258"/>
      <c r="D338" s="258" t="s">
        <v>77</v>
      </c>
      <c r="E338" s="258"/>
      <c r="F338" s="256"/>
      <c r="G338" s="258"/>
      <c r="H338" s="258" t="s">
        <v>24</v>
      </c>
      <c r="I338" s="257">
        <f t="shared" si="89"/>
        <v>0</v>
      </c>
      <c r="J338" s="257">
        <f t="shared" si="90"/>
        <v>0</v>
      </c>
      <c r="K338" s="257"/>
      <c r="L338" s="257"/>
      <c r="M338" s="257"/>
      <c r="N338" s="257"/>
      <c r="O338" s="257"/>
      <c r="P338" s="257"/>
      <c r="Q338" s="258"/>
    </row>
    <row r="339" s="1" customFormat="1" ht="12" customHeight="1" spans="1:17">
      <c r="A339" s="256" t="s">
        <v>275</v>
      </c>
      <c r="B339" s="258"/>
      <c r="C339" s="258"/>
      <c r="D339" s="258"/>
      <c r="E339" s="258"/>
      <c r="F339" s="256"/>
      <c r="G339" s="258"/>
      <c r="H339" s="258" t="s">
        <v>24</v>
      </c>
      <c r="I339" s="257">
        <f t="shared" si="89"/>
        <v>0</v>
      </c>
      <c r="J339" s="257">
        <f t="shared" si="90"/>
        <v>0</v>
      </c>
      <c r="K339" s="257"/>
      <c r="L339" s="257"/>
      <c r="M339" s="257"/>
      <c r="N339" s="257"/>
      <c r="O339" s="257"/>
      <c r="P339" s="257"/>
      <c r="Q339" s="258"/>
    </row>
    <row r="340" s="1" customFormat="1" ht="12" customHeight="1" spans="1:17">
      <c r="A340" s="256" t="s">
        <v>276</v>
      </c>
      <c r="B340" s="258"/>
      <c r="C340" s="258"/>
      <c r="D340" s="258" t="s">
        <v>77</v>
      </c>
      <c r="E340" s="258"/>
      <c r="F340" s="256"/>
      <c r="G340" s="258"/>
      <c r="H340" s="258" t="s">
        <v>24</v>
      </c>
      <c r="I340" s="257">
        <f t="shared" si="89"/>
        <v>0</v>
      </c>
      <c r="J340" s="257">
        <f t="shared" si="90"/>
        <v>0</v>
      </c>
      <c r="K340" s="257"/>
      <c r="L340" s="257"/>
      <c r="M340" s="257"/>
      <c r="N340" s="257"/>
      <c r="O340" s="257"/>
      <c r="P340" s="257"/>
      <c r="Q340" s="258"/>
    </row>
    <row r="341" s="1" customFormat="1" ht="12" customHeight="1" spans="1:17">
      <c r="A341" s="256" t="s">
        <v>277</v>
      </c>
      <c r="B341" s="258"/>
      <c r="C341" s="258"/>
      <c r="D341" s="258" t="s">
        <v>77</v>
      </c>
      <c r="E341" s="258"/>
      <c r="F341" s="256"/>
      <c r="G341" s="258"/>
      <c r="H341" s="258" t="s">
        <v>24</v>
      </c>
      <c r="I341" s="257">
        <f t="shared" si="89"/>
        <v>0</v>
      </c>
      <c r="J341" s="257">
        <f t="shared" si="90"/>
        <v>0</v>
      </c>
      <c r="K341" s="257"/>
      <c r="L341" s="257"/>
      <c r="M341" s="257"/>
      <c r="N341" s="257"/>
      <c r="O341" s="257"/>
      <c r="P341" s="257"/>
      <c r="Q341" s="258"/>
    </row>
    <row r="342" s="1" customFormat="1" ht="12" customHeight="1" spans="1:17">
      <c r="A342" s="256" t="s">
        <v>278</v>
      </c>
      <c r="B342" s="258"/>
      <c r="C342" s="258"/>
      <c r="D342" s="258" t="s">
        <v>77</v>
      </c>
      <c r="E342" s="258"/>
      <c r="F342" s="256"/>
      <c r="G342" s="258"/>
      <c r="H342" s="258" t="s">
        <v>24</v>
      </c>
      <c r="I342" s="257">
        <f t="shared" si="89"/>
        <v>0</v>
      </c>
      <c r="J342" s="257">
        <f t="shared" si="90"/>
        <v>0</v>
      </c>
      <c r="K342" s="257"/>
      <c r="L342" s="257"/>
      <c r="M342" s="257"/>
      <c r="N342" s="257"/>
      <c r="O342" s="257"/>
      <c r="P342" s="257"/>
      <c r="Q342" s="258"/>
    </row>
    <row r="343" ht="32" customHeight="1" spans="1:17">
      <c r="A343" s="298" t="s">
        <v>279</v>
      </c>
      <c r="B343" s="299"/>
      <c r="C343" s="299"/>
      <c r="D343" s="299"/>
      <c r="E343" s="299"/>
      <c r="F343" s="298"/>
      <c r="G343" s="298"/>
      <c r="H343" s="298"/>
      <c r="I343" s="301"/>
      <c r="J343" s="301"/>
      <c r="K343" s="302"/>
      <c r="L343" s="302"/>
      <c r="M343" s="302"/>
      <c r="N343" s="302"/>
      <c r="O343" s="302"/>
      <c r="P343" s="302"/>
      <c r="Q343" s="298"/>
    </row>
  </sheetData>
  <mergeCells count="20">
    <mergeCell ref="A1:Q1"/>
    <mergeCell ref="A2:H2"/>
    <mergeCell ref="O2:Q2"/>
    <mergeCell ref="D3:F3"/>
    <mergeCell ref="I3:P3"/>
    <mergeCell ref="J4:M4"/>
    <mergeCell ref="A343:Q343"/>
    <mergeCell ref="A3:A5"/>
    <mergeCell ref="B3:B5"/>
    <mergeCell ref="C3:C5"/>
    <mergeCell ref="D4:D5"/>
    <mergeCell ref="E4:E5"/>
    <mergeCell ref="F4:F5"/>
    <mergeCell ref="G3:G5"/>
    <mergeCell ref="H3:H5"/>
    <mergeCell ref="I4:I5"/>
    <mergeCell ref="N4:N5"/>
    <mergeCell ref="O4:O5"/>
    <mergeCell ref="P4:P5"/>
    <mergeCell ref="Q3:Q5"/>
  </mergeCells>
  <conditionalFormatting sqref="C308:F308">
    <cfRule type="expression" dxfId="0" priority="326" stopIfTrue="1">
      <formula>AND(ISNUMBER(#REF!),$Q315&lt;200)</formula>
    </cfRule>
  </conditionalFormatting>
  <conditionalFormatting sqref="C313:F313">
    <cfRule type="expression" dxfId="0" priority="174" stopIfTrue="1">
      <formula>AND(ISNUMBER(#REF!),$Q316&lt;200)</formula>
    </cfRule>
  </conditionalFormatting>
  <conditionalFormatting sqref="K313:P313">
    <cfRule type="expression" dxfId="0" priority="175" stopIfTrue="1">
      <formula>AND(ISNUMBER(#REF!),#REF!&lt;200)</formula>
    </cfRule>
  </conditionalFormatting>
  <conditionalFormatting sqref="B314">
    <cfRule type="expression" dxfId="0" priority="26" stopIfTrue="1">
      <formula>AND(ISNUMBER(#REF!),#REF!&lt;200)</formula>
    </cfRule>
    <cfRule type="expression" dxfId="0" priority="25" stopIfTrue="1">
      <formula>AND(ISNUMBER(#REF!),#REF!&lt;200)</formula>
    </cfRule>
    <cfRule type="expression" dxfId="0" priority="24" stopIfTrue="1">
      <formula>AND(ISNUMBER(#REF!),#REF!&lt;200)</formula>
    </cfRule>
  </conditionalFormatting>
  <conditionalFormatting sqref="C314:F314">
    <cfRule type="expression" dxfId="0" priority="220" stopIfTrue="1">
      <formula>AND(ISNUMBER(#REF!),$Q317&lt;200)</formula>
    </cfRule>
  </conditionalFormatting>
  <conditionalFormatting sqref="K314:P314">
    <cfRule type="expression" dxfId="0" priority="221" stopIfTrue="1">
      <formula>AND(ISNUMBER(#REF!),#REF!&lt;200)</formula>
    </cfRule>
    <cfRule type="expression" dxfId="0" priority="222" stopIfTrue="1">
      <formula>AND(ISNUMBER(#REF!),#REF!&lt;200)</formula>
    </cfRule>
  </conditionalFormatting>
  <conditionalFormatting sqref="C315:F315">
    <cfRule type="expression" dxfId="0" priority="223" stopIfTrue="1">
      <formula>AND(ISNUMBER(#REF!),#REF!&lt;200)</formula>
    </cfRule>
    <cfRule type="expression" dxfId="0" priority="224" stopIfTrue="1">
      <formula>AND(ISNUMBER(#REF!),#REF!&lt;200)</formula>
    </cfRule>
    <cfRule type="expression" dxfId="0" priority="297" stopIfTrue="1">
      <formula>AND(ISNUMBER(#REF!),#REF!&lt;200)</formula>
    </cfRule>
  </conditionalFormatting>
  <conditionalFormatting sqref="K315:P315">
    <cfRule type="expression" dxfId="0" priority="232" stopIfTrue="1">
      <formula>AND(ISNUMBER(#REF!),$Q323&lt;200)</formula>
    </cfRule>
    <cfRule type="expression" dxfId="0" priority="233" stopIfTrue="1">
      <formula>AND(ISNUMBER(#REF!),#REF!&lt;200)</formula>
    </cfRule>
  </conditionalFormatting>
  <conditionalFormatting sqref="C316:F316">
    <cfRule type="expression" dxfId="0" priority="225" stopIfTrue="1">
      <formula>AND(ISNUMBER(#REF!),#REF!&lt;200)</formula>
    </cfRule>
    <cfRule type="expression" dxfId="0" priority="226" stopIfTrue="1">
      <formula>AND(ISNUMBER(#REF!),$Q324&lt;200)</formula>
    </cfRule>
    <cfRule type="expression" dxfId="0" priority="227" stopIfTrue="1">
      <formula>AND(ISNUMBER(#REF!),#REF!&lt;200)</formula>
    </cfRule>
    <cfRule type="expression" dxfId="0" priority="228" stopIfTrue="1">
      <formula>AND(ISNUMBER(#REF!),$Q324&lt;200)</formula>
    </cfRule>
  </conditionalFormatting>
  <conditionalFormatting sqref="K316:P316">
    <cfRule type="expression" dxfId="0" priority="229" stopIfTrue="1">
      <formula>AND(ISNUMBER(#REF!),#REF!&lt;200)</formula>
    </cfRule>
    <cfRule type="expression" dxfId="0" priority="230" stopIfTrue="1">
      <formula>AND(ISNUMBER(#REF!),#REF!&lt;200)</formula>
    </cfRule>
    <cfRule type="expression" dxfId="0" priority="231" stopIfTrue="1">
      <formula>AND(ISNUMBER(#REF!),#REF!&lt;200)</formula>
    </cfRule>
  </conditionalFormatting>
  <conditionalFormatting sqref="C317:F317">
    <cfRule type="expression" dxfId="0" priority="176" stopIfTrue="1">
      <formula>AND(ISNUMBER(#REF!),$Q325&lt;200)</formula>
    </cfRule>
    <cfRule type="expression" dxfId="0" priority="177" stopIfTrue="1">
      <formula>AND(ISNUMBER(#REF!),#REF!&lt;200)</formula>
    </cfRule>
    <cfRule type="expression" dxfId="0" priority="180" stopIfTrue="1">
      <formula>AND(ISNUMBER(#REF!),$Q325&lt;200)</formula>
    </cfRule>
    <cfRule type="expression" dxfId="0" priority="234" stopIfTrue="1">
      <formula>AND(ISNUMBER(#REF!),$Q323&lt;200)</formula>
    </cfRule>
  </conditionalFormatting>
  <conditionalFormatting sqref="K317:P317">
    <cfRule type="expression" dxfId="0" priority="178" stopIfTrue="1">
      <formula>AND(ISNUMBER(#REF!),#REF!&lt;200)</formula>
    </cfRule>
    <cfRule type="expression" dxfId="0" priority="179" stopIfTrue="1">
      <formula>AND(ISNUMBER(#REF!),#REF!&lt;200)</formula>
    </cfRule>
    <cfRule type="expression" dxfId="0" priority="181" stopIfTrue="1">
      <formula>AND(ISNUMBER(#REF!),#REF!&lt;200)</formula>
    </cfRule>
  </conditionalFormatting>
  <conditionalFormatting sqref="B323">
    <cfRule type="expression" dxfId="0" priority="8" stopIfTrue="1">
      <formula>AND(ISNUMBER(#REF!),#REF!&lt;200)</formula>
    </cfRule>
    <cfRule type="expression" dxfId="0" priority="7" stopIfTrue="1">
      <formula>AND(ISNUMBER(#REF!),#REF!&lt;200)</formula>
    </cfRule>
    <cfRule type="expression" dxfId="0" priority="6" stopIfTrue="1">
      <formula>AND(ISNUMBER(#REF!),#REF!&lt;200)</formula>
    </cfRule>
    <cfRule type="expression" dxfId="0" priority="5" stopIfTrue="1">
      <formula>AND(ISNUMBER(#REF!),#REF!&lt;200)</formula>
    </cfRule>
  </conditionalFormatting>
  <conditionalFormatting sqref="E323">
    <cfRule type="expression" dxfId="0" priority="4" stopIfTrue="1">
      <formula>AND(ISNUMBER(#REF!),#REF!&lt;200)</formula>
    </cfRule>
    <cfRule type="expression" dxfId="0" priority="3" stopIfTrue="1">
      <formula>AND(ISNUMBER(#REF!),#REF!&lt;200)</formula>
    </cfRule>
    <cfRule type="expression" dxfId="0" priority="2" stopIfTrue="1">
      <formula>AND(ISNUMBER(#REF!),#REF!&lt;200)</formula>
    </cfRule>
    <cfRule type="expression" dxfId="0" priority="1" stopIfTrue="1">
      <formula>AND(ISNUMBER(#REF!),#REF!&lt;200)</formula>
    </cfRule>
  </conditionalFormatting>
  <conditionalFormatting sqref="C324:F324">
    <cfRule type="expression" dxfId="0" priority="243" stopIfTrue="1">
      <formula>AND(ISNUMBER(#REF!),#REF!&lt;200)</formula>
    </cfRule>
    <cfRule type="expression" dxfId="0" priority="244" stopIfTrue="1">
      <formula>AND(ISNUMBER(#REF!),#REF!&lt;200)</formula>
    </cfRule>
  </conditionalFormatting>
  <conditionalFormatting sqref="K324:P324">
    <cfRule type="expression" dxfId="0" priority="245" stopIfTrue="1">
      <formula>AND(ISNUMBER(#REF!),$Q327&lt;200)</formula>
    </cfRule>
    <cfRule type="expression" dxfId="0" priority="246" stopIfTrue="1">
      <formula>AND(ISNUMBER(#REF!),$Q327&lt;200)</formula>
    </cfRule>
  </conditionalFormatting>
  <conditionalFormatting sqref="B327">
    <cfRule type="expression" dxfId="0" priority="9" stopIfTrue="1">
      <formula>AND(ISNUMBER(#REF!),#REF!&lt;200)</formula>
    </cfRule>
    <cfRule type="expression" dxfId="0" priority="10" stopIfTrue="1">
      <formula>AND(ISNUMBER(#REF!),#REF!&lt;200)</formula>
    </cfRule>
    <cfRule type="expression" dxfId="0" priority="11" stopIfTrue="1">
      <formula>AND(ISNUMBER(#REF!),#REF!&lt;200)</formula>
    </cfRule>
    <cfRule type="expression" dxfId="0" priority="12" stopIfTrue="1">
      <formula>AND(ISNUMBER(#REF!),#REF!&lt;200)</formula>
    </cfRule>
    <cfRule type="expression" dxfId="0" priority="13" stopIfTrue="1">
      <formula>AND(ISNUMBER(#REF!),$Q338&lt;200)</formula>
    </cfRule>
    <cfRule type="expression" dxfId="0" priority="14" stopIfTrue="1">
      <formula>AND(ISNUMBER(#REF!),#REF!&lt;200)</formula>
    </cfRule>
    <cfRule type="expression" dxfId="0" priority="15" stopIfTrue="1">
      <formula>AND(ISNUMBER(#REF!),$Q338&lt;200)</formula>
    </cfRule>
    <cfRule type="expression" dxfId="0" priority="16" stopIfTrue="1">
      <formula>AND(ISNUMBER(#REF!),#REF!&lt;200)</formula>
    </cfRule>
    <cfRule type="expression" dxfId="0" priority="17" stopIfTrue="1">
      <formula>AND(ISNUMBER(#REF!),$Q338&lt;200)</formula>
    </cfRule>
    <cfRule type="expression" dxfId="0" priority="18" stopIfTrue="1">
      <formula>AND(ISNUMBER(#REF!),#REF!&lt;200)</formula>
    </cfRule>
    <cfRule type="expression" dxfId="0" priority="19" stopIfTrue="1">
      <formula>AND(ISNUMBER(#REF!),$Q338&lt;200)</formula>
    </cfRule>
    <cfRule type="expression" dxfId="0" priority="20" stopIfTrue="1">
      <formula>AND(ISNUMBER(#REF!),#REF!&lt;200)</formula>
    </cfRule>
    <cfRule type="expression" dxfId="0" priority="21" stopIfTrue="1">
      <formula>AND(ISNUMBER(#REF!),$Q170&lt;200)</formula>
    </cfRule>
    <cfRule type="expression" dxfId="0" priority="22" stopIfTrue="1">
      <formula>AND(ISNUMBER(#REF!),$Q170&lt;200)</formula>
    </cfRule>
  </conditionalFormatting>
  <conditionalFormatting sqref="C327:F327">
    <cfRule type="expression" dxfId="0" priority="182" stopIfTrue="1">
      <formula>AND(ISNUMBER(#REF!),#REF!&lt;200)</formula>
    </cfRule>
    <cfRule type="expression" dxfId="0" priority="183" stopIfTrue="1">
      <formula>AND(ISNUMBER(#REF!),#REF!&lt;200)</formula>
    </cfRule>
    <cfRule type="expression" dxfId="0" priority="186" stopIfTrue="1">
      <formula>AND(ISNUMBER(#REF!),#REF!&lt;200)</formula>
    </cfRule>
    <cfRule type="expression" dxfId="0" priority="187" stopIfTrue="1">
      <formula>AND(ISNUMBER(#REF!),#REF!&lt;200)</formula>
    </cfRule>
    <cfRule type="expression" dxfId="0" priority="251" stopIfTrue="1">
      <formula>AND(ISNUMBER(#REF!),#REF!&lt;200)</formula>
    </cfRule>
    <cfRule type="expression" dxfId="0" priority="252" stopIfTrue="1">
      <formula>AND(ISNUMBER(#REF!),#REF!&lt;200)</formula>
    </cfRule>
    <cfRule type="expression" dxfId="0" priority="253" stopIfTrue="1">
      <formula>AND(ISNUMBER(#REF!),#REF!&lt;200)</formula>
    </cfRule>
    <cfRule type="expression" dxfId="0" priority="254" stopIfTrue="1">
      <formula>AND(ISNUMBER(#REF!),#REF!&lt;200)</formula>
    </cfRule>
  </conditionalFormatting>
  <conditionalFormatting sqref="K327:P327">
    <cfRule type="expression" dxfId="0" priority="255" stopIfTrue="1">
      <formula>AND(ISNUMBER(#REF!),$Q338&lt;200)</formula>
    </cfRule>
    <cfRule type="expression" dxfId="0" priority="256" stopIfTrue="1">
      <formula>AND(ISNUMBER(#REF!),#REF!&lt;200)</formula>
    </cfRule>
    <cfRule type="expression" dxfId="0" priority="257" stopIfTrue="1">
      <formula>AND(ISNUMBER(#REF!),$Q338&lt;200)</formula>
    </cfRule>
    <cfRule type="expression" dxfId="0" priority="258" stopIfTrue="1">
      <formula>AND(ISNUMBER(#REF!),#REF!&lt;200)</formula>
    </cfRule>
  </conditionalFormatting>
  <conditionalFormatting sqref="K330:P330">
    <cfRule type="expression" dxfId="0" priority="318" stopIfTrue="1">
      <formula>AND(ISNUMBER(#REF!),#REF!&lt;200)</formula>
    </cfRule>
    <cfRule type="expression" dxfId="0" priority="319" stopIfTrue="1">
      <formula>AND(ISNUMBER(#REF!),#REF!&lt;200)</formula>
    </cfRule>
  </conditionalFormatting>
  <conditionalFormatting sqref="K331:P331">
    <cfRule type="expression" dxfId="0" priority="302" stopIfTrue="1">
      <formula>AND(ISNUMBER(#REF!),#REF!&lt;200)</formula>
    </cfRule>
    <cfRule type="expression" dxfId="0" priority="303" stopIfTrue="1">
      <formula>AND(ISNUMBER(#REF!),#REF!&lt;200)</formula>
    </cfRule>
  </conditionalFormatting>
  <conditionalFormatting sqref="C336:F336">
    <cfRule type="expression" dxfId="0" priority="202" stopIfTrue="1">
      <formula>AND(ISNUMBER(#REF!),#REF!&lt;200)</formula>
    </cfRule>
    <cfRule type="expression" dxfId="0" priority="203" stopIfTrue="1">
      <formula>AND(ISNUMBER(#REF!),#REF!&lt;200)</formula>
    </cfRule>
    <cfRule type="expression" dxfId="0" priority="204" stopIfTrue="1">
      <formula>AND(ISNUMBER(#REF!),#REF!&lt;200)</formula>
    </cfRule>
    <cfRule type="expression" dxfId="0" priority="205" stopIfTrue="1">
      <formula>AND(ISNUMBER(#REF!),#REF!&lt;200)</formula>
    </cfRule>
  </conditionalFormatting>
  <conditionalFormatting sqref="K336:P336">
    <cfRule type="expression" dxfId="0" priority="198" stopIfTrue="1">
      <formula>AND(ISNUMBER(#REF!),$Q339&lt;200)</formula>
    </cfRule>
    <cfRule type="expression" dxfId="0" priority="199" stopIfTrue="1">
      <formula>AND(ISNUMBER(#REF!),#REF!&lt;200)</formula>
    </cfRule>
    <cfRule type="expression" dxfId="0" priority="200" stopIfTrue="1">
      <formula>AND(ISNUMBER(#REF!),$Q339&lt;200)</formula>
    </cfRule>
    <cfRule type="expression" dxfId="0" priority="201" stopIfTrue="1">
      <formula>AND(ISNUMBER(#REF!),#REF!&lt;200)</formula>
    </cfRule>
  </conditionalFormatting>
  <conditionalFormatting sqref="C337:F337">
    <cfRule type="expression" dxfId="0" priority="190" stopIfTrue="1">
      <formula>AND(ISNUMBER(#REF!),$Q340&lt;200)</formula>
    </cfRule>
    <cfRule type="expression" dxfId="0" priority="191" stopIfTrue="1">
      <formula>AND(ISNUMBER(#REF!),#REF!&lt;200)</formula>
    </cfRule>
    <cfRule type="expression" dxfId="0" priority="194" stopIfTrue="1">
      <formula>AND(ISNUMBER(#REF!),$Q340&lt;200)</formula>
    </cfRule>
    <cfRule type="expression" dxfId="0" priority="195" stopIfTrue="1">
      <formula>AND(ISNUMBER(#REF!),#REF!&lt;200)</formula>
    </cfRule>
  </conditionalFormatting>
  <conditionalFormatting sqref="K337:P337">
    <cfRule type="expression" dxfId="0" priority="192" stopIfTrue="1">
      <formula>AND(ISNUMBER(#REF!),#REF!&lt;200)</formula>
    </cfRule>
    <cfRule type="expression" dxfId="0" priority="193" stopIfTrue="1">
      <formula>AND(ISNUMBER(#REF!),#REF!&lt;200)</formula>
    </cfRule>
    <cfRule type="expression" dxfId="0" priority="196" stopIfTrue="1">
      <formula>AND(ISNUMBER(#REF!),#REF!&lt;200)</formula>
    </cfRule>
    <cfRule type="expression" dxfId="0" priority="197" stopIfTrue="1">
      <formula>AND(ISNUMBER(#REF!),#REF!&lt;200)</formula>
    </cfRule>
  </conditionalFormatting>
  <conditionalFormatting sqref="C338:F338">
    <cfRule type="expression" dxfId="0" priority="259" stopIfTrue="1">
      <formula>AND(ISNUMBER(#REF!),$Q341&lt;200)</formula>
    </cfRule>
    <cfRule type="expression" dxfId="0" priority="260" stopIfTrue="1">
      <formula>AND(ISNUMBER(#REF!),$Q341&lt;200)</formula>
    </cfRule>
    <cfRule type="expression" dxfId="0" priority="261" stopIfTrue="1">
      <formula>AND(ISNUMBER(#REF!),$J341&lt;200)</formula>
    </cfRule>
  </conditionalFormatting>
  <conditionalFormatting sqref="K338:P338">
    <cfRule type="expression" dxfId="0" priority="263" stopIfTrue="1">
      <formula>AND(ISNUMBER(#REF!),#REF!&lt;200)</formula>
    </cfRule>
    <cfRule type="expression" dxfId="0" priority="264" stopIfTrue="1">
      <formula>AND(ISNUMBER(#REF!),#REF!&lt;200)</formula>
    </cfRule>
  </conditionalFormatting>
  <conditionalFormatting sqref="C339:F339">
    <cfRule type="expression" dxfId="0" priority="265" stopIfTrue="1">
      <formula>AND(ISNUMBER(#REF!),$Q342&lt;200)</formula>
    </cfRule>
    <cfRule type="expression" dxfId="0" priority="266" stopIfTrue="1">
      <formula>AND(ISNUMBER(#REF!),$Q342&lt;200)</formula>
    </cfRule>
    <cfRule type="expression" dxfId="0" priority="267" stopIfTrue="1">
      <formula>AND(ISNUMBER(#REF!),$J342&lt;200)</formula>
    </cfRule>
    <cfRule type="expression" dxfId="0" priority="268" stopIfTrue="1">
      <formula>AND(ISNUMBER(#REF!),$K342&lt;200)</formula>
    </cfRule>
  </conditionalFormatting>
  <conditionalFormatting sqref="H339">
    <cfRule type="expression" dxfId="0" priority="269" stopIfTrue="1">
      <formula>AND(ISNUMBER(#REF!),#REF!&lt;200)</formula>
    </cfRule>
    <cfRule type="expression" dxfId="0" priority="270" stopIfTrue="1">
      <formula>AND(ISNUMBER(#REF!),#REF!&lt;200)</formula>
    </cfRule>
  </conditionalFormatting>
  <conditionalFormatting sqref="K339:P339">
    <cfRule type="expression" dxfId="0" priority="272" stopIfTrue="1">
      <formula>AND(ISNUMBER(#REF!),#REF!&lt;200)</formula>
    </cfRule>
    <cfRule type="expression" dxfId="0" priority="273" stopIfTrue="1">
      <formula>AND(ISNUMBER(#REF!),#REF!&lt;200)</formula>
    </cfRule>
    <cfRule type="expression" dxfId="0" priority="274" stopIfTrue="1">
      <formula>AND(ISNUMBER(#REF!),#REF!&lt;200)</formula>
    </cfRule>
  </conditionalFormatting>
  <conditionalFormatting sqref="C340:F340">
    <cfRule type="expression" dxfId="0" priority="275" stopIfTrue="1">
      <formula>AND(ISNUMBER(#REF!),#REF!&lt;200)</formula>
    </cfRule>
    <cfRule type="expression" dxfId="0" priority="276" stopIfTrue="1">
      <formula>AND(ISNUMBER(#REF!),#REF!&lt;200)</formula>
    </cfRule>
    <cfRule type="expression" dxfId="0" priority="277" stopIfTrue="1">
      <formula>AND(ISNUMBER(#REF!),#REF!&lt;200)</formula>
    </cfRule>
    <cfRule type="expression" dxfId="0" priority="278" stopIfTrue="1">
      <formula>AND(ISNUMBER(#REF!),#REF!&lt;200)</formula>
    </cfRule>
    <cfRule type="expression" dxfId="0" priority="279" stopIfTrue="1">
      <formula>AND(ISNUMBER(#REF!),#REF!&lt;200)</formula>
    </cfRule>
  </conditionalFormatting>
  <conditionalFormatting sqref="H340">
    <cfRule type="expression" dxfId="0" priority="291" stopIfTrue="1">
      <formula>AND(ISNUMBER(#REF!),#REF!&lt;200)</formula>
    </cfRule>
    <cfRule type="expression" dxfId="0" priority="292" stopIfTrue="1">
      <formula>AND(ISNUMBER(#REF!),#REF!&lt;200)</formula>
    </cfRule>
  </conditionalFormatting>
  <conditionalFormatting sqref="K340:P340">
    <cfRule type="expression" dxfId="0" priority="294" stopIfTrue="1">
      <formula>AND(ISNUMBER(#REF!),#REF!&lt;200)</formula>
    </cfRule>
    <cfRule type="expression" dxfId="0" priority="295" stopIfTrue="1">
      <formula>AND(ISNUMBER(#REF!),#REF!&lt;200)</formula>
    </cfRule>
    <cfRule type="expression" dxfId="0" priority="296" stopIfTrue="1">
      <formula>AND(ISNUMBER(#REF!),#REF!&lt;200)</formula>
    </cfRule>
  </conditionalFormatting>
  <conditionalFormatting sqref="C341:F341">
    <cfRule type="expression" dxfId="0" priority="280" stopIfTrue="1">
      <formula>AND(ISNUMBER(#REF!),$Q343&lt;200)</formula>
    </cfRule>
    <cfRule type="expression" dxfId="0" priority="281" stopIfTrue="1">
      <formula>AND(ISNUMBER(#REF!),$Q343&lt;200)</formula>
    </cfRule>
    <cfRule type="expression" dxfId="0" priority="282" stopIfTrue="1">
      <formula>AND(ISNUMBER(#REF!),#REF!&lt;200)</formula>
    </cfRule>
    <cfRule type="expression" dxfId="0" priority="283" stopIfTrue="1">
      <formula>AND(ISNUMBER(#REF!),$J343&lt;200)</formula>
    </cfRule>
    <cfRule type="expression" dxfId="0" priority="284" stopIfTrue="1">
      <formula>AND(ISNUMBER(#REF!),$K343&lt;200)</formula>
    </cfRule>
  </conditionalFormatting>
  <conditionalFormatting sqref="H341">
    <cfRule type="expression" dxfId="0" priority="285" stopIfTrue="1">
      <formula>AND(ISNUMBER(#REF!),$K345&lt;200)</formula>
    </cfRule>
    <cfRule type="expression" dxfId="0" priority="286" stopIfTrue="1">
      <formula>AND(ISNUMBER(#REF!),$J345&lt;200)</formula>
    </cfRule>
  </conditionalFormatting>
  <conditionalFormatting sqref="K341:P341">
    <cfRule type="expression" dxfId="0" priority="288" stopIfTrue="1">
      <formula>AND(ISNUMBER(#REF!),#REF!&lt;200)</formula>
    </cfRule>
    <cfRule type="expression" dxfId="0" priority="289" stopIfTrue="1">
      <formula>AND(ISNUMBER(#REF!),$Q345&lt;200)</formula>
    </cfRule>
    <cfRule type="expression" dxfId="0" priority="290" stopIfTrue="1">
      <formula>AND(ISNUMBER(#REF!),#REF!&lt;200)</formula>
    </cfRule>
  </conditionalFormatting>
  <conditionalFormatting sqref="H58441:P58441">
    <cfRule type="expression" dxfId="0" priority="162" stopIfTrue="1">
      <formula>AND(ISNUMBER(#REF!),$Q65513&lt;200)</formula>
    </cfRule>
  </conditionalFormatting>
  <conditionalFormatting sqref="C58442:G58442">
    <cfRule type="expression" dxfId="0" priority="163" stopIfTrue="1">
      <formula>AND(ISNUMBER(#REF!),$Q65513&lt;200)</formula>
    </cfRule>
  </conditionalFormatting>
  <conditionalFormatting sqref="I58444:Q58444">
    <cfRule type="expression" dxfId="0" priority="151" stopIfTrue="1">
      <formula>AND(ISNUMBER(#REF!),#REF!&lt;200)</formula>
    </cfRule>
  </conditionalFormatting>
  <conditionalFormatting sqref="C58445:H58445">
    <cfRule type="expression" dxfId="0" priority="152" stopIfTrue="1">
      <formula>AND(ISNUMBER(#REF!),#REF!&lt;200)</formula>
    </cfRule>
  </conditionalFormatting>
  <conditionalFormatting sqref="H58448:P58448">
    <cfRule type="expression" dxfId="0" priority="136" stopIfTrue="1">
      <formula>AND(ISNUMBER(#REF!),$Q65513&lt;200)</formula>
    </cfRule>
  </conditionalFormatting>
  <conditionalFormatting sqref="C58449:G58449">
    <cfRule type="expression" dxfId="0" priority="137" stopIfTrue="1">
      <formula>AND(ISNUMBER(#REF!),$Q65513&lt;200)</formula>
    </cfRule>
  </conditionalFormatting>
  <conditionalFormatting sqref="I58451:Q58451">
    <cfRule type="expression" dxfId="0" priority="125" stopIfTrue="1">
      <formula>AND(ISNUMBER(#REF!),#REF!&lt;200)</formula>
    </cfRule>
  </conditionalFormatting>
  <conditionalFormatting sqref="C58452:H58452">
    <cfRule type="expression" dxfId="0" priority="126" stopIfTrue="1">
      <formula>AND(ISNUMBER(#REF!),#REF!&lt;200)</formula>
    </cfRule>
  </conditionalFormatting>
  <conditionalFormatting sqref="H58465:P58465">
    <cfRule type="expression" dxfId="0" priority="169" stopIfTrue="1">
      <formula>AND(ISNUMBER(#REF!),$Q65513&lt;200)</formula>
    </cfRule>
  </conditionalFormatting>
  <conditionalFormatting sqref="C58466:G58466">
    <cfRule type="expression" dxfId="0" priority="170" stopIfTrue="1">
      <formula>AND(ISNUMBER(#REF!),$Q65513&lt;200)</formula>
    </cfRule>
  </conditionalFormatting>
  <conditionalFormatting sqref="G58467:I58467">
    <cfRule type="expression" dxfId="0" priority="159" stopIfTrue="1">
      <formula>AND(ISNUMBER(#REF!),$J65513&lt;200)</formula>
    </cfRule>
  </conditionalFormatting>
  <conditionalFormatting sqref="C58468:F58468">
    <cfRule type="expression" dxfId="0" priority="161" stopIfTrue="1">
      <formula>AND(ISNUMBER(#REF!),$J65513&lt;200)</formula>
    </cfRule>
  </conditionalFormatting>
  <conditionalFormatting sqref="G58470:J58470">
    <cfRule type="expression" dxfId="0" priority="146" stopIfTrue="1">
      <formula>AND(ISNUMBER(#REF!),$K65513&lt;200)</formula>
    </cfRule>
  </conditionalFormatting>
  <conditionalFormatting sqref="C58471:F58471">
    <cfRule type="expression" dxfId="0" priority="148" stopIfTrue="1">
      <formula>AND(ISNUMBER(#REF!),$K65513&lt;200)</formula>
    </cfRule>
  </conditionalFormatting>
  <conditionalFormatting sqref="G58474:I58474">
    <cfRule type="expression" dxfId="0" priority="130" stopIfTrue="1">
      <formula>AND(ISNUMBER(#REF!),$J65513&lt;200)</formula>
    </cfRule>
  </conditionalFormatting>
  <conditionalFormatting sqref="C58475:F58475">
    <cfRule type="expression" dxfId="0" priority="132" stopIfTrue="1">
      <formula>AND(ISNUMBER(#REF!),$J65513&lt;200)</formula>
    </cfRule>
  </conditionalFormatting>
  <conditionalFormatting sqref="G58477:J58477">
    <cfRule type="expression" dxfId="0" priority="120" stopIfTrue="1">
      <formula>AND(ISNUMBER(#REF!),$K65513&lt;200)</formula>
    </cfRule>
  </conditionalFormatting>
  <conditionalFormatting sqref="C58478:F58478">
    <cfRule type="expression" dxfId="0" priority="122" stopIfTrue="1">
      <formula>AND(ISNUMBER(#REF!),$K65513&lt;200)</formula>
    </cfRule>
  </conditionalFormatting>
  <conditionalFormatting sqref="H58546:P58546">
    <cfRule type="expression" dxfId="0" priority="164" stopIfTrue="1">
      <formula>AND(ISNUMBER(#REF!),$Q65513&lt;200)</formula>
    </cfRule>
  </conditionalFormatting>
  <conditionalFormatting sqref="C58547:G58547">
    <cfRule type="expression" dxfId="0" priority="165" stopIfTrue="1">
      <formula>AND(ISNUMBER(#REF!),$Q65513&lt;200)</formula>
    </cfRule>
  </conditionalFormatting>
  <conditionalFormatting sqref="I58549:Q58549">
    <cfRule type="expression" dxfId="0" priority="153" stopIfTrue="1">
      <formula>AND(ISNUMBER(#REF!),#REF!&lt;200)</formula>
    </cfRule>
  </conditionalFormatting>
  <conditionalFormatting sqref="C58550:H58550">
    <cfRule type="expression" dxfId="0" priority="154" stopIfTrue="1">
      <formula>AND(ISNUMBER(#REF!),#REF!&lt;200)</formula>
    </cfRule>
  </conditionalFormatting>
  <conditionalFormatting sqref="H58550:P58550">
    <cfRule type="expression" dxfId="0" priority="140" stopIfTrue="1">
      <formula>AND(ISNUMBER(#REF!),$Q65513&lt;200)</formula>
    </cfRule>
  </conditionalFormatting>
  <conditionalFormatting sqref="C58551:G58551">
    <cfRule type="expression" dxfId="0" priority="141" stopIfTrue="1">
      <formula>AND(ISNUMBER(#REF!),$Q65513&lt;200)</formula>
    </cfRule>
  </conditionalFormatting>
  <conditionalFormatting sqref="H58553:P58553">
    <cfRule type="expression" dxfId="0" priority="138" stopIfTrue="1">
      <formula>AND(ISNUMBER(#REF!),$Q65513&lt;200)</formula>
    </cfRule>
  </conditionalFormatting>
  <conditionalFormatting sqref="C58554:G58554">
    <cfRule type="expression" dxfId="0" priority="139" stopIfTrue="1">
      <formula>AND(ISNUMBER(#REF!),$Q65513&lt;200)</formula>
    </cfRule>
  </conditionalFormatting>
  <conditionalFormatting sqref="I58556:Q58556">
    <cfRule type="expression" dxfId="0" priority="127" stopIfTrue="1">
      <formula>AND(ISNUMBER(#REF!),#REF!&lt;200)</formula>
    </cfRule>
  </conditionalFormatting>
  <conditionalFormatting sqref="C58557:H58557">
    <cfRule type="expression" dxfId="0" priority="128" stopIfTrue="1">
      <formula>AND(ISNUMBER(#REF!),#REF!&lt;200)</formula>
    </cfRule>
  </conditionalFormatting>
  <conditionalFormatting sqref="C170:C172">
    <cfRule type="expression" dxfId="0" priority="306" stopIfTrue="1">
      <formula>AND(ISNUMBER(#REF!),$Q341&lt;200)</formula>
    </cfRule>
    <cfRule type="expression" dxfId="0" priority="307" stopIfTrue="1">
      <formula>AND(ISNUMBER(#REF!),#REF!&lt;200)</formula>
    </cfRule>
    <cfRule type="expression" dxfId="0" priority="308" stopIfTrue="1">
      <formula>AND(ISNUMBER(#REF!),$Q341&lt;200)</formula>
    </cfRule>
    <cfRule type="expression" dxfId="0" priority="309" stopIfTrue="1">
      <formula>AND(ISNUMBER(#REF!),#REF!&lt;200)</formula>
    </cfRule>
    <cfRule type="expression" dxfId="0" priority="310" stopIfTrue="1">
      <formula>AND(ISNUMBER(#REF!),#REF!&lt;200)</formula>
    </cfRule>
    <cfRule type="expression" dxfId="0" priority="311" stopIfTrue="1">
      <formula>AND(ISNUMBER(#REF!),#REF!&lt;200)</formula>
    </cfRule>
    <cfRule type="expression" dxfId="0" priority="312" stopIfTrue="1">
      <formula>AND(ISNUMBER(#REF!),#REF!&lt;200)</formula>
    </cfRule>
    <cfRule type="expression" dxfId="0" priority="313" stopIfTrue="1">
      <formula>AND(ISNUMBER(#REF!),#REF!&lt;200)</formula>
    </cfRule>
  </conditionalFormatting>
  <conditionalFormatting sqref="C173:C174">
    <cfRule type="expression" dxfId="0" priority="27" stopIfTrue="1">
      <formula>AND(ISNUMBER(#REF!),$Q342&lt;200)</formula>
    </cfRule>
    <cfRule type="expression" dxfId="0" priority="28" stopIfTrue="1">
      <formula>AND(ISNUMBER(#REF!),#REF!&lt;200)</formula>
    </cfRule>
    <cfRule type="expression" dxfId="0" priority="29" stopIfTrue="1">
      <formula>AND(ISNUMBER(#REF!),$Q342&lt;200)</formula>
    </cfRule>
    <cfRule type="expression" dxfId="0" priority="30" stopIfTrue="1">
      <formula>AND(ISNUMBER(#REF!),#REF!&lt;200)</formula>
    </cfRule>
    <cfRule type="expression" dxfId="0" priority="31" stopIfTrue="1">
      <formula>AND(ISNUMBER(#REF!),#REF!&lt;200)</formula>
    </cfRule>
    <cfRule type="expression" dxfId="0" priority="32" stopIfTrue="1">
      <formula>AND(ISNUMBER(#REF!),#REF!&lt;200)</formula>
    </cfRule>
    <cfRule type="expression" dxfId="0" priority="33" stopIfTrue="1">
      <formula>AND(ISNUMBER(#REF!),#REF!&lt;200)</formula>
    </cfRule>
    <cfRule type="expression" dxfId="0" priority="34" stopIfTrue="1">
      <formula>AND(ISNUMBER(#REF!),#REF!&lt;200)</formula>
    </cfRule>
  </conditionalFormatting>
  <conditionalFormatting sqref="F170:F172">
    <cfRule type="expression" dxfId="0" priority="111" stopIfTrue="1">
      <formula>AND(ISNUMBER(#REF!),#REF!&lt;200)</formula>
    </cfRule>
    <cfRule type="expression" dxfId="0" priority="112" stopIfTrue="1">
      <formula>AND(ISNUMBER(#REF!),#REF!&lt;200)</formula>
    </cfRule>
    <cfRule type="expression" dxfId="0" priority="113" stopIfTrue="1">
      <formula>AND(ISNUMBER(#REF!),#REF!&lt;200)</formula>
    </cfRule>
    <cfRule type="expression" dxfId="0" priority="114" stopIfTrue="1">
      <formula>AND(ISNUMBER(#REF!),#REF!&lt;200)</formula>
    </cfRule>
  </conditionalFormatting>
  <conditionalFormatting sqref="F173:F174">
    <cfRule type="expression" dxfId="0" priority="35" stopIfTrue="1">
      <formula>AND(ISNUMBER(#REF!),#REF!&lt;200)</formula>
    </cfRule>
    <cfRule type="expression" dxfId="0" priority="36" stopIfTrue="1">
      <formula>AND(ISNUMBER(#REF!),#REF!&lt;200)</formula>
    </cfRule>
    <cfRule type="expression" dxfId="0" priority="37" stopIfTrue="1">
      <formula>AND(ISNUMBER(#REF!),#REF!&lt;200)</formula>
    </cfRule>
    <cfRule type="expression" dxfId="0" priority="38" stopIfTrue="1">
      <formula>AND(ISNUMBER(#REF!),#REF!&lt;200)</formula>
    </cfRule>
  </conditionalFormatting>
  <conditionalFormatting sqref="H342:H343">
    <cfRule type="expression" dxfId="0" priority="215" stopIfTrue="1">
      <formula>AND(ISNUMBER(#REF!),$J347&lt;200)</formula>
    </cfRule>
    <cfRule type="expression" dxfId="0" priority="217" stopIfTrue="1">
      <formula>AND(ISNUMBER(#REF!),$K347&lt;200)</formula>
    </cfRule>
  </conditionalFormatting>
  <conditionalFormatting sqref="K170:K172">
    <cfRule type="expression" dxfId="0" priority="314" stopIfTrue="1">
      <formula>AND(ISNUMBER(#REF!),$Q349&lt;200)</formula>
    </cfRule>
    <cfRule type="expression" dxfId="0" priority="315" stopIfTrue="1">
      <formula>AND(ISNUMBER(#REF!),#REF!&lt;200)</formula>
    </cfRule>
    <cfRule type="expression" dxfId="0" priority="316" stopIfTrue="1">
      <formula>AND(ISNUMBER(#REF!),$Q349&lt;200)</formula>
    </cfRule>
    <cfRule type="expression" dxfId="0" priority="317" stopIfTrue="1">
      <formula>AND(ISNUMBER(#REF!),#REF!&lt;200)</formula>
    </cfRule>
  </conditionalFormatting>
  <conditionalFormatting sqref="K173:K174">
    <cfRule type="expression" dxfId="0" priority="39" stopIfTrue="1">
      <formula>AND(ISNUMBER(#REF!),$Q350&lt;200)</formula>
    </cfRule>
    <cfRule type="expression" dxfId="0" priority="40" stopIfTrue="1">
      <formula>AND(ISNUMBER(#REF!),#REF!&lt;200)</formula>
    </cfRule>
    <cfRule type="expression" dxfId="0" priority="41" stopIfTrue="1">
      <formula>AND(ISNUMBER(#REF!),$Q350&lt;200)</formula>
    </cfRule>
    <cfRule type="expression" dxfId="0" priority="42" stopIfTrue="1">
      <formula>AND(ISNUMBER(#REF!),#REF!&lt;200)</formula>
    </cfRule>
  </conditionalFormatting>
  <conditionalFormatting sqref="Q345:Q65511">
    <cfRule type="cellIs" priority="166" stopIfTrue="1" operator="greaterThan">
      <formula>400000</formula>
    </cfRule>
  </conditionalFormatting>
  <conditionalFormatting sqref="L170:M174">
    <cfRule type="expression" dxfId="0" priority="322" stopIfTrue="1">
      <formula>AND(ISNUMBER(#REF!),$Q349&lt;200)</formula>
    </cfRule>
    <cfRule type="expression" dxfId="0" priority="323" stopIfTrue="1">
      <formula>AND(ISNUMBER(#REF!),#REF!&lt;200)</formula>
    </cfRule>
    <cfRule type="expression" dxfId="0" priority="324" stopIfTrue="1">
      <formula>AND(ISNUMBER(#REF!),$Q349&lt;200)</formula>
    </cfRule>
    <cfRule type="expression" dxfId="0" priority="325" stopIfTrue="1">
      <formula>AND(ISNUMBER(#REF!),#REF!&lt;200)</formula>
    </cfRule>
  </conditionalFormatting>
  <conditionalFormatting sqref="A175:A183 C175:H175 H184 C183:H183 H176 C176:G182">
    <cfRule type="expression" dxfId="0" priority="47" stopIfTrue="1">
      <formula>AND(ISNUMBER(#REF!),#REF!&lt;200)</formula>
    </cfRule>
    <cfRule type="expression" dxfId="0" priority="48" stopIfTrue="1">
      <formula>AND(ISNUMBER(#REF!),#REF!&lt;200)</formula>
    </cfRule>
    <cfRule type="expression" dxfId="0" priority="49" stopIfTrue="1">
      <formula>AND(ISNUMBER(#REF!),#REF!&lt;200)</formula>
    </cfRule>
    <cfRule type="expression" dxfId="0" priority="50" stopIfTrue="1">
      <formula>AND(ISNUMBER(#REF!),#REF!&lt;200)</formula>
    </cfRule>
  </conditionalFormatting>
  <conditionalFormatting sqref="A184 C184:G184">
    <cfRule type="expression" dxfId="0" priority="43" stopIfTrue="1">
      <formula>AND(ISNUMBER(#REF!),#REF!&lt;200)</formula>
    </cfRule>
    <cfRule type="expression" dxfId="0" priority="44" stopIfTrue="1">
      <formula>AND(ISNUMBER(#REF!),#REF!&lt;200)</formula>
    </cfRule>
    <cfRule type="expression" dxfId="0" priority="45" stopIfTrue="1">
      <formula>AND(ISNUMBER(#REF!),#REF!&lt;200)</formula>
    </cfRule>
    <cfRule type="expression" dxfId="0" priority="46" stopIfTrue="1">
      <formula>AND(ISNUMBER(#REF!),#REF!&lt;200)</formula>
    </cfRule>
  </conditionalFormatting>
  <conditionalFormatting sqref="K308:P308 K313:P320 K322:P322">
    <cfRule type="expression" dxfId="0" priority="173" stopIfTrue="1">
      <formula>AND(ISNUMBER(#REF!),#REF!&lt;200)</formula>
    </cfRule>
  </conditionalFormatting>
  <conditionalFormatting sqref="C313:F317 C322:F322">
    <cfRule type="expression" dxfId="0" priority="172" stopIfTrue="1">
      <formula>AND(ISNUMBER(#REF!),$Q316&lt;200)</formula>
    </cfRule>
  </conditionalFormatting>
  <conditionalFormatting sqref="C314:F317 C323:D323 F323 C324:F334 C345:H58548 H339 C338:F339">
    <cfRule type="expression" dxfId="0" priority="150" stopIfTrue="1">
      <formula>AND(ISNUMBER(#REF!),#REF!&lt;200)</formula>
    </cfRule>
  </conditionalFormatting>
  <conditionalFormatting sqref="C318:F320">
    <cfRule type="expression" dxfId="0" priority="327" stopIfTrue="1">
      <formula>AND(ISNUMBER(#REF!),$Q322&lt;200)</formula>
    </cfRule>
  </conditionalFormatting>
  <conditionalFormatting sqref="C323:D323 F323 C324:F330">
    <cfRule type="expression" dxfId="0" priority="235" stopIfTrue="1">
      <formula>AND(ISNUMBER(#REF!),$Q326&lt;200)</formula>
    </cfRule>
    <cfRule type="expression" dxfId="0" priority="236" stopIfTrue="1">
      <formula>AND(ISNUMBER(#REF!),$Q326&lt;200)</formula>
    </cfRule>
  </conditionalFormatting>
  <conditionalFormatting sqref="C323:D323 F323 C324:F334 C338:F339 C345:H58555">
    <cfRule type="expression" dxfId="0" priority="124" stopIfTrue="1">
      <formula>AND(ISNUMBER(#REF!),#REF!&lt;200)</formula>
    </cfRule>
  </conditionalFormatting>
  <conditionalFormatting sqref="K323:P334 K338:P338 I345:Q58547">
    <cfRule type="expression" dxfId="0" priority="149" stopIfTrue="1">
      <formula>AND(ISNUMBER(#REF!),#REF!&lt;200)</formula>
    </cfRule>
  </conditionalFormatting>
  <conditionalFormatting sqref="K323:P334 K338:P338 I345:Q58554">
    <cfRule type="expression" dxfId="0" priority="123" stopIfTrue="1">
      <formula>AND(ISNUMBER(#REF!),#REF!&lt;200)</formula>
    </cfRule>
  </conditionalFormatting>
  <conditionalFormatting sqref="K323:P330">
    <cfRule type="expression" dxfId="0" priority="237" stopIfTrue="1">
      <formula>AND(ISNUMBER(#REF!),#REF!&lt;200)</formula>
    </cfRule>
    <cfRule type="expression" dxfId="0" priority="238" stopIfTrue="1">
      <formula>AND(ISNUMBER(#REF!),#REF!&lt;200)</formula>
    </cfRule>
  </conditionalFormatting>
  <conditionalFormatting sqref="C325:F334">
    <cfRule type="expression" dxfId="0" priority="239" stopIfTrue="1">
      <formula>AND(ISNUMBER(#REF!),#REF!&lt;200)</formula>
    </cfRule>
    <cfRule type="expression" dxfId="0" priority="240" stopIfTrue="1">
      <formula>AND(ISNUMBER(#REF!),#REF!&lt;200)</formula>
    </cfRule>
  </conditionalFormatting>
  <conditionalFormatting sqref="K325:P326">
    <cfRule type="expression" dxfId="0" priority="241" stopIfTrue="1">
      <formula>AND(ISNUMBER(#REF!),$Q336&lt;200)</formula>
    </cfRule>
    <cfRule type="expression" dxfId="0" priority="242" stopIfTrue="1">
      <formula>AND(ISNUMBER(#REF!),$Q336&lt;200)</formula>
    </cfRule>
  </conditionalFormatting>
  <conditionalFormatting sqref="C326:F559">
    <cfRule type="expression" dxfId="0" priority="247" stopIfTrue="1">
      <formula>AND(ISNUMBER(#REF!),#REF!&lt;200)</formula>
    </cfRule>
    <cfRule type="expression" dxfId="0" priority="248" stopIfTrue="1">
      <formula>AND(ISNUMBER(#REF!),#REF!&lt;200)</formula>
    </cfRule>
    <cfRule type="expression" dxfId="0" priority="249" stopIfTrue="1">
      <formula>AND(ISNUMBER(#REF!),#REF!&lt;200)</formula>
    </cfRule>
    <cfRule type="expression" dxfId="0" priority="250" stopIfTrue="1">
      <formula>AND(ISNUMBER(#REF!),#REF!&lt;200)</formula>
    </cfRule>
  </conditionalFormatting>
  <conditionalFormatting sqref="I343:P559 K338:P342 K326:P326">
    <cfRule type="expression" dxfId="0" priority="184" stopIfTrue="1">
      <formula>AND(ISNUMBER(#REF!),$Q337&lt;200)</formula>
    </cfRule>
    <cfRule type="expression" dxfId="0" priority="185" stopIfTrue="1">
      <formula>AND(ISNUMBER(#REF!),#REF!&lt;200)</formula>
    </cfRule>
    <cfRule type="expression" dxfId="0" priority="188" stopIfTrue="1">
      <formula>AND(ISNUMBER(#REF!),$Q337&lt;200)</formula>
    </cfRule>
    <cfRule type="expression" dxfId="0" priority="189" stopIfTrue="1">
      <formula>AND(ISNUMBER(#REF!),#REF!&lt;200)</formula>
    </cfRule>
  </conditionalFormatting>
  <conditionalFormatting sqref="K327:P337">
    <cfRule type="expression" dxfId="0" priority="298" stopIfTrue="1">
      <formula>AND(ISNUMBER(#REF!),$Q338&lt;200)</formula>
    </cfRule>
    <cfRule type="expression" dxfId="0" priority="299" stopIfTrue="1">
      <formula>AND(ISNUMBER(#REF!),#REF!&lt;200)</formula>
    </cfRule>
    <cfRule type="expression" dxfId="0" priority="300" stopIfTrue="1">
      <formula>AND(ISNUMBER(#REF!),$Q338&lt;200)</formula>
    </cfRule>
    <cfRule type="expression" dxfId="0" priority="301" stopIfTrue="1">
      <formula>AND(ISNUMBER(#REF!),#REF!&lt;200)</formula>
    </cfRule>
  </conditionalFormatting>
  <conditionalFormatting sqref="K327:P330">
    <cfRule type="expression" dxfId="0" priority="320" stopIfTrue="1">
      <formula>AND(ISNUMBER(#REF!),$Q170&lt;200)</formula>
    </cfRule>
    <cfRule type="expression" dxfId="0" priority="321" stopIfTrue="1">
      <formula>AND(ISNUMBER(#REF!),$Q170&lt;200)</formula>
    </cfRule>
  </conditionalFormatting>
  <conditionalFormatting sqref="K332:P334">
    <cfRule type="expression" dxfId="0" priority="304" stopIfTrue="1">
      <formula>AND(ISNUMBER(#REF!),$Q338&lt;200)</formula>
    </cfRule>
    <cfRule type="expression" dxfId="0" priority="305" stopIfTrue="1">
      <formula>AND(ISNUMBER(#REF!),$Q338&lt;200)</formula>
    </cfRule>
  </conditionalFormatting>
  <conditionalFormatting sqref="K338:N343 J345:N65511">
    <cfRule type="cellIs" priority="156" stopIfTrue="1" operator="greaterThan">
      <formula>400000</formula>
    </cfRule>
  </conditionalFormatting>
  <conditionalFormatting sqref="H339 K339:P339">
    <cfRule type="expression" dxfId="0" priority="271" stopIfTrue="1">
      <formula>AND(ISNUMBER(#REF!),#REF!&lt;200)</formula>
    </cfRule>
  </conditionalFormatting>
  <conditionalFormatting sqref="K339:O343 K345:O65511">
    <cfRule type="cellIs" priority="143" stopIfTrue="1" operator="greaterThan">
      <formula>400000</formula>
    </cfRule>
  </conditionalFormatting>
  <conditionalFormatting sqref="C340:F343 H340:H343">
    <cfRule type="expression" dxfId="0" priority="207" stopIfTrue="1">
      <formula>AND(ISNUMBER(#REF!),#REF!&lt;200)</formula>
    </cfRule>
  </conditionalFormatting>
  <conditionalFormatting sqref="H340 K340:P340">
    <cfRule type="expression" dxfId="0" priority="293" stopIfTrue="1">
      <formula>AND(ISNUMBER(#REF!),#REF!&lt;200)</formula>
    </cfRule>
  </conditionalFormatting>
  <conditionalFormatting sqref="H341 K341:P341">
    <cfRule type="expression" dxfId="0" priority="287" stopIfTrue="1">
      <formula>AND(ISNUMBER(#REF!),$Q345&lt;200)</formula>
    </cfRule>
  </conditionalFormatting>
  <conditionalFormatting sqref="C342:F343">
    <cfRule type="expression" dxfId="0" priority="206" stopIfTrue="1">
      <formula>AND(ISNUMBER(#REF!),$Q346&lt;200)</formula>
    </cfRule>
    <cfRule type="expression" dxfId="0" priority="210" stopIfTrue="1">
      <formula>AND(ISNUMBER(#REF!),$Q346&lt;200)</formula>
    </cfRule>
    <cfRule type="expression" dxfId="0" priority="211" stopIfTrue="1">
      <formula>AND(ISNUMBER(#REF!),#REF!&lt;200)</formula>
    </cfRule>
    <cfRule type="expression" dxfId="0" priority="214" stopIfTrue="1">
      <formula>AND(ISNUMBER(#REF!),$J346&lt;200)</formula>
    </cfRule>
    <cfRule type="expression" dxfId="0" priority="216" stopIfTrue="1">
      <formula>AND(ISNUMBER(#REF!),$K346&lt;200)</formula>
    </cfRule>
    <cfRule type="expression" dxfId="0" priority="218" stopIfTrue="1">
      <formula>AND(ISNUMBER(#REF!),$J346&lt;200)</formula>
    </cfRule>
  </conditionalFormatting>
  <conditionalFormatting sqref="H342:H343 K342:P343">
    <cfRule type="expression" dxfId="0" priority="208" stopIfTrue="1">
      <formula>AND(ISNUMBER(#REF!),$Q347&lt;200)</formula>
    </cfRule>
  </conditionalFormatting>
  <conditionalFormatting sqref="K342:N343 Q345:Q65511 J345:O65511">
    <cfRule type="cellIs" priority="133" stopIfTrue="1" operator="greaterThan">
      <formula>400000</formula>
    </cfRule>
  </conditionalFormatting>
  <conditionalFormatting sqref="K342:P343">
    <cfRule type="expression" dxfId="0" priority="209" stopIfTrue="1">
      <formula>AND(ISNUMBER(#REF!),#REF!&lt;200)</formula>
    </cfRule>
    <cfRule type="expression" dxfId="0" priority="212" stopIfTrue="1">
      <formula>AND(ISNUMBER(#REF!),$Q347&lt;200)</formula>
    </cfRule>
    <cfRule type="expression" dxfId="0" priority="213" stopIfTrue="1">
      <formula>AND(ISNUMBER(#REF!),#REF!&lt;200)</formula>
    </cfRule>
  </conditionalFormatting>
  <conditionalFormatting sqref="C345:G58545">
    <cfRule type="expression" dxfId="0" priority="168" stopIfTrue="1">
      <formula>AND(ISNUMBER(#REF!),$Q350&lt;200)</formula>
    </cfRule>
  </conditionalFormatting>
  <conditionalFormatting sqref="C345:F58466">
    <cfRule type="expression" dxfId="0" priority="160" stopIfTrue="1">
      <formula>AND(ISNUMBER(#REF!),$J350&lt;200)</formula>
    </cfRule>
  </conditionalFormatting>
  <conditionalFormatting sqref="C345:F58469">
    <cfRule type="expression" dxfId="0" priority="147" stopIfTrue="1">
      <formula>AND(ISNUMBER(#REF!),$K350&lt;200)</formula>
    </cfRule>
  </conditionalFormatting>
  <conditionalFormatting sqref="C345:G58552">
    <cfRule type="expression" dxfId="0" priority="135" stopIfTrue="1">
      <formula>AND(ISNUMBER(#REF!),$Q350&lt;200)</formula>
    </cfRule>
  </conditionalFormatting>
  <conditionalFormatting sqref="C345:F58473">
    <cfRule type="expression" dxfId="0" priority="131" stopIfTrue="1">
      <formula>AND(ISNUMBER(#REF!),$J350&lt;200)</formula>
    </cfRule>
  </conditionalFormatting>
  <conditionalFormatting sqref="C345:F58476">
    <cfRule type="expression" dxfId="0" priority="121" stopIfTrue="1">
      <formula>AND(ISNUMBER(#REF!),$K350&lt;200)</formula>
    </cfRule>
  </conditionalFormatting>
  <conditionalFormatting sqref="G345:I58465">
    <cfRule type="expression" dxfId="0" priority="158" stopIfTrue="1">
      <formula>AND(ISNUMBER(#REF!),$J351&lt;200)</formula>
    </cfRule>
  </conditionalFormatting>
  <conditionalFormatting sqref="G345:J58468">
    <cfRule type="expression" dxfId="0" priority="145" stopIfTrue="1">
      <formula>AND(ISNUMBER(#REF!),$K351&lt;200)</formula>
    </cfRule>
  </conditionalFormatting>
  <conditionalFormatting sqref="G345:I58472">
    <cfRule type="expression" dxfId="0" priority="129" stopIfTrue="1">
      <formula>AND(ISNUMBER(#REF!),$J351&lt;200)</formula>
    </cfRule>
  </conditionalFormatting>
  <conditionalFormatting sqref="G345:J58475">
    <cfRule type="expression" dxfId="0" priority="119" stopIfTrue="1">
      <formula>AND(ISNUMBER(#REF!),$K351&lt;200)</formula>
    </cfRule>
  </conditionalFormatting>
  <conditionalFormatting sqref="H345:P58544">
    <cfRule type="expression" dxfId="0" priority="167" stopIfTrue="1">
      <formula>AND(ISNUMBER(#REF!),$Q351&lt;200)</formula>
    </cfRule>
  </conditionalFormatting>
  <conditionalFormatting sqref="H345:P58551">
    <cfRule type="expression" dxfId="0" priority="134" stopIfTrue="1">
      <formula>AND(ISNUMBER(#REF!),$Q351&lt;200)</formula>
    </cfRule>
  </conditionalFormatting>
  <conditionalFormatting sqref="H58440:P58440 C58445:G58446 H58444:P58445 C58450:G65511 C58443:G58443 C58441:G58441 H58442:P58442 H58449:P65511">
    <cfRule type="expression" dxfId="0" priority="171" stopIfTrue="1">
      <formula>AND(ISNUMBER(#REF!),#REF!&lt;200)</formula>
    </cfRule>
  </conditionalFormatting>
  <conditionalFormatting sqref="I58443:Q58443 C58448:H58449 I58447:Q58448 C58453:H58469 C58446:H58446 C58444:H58444 C58471:H65511 I58445:Q58445 I58452:Q58468 I58470:Q65511">
    <cfRule type="expression" dxfId="0" priority="155" stopIfTrue="1">
      <formula>AND(ISNUMBER(#REF!),#REF!&lt;200)</formula>
    </cfRule>
  </conditionalFormatting>
  <conditionalFormatting sqref="H58447:P58447 H58455 I58454:Q58455 C58455:G65511 H58453 C58450:G58453 Q58452 Q58459:Q58475 H58456:P65511 Q58477:Q65511 I58450:Q58450 H58451:P58452 C58448:G58448 H58449:P58449">
    <cfRule type="expression" dxfId="0" priority="142" stopIfTrue="1">
      <formula>AND(ISNUMBER(#REF!),#REF!&lt;200)</formula>
    </cfRule>
  </conditionalFormatting>
  <conditionalFormatting sqref="G58466:I58466 C58471:F58472 C58476:F58492 C58469:F58469 C58467:F58467 C58494:F65511 G58470:I58471 G58468:I58468 G58475:I58491 G58493:I65511">
    <cfRule type="expression" dxfId="0" priority="157" stopIfTrue="1">
      <formula>AND(ISNUMBER(#REF!),#REF!&lt;200)</formula>
    </cfRule>
  </conditionalFormatting>
  <conditionalFormatting sqref="G58469:J58469 C58474:F58475 C58479:F58495 C58472:F58472 C58470:F58470 C58497:F65511 G58473:J58474 G58471:J58471 G58478:J58494 G58496:J65511">
    <cfRule type="expression" dxfId="0" priority="144" stopIfTrue="1">
      <formula>AND(ISNUMBER(#REF!),#REF!&lt;200)</formula>
    </cfRule>
  </conditionalFormatting>
  <dataValidations count="8">
    <dataValidation type="list" allowBlank="1" showInputMessage="1" showErrorMessage="1" sqref="G11 G16 G17 G18 G24 G25 G29 G31 G32 G35 G36 G37 G39 G40 G41 G48 G50 G52 G53 G54 G55 G61 G62 G63 G69 G71 G81 G84 G85 G90 G92 G93 G95 G99 G103 G104 G105 G106 G107 G108 G112 G113 G116 G117 G118 G119 G120 G122 G123 G124 G125 G130 G131 G132 G133 G134 G135 G136 G137 G138 G141 G142 G143 G144 G145 G146 G147 G148 G158 G159 G160 G165 G174 G185 G186 G192 G194 G197 G198 G199 G200 G201 G202 G214 G215 G216 G217 G218 G219 G220 G221 G222 G223 G243 G244 G245 G253 G254 G257 G260 G298 G299 G307 G308 G313 G316 G317 G325 G326 G327 G336 G337 G338 G341 G342 G26:G27 G42:G43 G56:G57 G73:G74 G75:G76 G77:G80 G82:G83 G86:G87 G88:G89 G96:G97 G101:G102 G109:G111 G114:G115 G126:G127 G128:G129 G139:G140 G149:G157 G161:G163 G167:G169 G195:G196 G203:G206 G224:G225 G226:G242 G246:G250 G255:G256 G258:G259 G293:G294 G302:G303 G304:G306 G314:G315 G323:G324 G339:G340">
      <formula1>"/,2017年,2018年,2019年,2020年,"</formula1>
    </dataValidation>
    <dataValidation type="list" allowBlank="1" showInputMessage="1" showErrorMessage="1" sqref="C14 C17 C18 C24 C25 C28 C29 C30 C31 C32 C35 C36 C37 C38 C39 C40 C41 C48 C49 C50 C51 C52 C53 C54 C55 C61 C62 C63 C67 C68 C69 C70 C71 C72 C81 C84 C85 C90 C91 C92 C93 C94 C95 C98 C99 C100 C103 C104 C105 C106 C107 C108 C112 C113 C116 C117 C118 C119 C123 C124 C125 C128 C133 C134 C135 C136 C137 C138 C140 C141 C142 C143 C144 C145 C146 C147 C148 C149 C150 C151 C152 C153 C154 C155 C156 C159 C160 C164 C165 C166 C173 C174 D175 C177 C178 C179 C180 C181 C182 C185 C190 C191 C192 C193 C194 C197 C198 C199 C200 C201 C202 C203 C216 C217 C218 C219 C222 C223 C243 C244 C245 C253 C254 C260 C292 C295 C296 C297 C298 C299 C300 C301 C307 C308 C313 C316 C317 C325 C326 C327 C336 C337 C338 C341 C342 C19:C23 C26:C27 C33:C34 C42:C43 C44:C47 C56:C57 C58:C60 C64:C66 C73:C74 C75:C80 C82:C83 C86:C89 C96:C97 C101:C102 C109:C111 C114:C115 C120:C122 C126:C127 C129:C130 C131:C132 C157:C158 C162:C163 C167:C169 C170:C172 C175:C176 C183:C184 C187:C189 C195:C196 C205:C206 C207:C208 C209:C215 C220:C221 C224:C225 C246:C252 C255:C256 C258:C259 C261:C263 C293:C294 C302:C303 C304:C306 C314:C315 C323:C324 C339:C340">
      <formula1>"新建,改扩建,"</formula1>
    </dataValidation>
    <dataValidation type="list" allowBlank="1" showInputMessage="1" showErrorMessage="1" sqref="G14 G15 G28 G30 G38 G49 G51 G66 G67 G68 G70 G72 G91 H91 G98 G100 G121 G164 G166 G187 G188 G189 G191 G12:G13 G19:G23 G33:G34 G44:G47 G58:G60">
      <formula1>"2016年,2017年,2018年,2019年,2020年,"</formula1>
    </dataValidation>
    <dataValidation type="list" allowBlank="1" showInputMessage="1" showErrorMessage="1" sqref="Q15 Q16 Q17 Q18 Q24 Q25 Q28 Q29 Q30 Q31 Q32 Q37 Q38 Q39 Q40 Q41 Q48 Q49 Q50 Q51 Q52 Q53 Q54 Q55 Q61 Q62 Q63 Q66 Q67 Q68 Q69 Q70 Q71 Q72 Q81 Q84 Q85 Q90 Q91 Q92 Q93 Q94 Q95 Q98 Q99 Q100 Q103 Q104 Q105 Q106 Q107 Q108 Q112 Q113 Q116 Q117 Q118 Q119 Q123 Q124 Q125 Q128 Q133 Q134 Q135 Q136 Q137 Q138 Q141 Q142 Q143 Q146 Q159 Q160 Q164 Q165 Q166 Q185 Q186 Q191 Q194 Q197 Q198 Q199 Q200 Q201 Q202 Q207 Q214 Q215 Q216 Q217 Q218 Q219 Q220 Q221 Q222 Q223 Q243 Q244 Q245 Q253 Q254 Q260 Q292 Q294 Q295 Q298 Q299 Q300 Q301 Q307 Q308 Q313 Q316 Q317 Q325 Q326 Q327 Q336 Q337 Q338 Q341 Q342 Q6:Q11 Q12:Q14 Q19:Q23 Q26:Q27 Q33:Q34 Q35:Q36 Q42:Q43 Q44:Q47 Q56:Q57 Q58:Q60 Q64:Q65 Q73:Q74 Q75:Q80 Q82:Q83 Q86:Q89 Q96:Q97 Q101:Q102 Q109:Q111 Q114:Q115 Q120:Q122 Q126:Q127 Q129:Q130 Q131:Q132 Q139:Q140 Q144:Q145 Q147:Q156 Q157:Q158 Q161:Q163 Q167:Q169 Q187:Q188 Q189:Q190 Q192:Q193 Q195:Q196 Q203:Q206 Q208:Q213 Q224:Q225 Q246:Q252 Q255:Q256 Q258:Q259 Q261:Q263 Q269:Q281 Q296:Q297 Q302:Q303 Q304:Q306 Q314:Q315 Q323:Q324 Q339:Q340">
      <formula1>"/,发改,工信,教育,科技,民宗,民政,人社,国土,环保,住建,交通,农业,林业,水利,商务,文化,卫计,旅发,扶贫,能源,残联,供销,烟草,通管,电网,社会,"</formula1>
    </dataValidation>
    <dataValidation type="list" allowBlank="1" showInputMessage="1" showErrorMessage="1" sqref="G94">
      <formula1>"/,2016年,2017年,2018年,2019年,2020年,"</formula1>
    </dataValidation>
    <dataValidation type="list" allowBlank="1" showInputMessage="1" showErrorMessage="1" sqref="C257 C322 C226:C242 C264:C268 C318:C320 C328:C335">
      <formula1>"新建,改扩建"</formula1>
    </dataValidation>
    <dataValidation type="list" allowBlank="1" showInputMessage="1" showErrorMessage="1" sqref="Q257 Q321 Q322 Q226:Q242 Q309:Q312 Q318:Q320 Q328:Q335">
      <formula1>"/,发改,工信,教育,科技,民宗,民政,人社,国土,环保,住建,交通,农业,林业,水利,商务,文化,卫计,旅发,扶贫,能源,残联,供销,烟草,通管,电网,社会"</formula1>
    </dataValidation>
    <dataValidation type="list" allowBlank="1" showInputMessage="1" showErrorMessage="1" sqref="G321">
      <formula1>"/,2017年,2018年,2019年,2020年"</formula1>
    </dataValidation>
  </dataValidations>
  <pageMargins left="0.432638888888889" right="0.313888888888889" top="0.751388888888889" bottom="0.751388888888889" header="0.297916666666667" footer="0.297916666666667"/>
  <pageSetup paperSize="9" orientation="landscape"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WM995"/>
  <sheetViews>
    <sheetView workbookViewId="0">
      <pane ySplit="6" topLeftCell="A988" activePane="bottomLeft" state="frozen"/>
      <selection/>
      <selection pane="bottomLeft" activeCell="A986" sqref="A986"/>
    </sheetView>
  </sheetViews>
  <sheetFormatPr defaultColWidth="9" defaultRowHeight="14"/>
  <cols>
    <col min="1" max="1" width="19.4727272727273" style="8" customWidth="1"/>
    <col min="2" max="2" width="4.90909090909091" style="71" customWidth="1"/>
    <col min="3" max="3" width="5.54545454545455" style="10" customWidth="1"/>
    <col min="4" max="4" width="5" style="10" customWidth="1"/>
    <col min="5" max="5" width="9.09090909090909" style="11" customWidth="1"/>
    <col min="6" max="6" width="33.5272727272727" style="188" customWidth="1"/>
    <col min="7" max="7" width="5.33636363636364" style="189" customWidth="1"/>
    <col min="8" max="8" width="7" style="189" customWidth="1"/>
    <col min="9" max="9" width="6.45454545454545" style="13" customWidth="1"/>
    <col min="10" max="10" width="6.37272727272727" style="13" customWidth="1"/>
    <col min="11" max="11" width="5.6" style="13" customWidth="1"/>
    <col min="12" max="12" width="5.94545454545455" style="13" customWidth="1"/>
    <col min="13" max="13" width="5.85454545454545" style="13" customWidth="1"/>
    <col min="14" max="15" width="5.68181818181818" style="13" customWidth="1"/>
    <col min="16" max="16" width="5.77272727272727" style="13" customWidth="1"/>
    <col min="17" max="17" width="4.85454545454545" style="10" customWidth="1"/>
  </cols>
  <sheetData>
    <row r="1" ht="26" customHeight="1" spans="1:17">
      <c r="A1" s="14" t="s">
        <v>844</v>
      </c>
      <c r="B1" s="39"/>
      <c r="C1" s="14"/>
      <c r="D1" s="14"/>
      <c r="E1" s="15"/>
      <c r="F1" s="86"/>
      <c r="G1" s="86"/>
      <c r="H1" s="86"/>
      <c r="I1" s="101"/>
      <c r="J1" s="101"/>
      <c r="K1" s="39"/>
      <c r="L1" s="39"/>
      <c r="M1" s="39"/>
      <c r="N1" s="39"/>
      <c r="O1" s="39"/>
      <c r="P1" s="39"/>
      <c r="Q1" s="14"/>
    </row>
    <row r="2" spans="1:17">
      <c r="A2" s="17" t="s">
        <v>1</v>
      </c>
      <c r="B2" s="190"/>
      <c r="C2" s="18"/>
      <c r="D2" s="18"/>
      <c r="E2" s="19"/>
      <c r="F2" s="88"/>
      <c r="G2" s="89"/>
      <c r="H2" s="89"/>
      <c r="I2" s="40"/>
      <c r="J2" s="40"/>
      <c r="K2" s="192"/>
      <c r="L2" s="192"/>
      <c r="M2" s="192"/>
      <c r="N2" s="192"/>
      <c r="O2" s="40" t="s">
        <v>2</v>
      </c>
      <c r="P2" s="40"/>
      <c r="Q2" s="18"/>
    </row>
    <row r="3" ht="18" customHeight="1" spans="1:17">
      <c r="A3" s="20" t="s">
        <v>3</v>
      </c>
      <c r="B3" s="41" t="s">
        <v>4</v>
      </c>
      <c r="C3" s="20" t="s">
        <v>5</v>
      </c>
      <c r="D3" s="20" t="s">
        <v>6</v>
      </c>
      <c r="E3" s="21"/>
      <c r="F3" s="92"/>
      <c r="G3" s="20" t="s">
        <v>7</v>
      </c>
      <c r="H3" s="93" t="s">
        <v>8</v>
      </c>
      <c r="I3" s="24" t="s">
        <v>9</v>
      </c>
      <c r="J3" s="24"/>
      <c r="K3" s="24"/>
      <c r="L3" s="24"/>
      <c r="M3" s="24"/>
      <c r="N3" s="24"/>
      <c r="O3" s="24"/>
      <c r="P3" s="24"/>
      <c r="Q3" s="23" t="s">
        <v>10</v>
      </c>
    </row>
    <row r="4" ht="18" customHeight="1" spans="1:17">
      <c r="A4" s="20"/>
      <c r="B4" s="41"/>
      <c r="C4" s="20"/>
      <c r="D4" s="20" t="s">
        <v>11</v>
      </c>
      <c r="E4" s="21" t="s">
        <v>12</v>
      </c>
      <c r="F4" s="93" t="s">
        <v>13</v>
      </c>
      <c r="G4" s="20"/>
      <c r="H4" s="93"/>
      <c r="I4" s="41" t="s">
        <v>14</v>
      </c>
      <c r="J4" s="24" t="s">
        <v>15</v>
      </c>
      <c r="K4" s="24"/>
      <c r="L4" s="24"/>
      <c r="M4" s="24"/>
      <c r="N4" s="24" t="s">
        <v>572</v>
      </c>
      <c r="O4" s="24" t="s">
        <v>573</v>
      </c>
      <c r="P4" s="24" t="s">
        <v>574</v>
      </c>
      <c r="Q4" s="23"/>
    </row>
    <row r="5" ht="40" customHeight="1" spans="1:17">
      <c r="A5" s="20"/>
      <c r="B5" s="41"/>
      <c r="C5" s="20"/>
      <c r="D5" s="20"/>
      <c r="E5" s="21"/>
      <c r="F5" s="93"/>
      <c r="G5" s="20"/>
      <c r="H5" s="93"/>
      <c r="I5" s="41"/>
      <c r="J5" s="41" t="s">
        <v>19</v>
      </c>
      <c r="K5" s="24" t="s">
        <v>20</v>
      </c>
      <c r="L5" s="24" t="s">
        <v>21</v>
      </c>
      <c r="M5" s="24" t="s">
        <v>22</v>
      </c>
      <c r="N5" s="24"/>
      <c r="O5" s="24"/>
      <c r="P5" s="24"/>
      <c r="Q5" s="23"/>
    </row>
    <row r="6" s="177" customFormat="1" ht="13" spans="1:17">
      <c r="A6" s="23" t="s">
        <v>23</v>
      </c>
      <c r="B6" s="24">
        <f>SUM(B7,B154,B249,B254,B261,B296,B335,B355,B364)</f>
        <v>1496</v>
      </c>
      <c r="C6" s="23" t="s">
        <v>24</v>
      </c>
      <c r="D6" s="23" t="s">
        <v>24</v>
      </c>
      <c r="E6" s="25" t="s">
        <v>24</v>
      </c>
      <c r="F6" s="95" t="s">
        <v>24</v>
      </c>
      <c r="G6" s="95" t="s">
        <v>24</v>
      </c>
      <c r="H6" s="95" t="s">
        <v>24</v>
      </c>
      <c r="I6" s="24">
        <f>SUM(J6,N6,O6,P6)</f>
        <v>326552.5085</v>
      </c>
      <c r="J6" s="24">
        <f>SUM(K6:M6)</f>
        <v>174620.4015</v>
      </c>
      <c r="K6" s="24">
        <f>SUM(K7,K154,K249,K254,K261,K296,K335,K355,K364)</f>
        <v>56087.5205</v>
      </c>
      <c r="L6" s="24">
        <f t="shared" ref="K6:P6" si="0">SUM(L7,L154,L249,L254,L261,L296,L335,L355,L364)</f>
        <v>41107.199</v>
      </c>
      <c r="M6" s="24">
        <f t="shared" si="0"/>
        <v>77425.682</v>
      </c>
      <c r="N6" s="24">
        <f t="shared" si="0"/>
        <v>52913.678</v>
      </c>
      <c r="O6" s="24">
        <f t="shared" si="0"/>
        <v>74165</v>
      </c>
      <c r="P6" s="24">
        <f t="shared" si="0"/>
        <v>24853.429</v>
      </c>
      <c r="Q6" s="29" t="s">
        <v>24</v>
      </c>
    </row>
    <row r="7" s="4" customFormat="1" ht="17" customHeight="1" spans="1:17">
      <c r="A7" s="26" t="s">
        <v>25</v>
      </c>
      <c r="B7" s="27">
        <f>B8+B116+B143+B146+B152+B153</f>
        <v>152</v>
      </c>
      <c r="C7" s="28" t="s">
        <v>24</v>
      </c>
      <c r="D7" s="28" t="s">
        <v>24</v>
      </c>
      <c r="E7" s="97" t="s">
        <v>24</v>
      </c>
      <c r="F7" s="99" t="s">
        <v>24</v>
      </c>
      <c r="G7" s="99" t="s">
        <v>24</v>
      </c>
      <c r="H7" s="99" t="s">
        <v>24</v>
      </c>
      <c r="I7" s="27">
        <f t="shared" ref="I7:I70" si="1">SUM(J7,N7:P7)</f>
        <v>148597.5635</v>
      </c>
      <c r="J7" s="27">
        <f t="shared" ref="J7:J70" si="2">SUM(K7:M7)</f>
        <v>22958.1345</v>
      </c>
      <c r="K7" s="27">
        <f t="shared" ref="K7:P7" si="3">K8+K116+K143+K146+K152+K153</f>
        <v>9500.1345</v>
      </c>
      <c r="L7" s="27">
        <f t="shared" si="3"/>
        <v>9459</v>
      </c>
      <c r="M7" s="27">
        <f t="shared" si="3"/>
        <v>3999</v>
      </c>
      <c r="N7" s="27">
        <f t="shared" si="3"/>
        <v>37550</v>
      </c>
      <c r="O7" s="27">
        <f t="shared" si="3"/>
        <v>67860</v>
      </c>
      <c r="P7" s="27">
        <f t="shared" si="3"/>
        <v>20229.429</v>
      </c>
      <c r="Q7" s="33" t="s">
        <v>24</v>
      </c>
    </row>
    <row r="8" s="4" customFormat="1" ht="13" customHeight="1" spans="1:17">
      <c r="A8" s="31" t="s">
        <v>26</v>
      </c>
      <c r="B8" s="32">
        <f>B9+B83+B93+B105+B112+B114</f>
        <v>122</v>
      </c>
      <c r="C8" s="33" t="s">
        <v>24</v>
      </c>
      <c r="D8" s="33" t="s">
        <v>24</v>
      </c>
      <c r="E8" s="49" t="s">
        <v>24</v>
      </c>
      <c r="F8" s="56" t="s">
        <v>24</v>
      </c>
      <c r="G8" s="56" t="s">
        <v>24</v>
      </c>
      <c r="H8" s="56" t="s">
        <v>24</v>
      </c>
      <c r="I8" s="32">
        <f t="shared" si="1"/>
        <v>130793.5635</v>
      </c>
      <c r="J8" s="32">
        <f t="shared" si="2"/>
        <v>21314.1345</v>
      </c>
      <c r="K8" s="32">
        <f t="shared" ref="K8:P8" si="4">K9+K83+K93+K105+K112+K114</f>
        <v>8955.1345</v>
      </c>
      <c r="L8" s="32">
        <f t="shared" si="4"/>
        <v>8759</v>
      </c>
      <c r="M8" s="32">
        <f t="shared" si="4"/>
        <v>3600</v>
      </c>
      <c r="N8" s="32">
        <f t="shared" si="4"/>
        <v>32050</v>
      </c>
      <c r="O8" s="32">
        <f t="shared" si="4"/>
        <v>57200</v>
      </c>
      <c r="P8" s="32">
        <f t="shared" si="4"/>
        <v>20229.429</v>
      </c>
      <c r="Q8" s="33" t="s">
        <v>24</v>
      </c>
    </row>
    <row r="9" s="4" customFormat="1" ht="15" customHeight="1" spans="1:17">
      <c r="A9" s="31" t="s">
        <v>27</v>
      </c>
      <c r="B9" s="32">
        <f>B10+B44+B47+B53+B78+B82</f>
        <v>67</v>
      </c>
      <c r="C9" s="33" t="s">
        <v>24</v>
      </c>
      <c r="D9" s="33" t="s">
        <v>24</v>
      </c>
      <c r="E9" s="49" t="s">
        <v>24</v>
      </c>
      <c r="F9" s="56" t="s">
        <v>24</v>
      </c>
      <c r="G9" s="56" t="s">
        <v>24</v>
      </c>
      <c r="H9" s="56" t="s">
        <v>24</v>
      </c>
      <c r="I9" s="32">
        <f t="shared" si="1"/>
        <v>70373.5635</v>
      </c>
      <c r="J9" s="32">
        <f t="shared" si="2"/>
        <v>13609.1345</v>
      </c>
      <c r="K9" s="32">
        <f t="shared" ref="K9:P9" si="5">K10+K44+K47+K53+K78+K82</f>
        <v>5050.1345</v>
      </c>
      <c r="L9" s="32">
        <f t="shared" si="5"/>
        <v>6579</v>
      </c>
      <c r="M9" s="32">
        <f t="shared" si="5"/>
        <v>1980</v>
      </c>
      <c r="N9" s="32">
        <f t="shared" si="5"/>
        <v>15650</v>
      </c>
      <c r="O9" s="32">
        <f t="shared" si="5"/>
        <v>22400</v>
      </c>
      <c r="P9" s="32">
        <f t="shared" si="5"/>
        <v>18714.429</v>
      </c>
      <c r="Q9" s="33" t="s">
        <v>24</v>
      </c>
    </row>
    <row r="10" s="4" customFormat="1" ht="19" spans="1:17">
      <c r="A10" s="31" t="s">
        <v>28</v>
      </c>
      <c r="B10" s="32">
        <f>B11+B30+B31</f>
        <v>30</v>
      </c>
      <c r="C10" s="33" t="s">
        <v>24</v>
      </c>
      <c r="D10" s="33" t="s">
        <v>24</v>
      </c>
      <c r="E10" s="49" t="s">
        <v>24</v>
      </c>
      <c r="F10" s="56" t="s">
        <v>24</v>
      </c>
      <c r="G10" s="56" t="s">
        <v>24</v>
      </c>
      <c r="H10" s="56" t="s">
        <v>24</v>
      </c>
      <c r="I10" s="32">
        <f t="shared" si="1"/>
        <v>35816.6385</v>
      </c>
      <c r="J10" s="32">
        <f t="shared" si="2"/>
        <v>7056.1425</v>
      </c>
      <c r="K10" s="32">
        <f t="shared" ref="K10:P10" si="6">K11+K30+K31</f>
        <v>1944.1425</v>
      </c>
      <c r="L10" s="32">
        <f t="shared" si="6"/>
        <v>3912</v>
      </c>
      <c r="M10" s="32">
        <f t="shared" si="6"/>
        <v>1200</v>
      </c>
      <c r="N10" s="32">
        <f t="shared" si="6"/>
        <v>6150</v>
      </c>
      <c r="O10" s="32">
        <f t="shared" si="6"/>
        <v>11150</v>
      </c>
      <c r="P10" s="32">
        <f t="shared" si="6"/>
        <v>11460.496</v>
      </c>
      <c r="Q10" s="33" t="s">
        <v>24</v>
      </c>
    </row>
    <row r="11" s="4" customFormat="1" ht="20" customHeight="1" spans="1:17">
      <c r="A11" s="31" t="s">
        <v>29</v>
      </c>
      <c r="B11" s="32">
        <f>SUM(B12:B30)</f>
        <v>18</v>
      </c>
      <c r="C11" s="33" t="s">
        <v>24</v>
      </c>
      <c r="D11" s="33" t="s">
        <v>30</v>
      </c>
      <c r="E11" s="49">
        <f>SUM(E12:E29)</f>
        <v>6.68455</v>
      </c>
      <c r="F11" s="100"/>
      <c r="G11" s="56"/>
      <c r="H11" s="56" t="s">
        <v>24</v>
      </c>
      <c r="I11" s="32">
        <f t="shared" si="1"/>
        <v>9525.7925</v>
      </c>
      <c r="J11" s="32">
        <f t="shared" si="2"/>
        <v>2198.1425</v>
      </c>
      <c r="K11" s="32">
        <f t="shared" ref="K11:P11" si="7">SUM(K12:K29)</f>
        <v>646.1425</v>
      </c>
      <c r="L11" s="32">
        <f t="shared" si="7"/>
        <v>1352</v>
      </c>
      <c r="M11" s="32">
        <f t="shared" si="7"/>
        <v>200</v>
      </c>
      <c r="N11" s="32">
        <f t="shared" si="7"/>
        <v>300</v>
      </c>
      <c r="O11" s="32">
        <f t="shared" si="7"/>
        <v>3650</v>
      </c>
      <c r="P11" s="32">
        <f t="shared" si="7"/>
        <v>3377.65</v>
      </c>
      <c r="Q11" s="33" t="s">
        <v>24</v>
      </c>
    </row>
    <row r="12" s="178" customFormat="1" ht="20" customHeight="1" spans="1:17">
      <c r="A12" s="191" t="s">
        <v>845</v>
      </c>
      <c r="B12" s="32">
        <v>1</v>
      </c>
      <c r="C12" s="32" t="s">
        <v>282</v>
      </c>
      <c r="D12" s="32" t="s">
        <v>30</v>
      </c>
      <c r="E12" s="49">
        <v>0.19</v>
      </c>
      <c r="F12" s="191" t="s">
        <v>846</v>
      </c>
      <c r="G12" s="32" t="s">
        <v>637</v>
      </c>
      <c r="H12" s="32"/>
      <c r="I12" s="32">
        <f t="shared" si="1"/>
        <v>475</v>
      </c>
      <c r="J12" s="32">
        <f t="shared" si="2"/>
        <v>190</v>
      </c>
      <c r="K12" s="32"/>
      <c r="L12" s="32">
        <v>190</v>
      </c>
      <c r="M12" s="32"/>
      <c r="N12" s="32"/>
      <c r="O12" s="32"/>
      <c r="P12" s="32">
        <v>285</v>
      </c>
      <c r="Q12" s="33" t="s">
        <v>58</v>
      </c>
    </row>
    <row r="13" s="178" customFormat="1" ht="20" customHeight="1" spans="1:17">
      <c r="A13" s="191" t="s">
        <v>847</v>
      </c>
      <c r="B13" s="32">
        <v>1</v>
      </c>
      <c r="C13" s="32" t="s">
        <v>282</v>
      </c>
      <c r="D13" s="32" t="s">
        <v>30</v>
      </c>
      <c r="E13" s="49">
        <v>0.3</v>
      </c>
      <c r="F13" s="191" t="s">
        <v>848</v>
      </c>
      <c r="G13" s="32" t="s">
        <v>637</v>
      </c>
      <c r="H13" s="32"/>
      <c r="I13" s="32">
        <f t="shared" si="1"/>
        <v>750</v>
      </c>
      <c r="J13" s="32">
        <f t="shared" si="2"/>
        <v>300</v>
      </c>
      <c r="K13" s="32"/>
      <c r="L13" s="32">
        <v>300</v>
      </c>
      <c r="M13" s="32"/>
      <c r="N13" s="32"/>
      <c r="O13" s="32"/>
      <c r="P13" s="32">
        <v>450</v>
      </c>
      <c r="Q13" s="33" t="s">
        <v>58</v>
      </c>
    </row>
    <row r="14" s="178" customFormat="1" ht="26" customHeight="1" spans="1:17">
      <c r="A14" s="191" t="s">
        <v>849</v>
      </c>
      <c r="B14" s="32">
        <v>1</v>
      </c>
      <c r="C14" s="32" t="s">
        <v>282</v>
      </c>
      <c r="D14" s="32" t="s">
        <v>30</v>
      </c>
      <c r="E14" s="49">
        <v>0.1278</v>
      </c>
      <c r="F14" s="191" t="s">
        <v>850</v>
      </c>
      <c r="G14" s="32" t="s">
        <v>637</v>
      </c>
      <c r="H14" s="32"/>
      <c r="I14" s="32">
        <f t="shared" si="1"/>
        <v>31.5425</v>
      </c>
      <c r="J14" s="32">
        <f t="shared" si="2"/>
        <v>21.0425</v>
      </c>
      <c r="K14" s="32">
        <v>21.0425</v>
      </c>
      <c r="L14" s="32"/>
      <c r="M14" s="32"/>
      <c r="N14" s="32"/>
      <c r="O14" s="32"/>
      <c r="P14" s="32">
        <v>10.5</v>
      </c>
      <c r="Q14" s="33" t="s">
        <v>58</v>
      </c>
    </row>
    <row r="15" s="178" customFormat="1" ht="23" customHeight="1" spans="1:17">
      <c r="A15" s="191" t="s">
        <v>851</v>
      </c>
      <c r="B15" s="32">
        <v>1</v>
      </c>
      <c r="C15" s="32" t="s">
        <v>282</v>
      </c>
      <c r="D15" s="32" t="s">
        <v>30</v>
      </c>
      <c r="E15" s="49">
        <v>0.072</v>
      </c>
      <c r="F15" s="191" t="s">
        <v>852</v>
      </c>
      <c r="G15" s="32" t="s">
        <v>637</v>
      </c>
      <c r="H15" s="32"/>
      <c r="I15" s="32">
        <f t="shared" si="1"/>
        <v>32.4</v>
      </c>
      <c r="J15" s="32">
        <f t="shared" si="2"/>
        <v>10.8</v>
      </c>
      <c r="K15" s="32">
        <v>10.8</v>
      </c>
      <c r="L15" s="32"/>
      <c r="M15" s="32"/>
      <c r="N15" s="32"/>
      <c r="O15" s="32"/>
      <c r="P15" s="32">
        <v>21.6</v>
      </c>
      <c r="Q15" s="33" t="s">
        <v>58</v>
      </c>
    </row>
    <row r="16" s="178" customFormat="1" ht="23" customHeight="1" spans="1:17">
      <c r="A16" s="191" t="s">
        <v>853</v>
      </c>
      <c r="B16" s="32">
        <v>1</v>
      </c>
      <c r="C16" s="32" t="s">
        <v>282</v>
      </c>
      <c r="D16" s="32" t="s">
        <v>30</v>
      </c>
      <c r="E16" s="49">
        <v>0.2615</v>
      </c>
      <c r="F16" s="191" t="s">
        <v>854</v>
      </c>
      <c r="G16" s="32" t="s">
        <v>637</v>
      </c>
      <c r="H16" s="32"/>
      <c r="I16" s="32">
        <f t="shared" si="1"/>
        <v>236.9</v>
      </c>
      <c r="J16" s="32">
        <f t="shared" si="2"/>
        <v>78.45</v>
      </c>
      <c r="K16" s="32">
        <v>78.45</v>
      </c>
      <c r="L16" s="32"/>
      <c r="M16" s="32"/>
      <c r="N16" s="32"/>
      <c r="O16" s="32"/>
      <c r="P16" s="32">
        <v>158.45</v>
      </c>
      <c r="Q16" s="33" t="s">
        <v>58</v>
      </c>
    </row>
    <row r="17" s="178" customFormat="1" ht="20" customHeight="1" spans="1:17">
      <c r="A17" s="191" t="s">
        <v>855</v>
      </c>
      <c r="B17" s="32">
        <v>1</v>
      </c>
      <c r="C17" s="32" t="s">
        <v>282</v>
      </c>
      <c r="D17" s="32" t="s">
        <v>30</v>
      </c>
      <c r="E17" s="49">
        <v>0.02</v>
      </c>
      <c r="F17" s="191" t="s">
        <v>856</v>
      </c>
      <c r="G17" s="32" t="s">
        <v>637</v>
      </c>
      <c r="H17" s="32"/>
      <c r="I17" s="32">
        <f t="shared" si="1"/>
        <v>7</v>
      </c>
      <c r="J17" s="32">
        <f t="shared" si="2"/>
        <v>3</v>
      </c>
      <c r="K17" s="32">
        <v>3</v>
      </c>
      <c r="L17" s="32"/>
      <c r="M17" s="32"/>
      <c r="N17" s="32"/>
      <c r="O17" s="32"/>
      <c r="P17" s="32">
        <v>4</v>
      </c>
      <c r="Q17" s="33" t="s">
        <v>58</v>
      </c>
    </row>
    <row r="18" s="178" customFormat="1" ht="30" customHeight="1" spans="1:15483">
      <c r="A18" s="191" t="s">
        <v>857</v>
      </c>
      <c r="B18" s="32">
        <v>1</v>
      </c>
      <c r="C18" s="32" t="s">
        <v>282</v>
      </c>
      <c r="D18" s="32" t="s">
        <v>30</v>
      </c>
      <c r="E18" s="49">
        <v>0.15</v>
      </c>
      <c r="F18" s="191" t="s">
        <v>858</v>
      </c>
      <c r="G18" s="32" t="s">
        <v>637</v>
      </c>
      <c r="H18" s="32" t="s">
        <v>115</v>
      </c>
      <c r="I18" s="32">
        <f t="shared" si="1"/>
        <v>150</v>
      </c>
      <c r="J18" s="32">
        <f t="shared" si="2"/>
        <v>150</v>
      </c>
      <c r="K18" s="32"/>
      <c r="L18" s="32">
        <v>150</v>
      </c>
      <c r="M18" s="32"/>
      <c r="N18" s="32"/>
      <c r="O18" s="32"/>
      <c r="P18" s="32">
        <f t="shared" ref="P18:P20" si="8">K18</f>
        <v>0</v>
      </c>
      <c r="Q18" s="33" t="s">
        <v>58</v>
      </c>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c r="GQ18" s="193"/>
      <c r="GR18" s="193"/>
      <c r="GS18" s="193"/>
      <c r="GT18" s="193"/>
      <c r="GU18" s="193"/>
      <c r="GV18" s="193"/>
      <c r="GW18" s="193"/>
      <c r="GX18" s="193"/>
      <c r="GY18" s="193"/>
      <c r="GZ18" s="193"/>
      <c r="HA18" s="193"/>
      <c r="HB18" s="193"/>
      <c r="HC18" s="193"/>
      <c r="HD18" s="193"/>
      <c r="HE18" s="193"/>
      <c r="HF18" s="193"/>
      <c r="HG18" s="193"/>
      <c r="HH18" s="193"/>
      <c r="HI18" s="193"/>
      <c r="HJ18" s="193"/>
      <c r="HK18" s="193"/>
      <c r="HL18" s="193"/>
      <c r="HM18" s="193"/>
      <c r="HN18" s="193"/>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c r="IN18" s="193"/>
      <c r="IO18" s="193"/>
      <c r="IP18" s="193"/>
      <c r="IQ18" s="193"/>
      <c r="IR18" s="193"/>
      <c r="IS18" s="193"/>
      <c r="IT18" s="193"/>
      <c r="IU18" s="193"/>
      <c r="IV18" s="193"/>
      <c r="IW18" s="193"/>
      <c r="IX18" s="193"/>
      <c r="IY18" s="193"/>
      <c r="IZ18" s="193"/>
      <c r="JA18" s="193"/>
      <c r="JB18" s="193"/>
      <c r="JC18" s="193"/>
      <c r="JD18" s="193"/>
      <c r="JE18" s="193"/>
      <c r="JF18" s="193"/>
      <c r="JG18" s="193"/>
      <c r="JH18" s="193"/>
      <c r="JI18" s="193"/>
      <c r="JJ18" s="193"/>
      <c r="JK18" s="193"/>
      <c r="JL18" s="193"/>
      <c r="JM18" s="193"/>
      <c r="JN18" s="193"/>
      <c r="JO18" s="193"/>
      <c r="JP18" s="193"/>
      <c r="JQ18" s="193"/>
      <c r="JR18" s="193"/>
      <c r="JS18" s="193"/>
      <c r="JT18" s="193"/>
      <c r="JU18" s="193"/>
      <c r="JV18" s="193"/>
      <c r="JW18" s="193"/>
      <c r="JX18" s="193"/>
      <c r="JY18" s="193"/>
      <c r="JZ18" s="193"/>
      <c r="KA18" s="193"/>
      <c r="KB18" s="193"/>
      <c r="KC18" s="193"/>
      <c r="KD18" s="193"/>
      <c r="KE18" s="193"/>
      <c r="KF18" s="193"/>
      <c r="KG18" s="193"/>
      <c r="KH18" s="193"/>
      <c r="KI18" s="193"/>
      <c r="KJ18" s="193"/>
      <c r="KK18" s="193"/>
      <c r="KL18" s="193"/>
      <c r="KM18" s="193"/>
      <c r="KN18" s="193"/>
      <c r="KO18" s="193"/>
      <c r="KP18" s="193"/>
      <c r="KQ18" s="193"/>
      <c r="KR18" s="193"/>
      <c r="KS18" s="193"/>
      <c r="KT18" s="193"/>
      <c r="KU18" s="193"/>
      <c r="KV18" s="193"/>
      <c r="KW18" s="193"/>
      <c r="KX18" s="193"/>
      <c r="KY18" s="193"/>
      <c r="KZ18" s="193"/>
      <c r="LA18" s="193"/>
      <c r="LB18" s="193"/>
      <c r="LC18" s="193"/>
      <c r="LD18" s="193"/>
      <c r="LE18" s="193"/>
      <c r="LF18" s="193"/>
      <c r="LG18" s="193"/>
      <c r="LH18" s="193"/>
      <c r="LI18" s="193"/>
      <c r="LJ18" s="193"/>
      <c r="LK18" s="193"/>
      <c r="LL18" s="193"/>
      <c r="LM18" s="193"/>
      <c r="LN18" s="193"/>
      <c r="LO18" s="193"/>
      <c r="LP18" s="193"/>
      <c r="LQ18" s="193"/>
      <c r="LR18" s="193"/>
      <c r="LS18" s="193"/>
      <c r="LT18" s="193"/>
      <c r="LU18" s="193"/>
      <c r="LV18" s="193"/>
      <c r="LW18" s="193"/>
      <c r="LX18" s="193"/>
      <c r="LY18" s="193"/>
      <c r="LZ18" s="193"/>
      <c r="MA18" s="193"/>
      <c r="MB18" s="193"/>
      <c r="MC18" s="193"/>
      <c r="MD18" s="193"/>
      <c r="ME18" s="193"/>
      <c r="MF18" s="193"/>
      <c r="MG18" s="193"/>
      <c r="MH18" s="193"/>
      <c r="MI18" s="193"/>
      <c r="MJ18" s="193"/>
      <c r="MK18" s="193"/>
      <c r="ML18" s="193"/>
      <c r="MM18" s="193"/>
      <c r="MN18" s="193"/>
      <c r="MO18" s="193"/>
      <c r="MP18" s="193"/>
      <c r="MQ18" s="193"/>
      <c r="MR18" s="193"/>
      <c r="MS18" s="193"/>
      <c r="MT18" s="193"/>
      <c r="MU18" s="193"/>
      <c r="MV18" s="193"/>
      <c r="MW18" s="193"/>
      <c r="MX18" s="193"/>
      <c r="MY18" s="193"/>
      <c r="MZ18" s="193"/>
      <c r="NA18" s="193"/>
      <c r="NB18" s="193"/>
      <c r="NC18" s="193"/>
      <c r="ND18" s="193"/>
      <c r="NE18" s="193"/>
      <c r="NF18" s="193"/>
      <c r="NG18" s="193"/>
      <c r="NH18" s="193"/>
      <c r="NI18" s="193"/>
      <c r="NJ18" s="193"/>
      <c r="NK18" s="193"/>
      <c r="NL18" s="193"/>
      <c r="NM18" s="193"/>
      <c r="NN18" s="193"/>
      <c r="NO18" s="193"/>
      <c r="NP18" s="193"/>
      <c r="NQ18" s="193"/>
      <c r="NR18" s="193"/>
      <c r="NS18" s="193"/>
      <c r="NT18" s="193"/>
      <c r="NU18" s="193"/>
      <c r="NV18" s="193"/>
      <c r="NW18" s="193"/>
      <c r="NX18" s="193"/>
      <c r="NY18" s="193"/>
      <c r="NZ18" s="193"/>
      <c r="OA18" s="193"/>
      <c r="OB18" s="193"/>
      <c r="OC18" s="193"/>
      <c r="OD18" s="193"/>
      <c r="OE18" s="193"/>
      <c r="OF18" s="193"/>
      <c r="OG18" s="193"/>
      <c r="OH18" s="193"/>
      <c r="OI18" s="193"/>
      <c r="OJ18" s="193"/>
      <c r="OK18" s="193"/>
      <c r="OL18" s="193"/>
      <c r="OM18" s="193"/>
      <c r="ON18" s="193"/>
      <c r="OO18" s="193"/>
      <c r="OP18" s="193"/>
      <c r="OQ18" s="193"/>
      <c r="OR18" s="193"/>
      <c r="OS18" s="193"/>
      <c r="OT18" s="193"/>
      <c r="OU18" s="193"/>
      <c r="OV18" s="193"/>
      <c r="OW18" s="193"/>
      <c r="OX18" s="193"/>
      <c r="OY18" s="193"/>
      <c r="OZ18" s="193"/>
      <c r="PA18" s="193"/>
      <c r="PB18" s="193"/>
      <c r="PC18" s="193"/>
      <c r="PD18" s="193"/>
      <c r="PE18" s="193"/>
      <c r="PF18" s="193"/>
      <c r="PG18" s="193"/>
      <c r="PH18" s="193"/>
      <c r="PI18" s="193"/>
      <c r="PJ18" s="193"/>
      <c r="PK18" s="193"/>
      <c r="PL18" s="193"/>
      <c r="PM18" s="193"/>
      <c r="PN18" s="193"/>
      <c r="PO18" s="193"/>
      <c r="PP18" s="193"/>
      <c r="PQ18" s="193"/>
      <c r="PR18" s="193"/>
      <c r="PS18" s="193"/>
      <c r="PT18" s="193"/>
      <c r="PU18" s="193"/>
      <c r="PV18" s="193"/>
      <c r="PW18" s="193"/>
      <c r="PX18" s="193"/>
      <c r="PY18" s="193"/>
      <c r="PZ18" s="193"/>
      <c r="QA18" s="193"/>
      <c r="QB18" s="193"/>
      <c r="QC18" s="193"/>
      <c r="QD18" s="193"/>
      <c r="QE18" s="193"/>
      <c r="QF18" s="193"/>
      <c r="QG18" s="193"/>
      <c r="QH18" s="193"/>
      <c r="QI18" s="193"/>
      <c r="QJ18" s="193"/>
      <c r="QK18" s="193"/>
      <c r="QL18" s="193"/>
      <c r="QM18" s="193"/>
      <c r="QN18" s="193"/>
      <c r="QO18" s="193"/>
      <c r="QP18" s="193"/>
      <c r="QQ18" s="193"/>
      <c r="QR18" s="193"/>
      <c r="QS18" s="193"/>
      <c r="QT18" s="193"/>
      <c r="QU18" s="193"/>
      <c r="QV18" s="193"/>
      <c r="QW18" s="193"/>
      <c r="QX18" s="193"/>
      <c r="QY18" s="193"/>
      <c r="QZ18" s="193"/>
      <c r="RA18" s="193"/>
      <c r="RB18" s="193"/>
      <c r="RC18" s="193"/>
      <c r="RD18" s="193"/>
      <c r="RE18" s="193"/>
      <c r="RF18" s="193"/>
      <c r="RG18" s="193"/>
      <c r="RH18" s="193"/>
      <c r="RI18" s="193"/>
      <c r="RJ18" s="193"/>
      <c r="RK18" s="193"/>
      <c r="RL18" s="193"/>
      <c r="RM18" s="193"/>
      <c r="RN18" s="193"/>
      <c r="RO18" s="193"/>
      <c r="RP18" s="193"/>
      <c r="RQ18" s="193"/>
      <c r="RR18" s="193"/>
      <c r="RS18" s="193"/>
      <c r="RT18" s="193"/>
      <c r="RU18" s="193"/>
      <c r="RV18" s="193"/>
      <c r="RW18" s="193"/>
      <c r="RX18" s="193"/>
      <c r="RY18" s="193"/>
      <c r="RZ18" s="193"/>
      <c r="SA18" s="193"/>
      <c r="SB18" s="193"/>
      <c r="SC18" s="193"/>
      <c r="SD18" s="193"/>
      <c r="SE18" s="193"/>
      <c r="SF18" s="193"/>
      <c r="SG18" s="193"/>
      <c r="SH18" s="193"/>
      <c r="SI18" s="193"/>
      <c r="SJ18" s="193"/>
      <c r="SK18" s="193"/>
      <c r="SL18" s="193"/>
      <c r="SM18" s="193"/>
      <c r="SN18" s="193"/>
      <c r="SO18" s="193"/>
      <c r="SP18" s="193"/>
      <c r="SQ18" s="193"/>
      <c r="SR18" s="193"/>
      <c r="SS18" s="193"/>
      <c r="ST18" s="193"/>
      <c r="SU18" s="193"/>
      <c r="SV18" s="193"/>
      <c r="SW18" s="193"/>
      <c r="SX18" s="193"/>
      <c r="SY18" s="193"/>
      <c r="SZ18" s="193"/>
      <c r="TA18" s="193"/>
      <c r="TB18" s="193"/>
      <c r="TC18" s="193"/>
      <c r="TD18" s="193"/>
      <c r="TE18" s="193"/>
      <c r="TF18" s="193"/>
      <c r="TG18" s="193"/>
      <c r="TH18" s="193"/>
      <c r="TI18" s="193"/>
      <c r="TJ18" s="193"/>
      <c r="TK18" s="193"/>
      <c r="TL18" s="193"/>
      <c r="TM18" s="193"/>
      <c r="TN18" s="193"/>
      <c r="TO18" s="193"/>
      <c r="TP18" s="193"/>
      <c r="TQ18" s="193"/>
      <c r="TR18" s="193"/>
      <c r="TS18" s="193"/>
      <c r="TT18" s="193"/>
      <c r="TU18" s="193"/>
      <c r="TV18" s="193"/>
      <c r="TW18" s="193"/>
      <c r="TX18" s="193"/>
      <c r="TY18" s="193"/>
      <c r="TZ18" s="193"/>
      <c r="UA18" s="193"/>
      <c r="UB18" s="193"/>
      <c r="UC18" s="193"/>
      <c r="UD18" s="193"/>
      <c r="UE18" s="193"/>
      <c r="UF18" s="193"/>
      <c r="UG18" s="193"/>
      <c r="UH18" s="193"/>
      <c r="UI18" s="193"/>
      <c r="UJ18" s="193"/>
      <c r="UK18" s="193"/>
      <c r="UL18" s="193"/>
      <c r="UM18" s="193"/>
      <c r="UN18" s="193"/>
      <c r="UO18" s="193"/>
      <c r="UP18" s="193"/>
      <c r="UQ18" s="193"/>
      <c r="UR18" s="193"/>
      <c r="US18" s="193"/>
      <c r="UT18" s="193"/>
      <c r="UU18" s="193"/>
      <c r="UV18" s="193"/>
      <c r="UW18" s="193"/>
      <c r="UX18" s="193"/>
      <c r="UY18" s="193"/>
      <c r="UZ18" s="193"/>
      <c r="VA18" s="193"/>
      <c r="VB18" s="193"/>
      <c r="VC18" s="193"/>
      <c r="VD18" s="193"/>
      <c r="VE18" s="193"/>
      <c r="VF18" s="193"/>
      <c r="VG18" s="193"/>
      <c r="VH18" s="193"/>
      <c r="VI18" s="193"/>
      <c r="VJ18" s="193"/>
      <c r="VK18" s="193"/>
      <c r="VL18" s="193"/>
      <c r="VM18" s="193"/>
      <c r="VN18" s="193"/>
      <c r="VO18" s="193"/>
      <c r="VP18" s="193"/>
      <c r="VQ18" s="193"/>
      <c r="VR18" s="193"/>
      <c r="VS18" s="193"/>
      <c r="VT18" s="193"/>
      <c r="VU18" s="193"/>
      <c r="VV18" s="193"/>
      <c r="VW18" s="193"/>
      <c r="VX18" s="193"/>
      <c r="VY18" s="193"/>
      <c r="VZ18" s="193"/>
      <c r="WA18" s="193"/>
      <c r="WB18" s="193"/>
      <c r="WC18" s="193"/>
      <c r="WD18" s="193"/>
      <c r="WE18" s="193"/>
      <c r="WF18" s="193"/>
      <c r="WG18" s="193"/>
      <c r="WH18" s="193"/>
      <c r="WI18" s="193"/>
      <c r="WJ18" s="193"/>
      <c r="WK18" s="193"/>
      <c r="WL18" s="193"/>
      <c r="WM18" s="193"/>
      <c r="WN18" s="193"/>
      <c r="WO18" s="193"/>
      <c r="WP18" s="193"/>
      <c r="WQ18" s="193"/>
      <c r="WR18" s="193"/>
      <c r="WS18" s="193"/>
      <c r="WT18" s="193"/>
      <c r="WU18" s="193"/>
      <c r="WV18" s="193"/>
      <c r="WW18" s="193"/>
      <c r="WX18" s="193"/>
      <c r="WY18" s="193"/>
      <c r="WZ18" s="193"/>
      <c r="XA18" s="193"/>
      <c r="XB18" s="193"/>
      <c r="XC18" s="193"/>
      <c r="XD18" s="193"/>
      <c r="XE18" s="193"/>
      <c r="XF18" s="193"/>
      <c r="XG18" s="193"/>
      <c r="XH18" s="193"/>
      <c r="XI18" s="193"/>
      <c r="XJ18" s="193"/>
      <c r="XK18" s="193"/>
      <c r="XL18" s="193"/>
      <c r="XM18" s="193"/>
      <c r="XN18" s="193"/>
      <c r="XO18" s="193"/>
      <c r="XP18" s="193"/>
      <c r="XQ18" s="193"/>
      <c r="XR18" s="193"/>
      <c r="XS18" s="193"/>
      <c r="XT18" s="193"/>
      <c r="XU18" s="193"/>
      <c r="XV18" s="193"/>
      <c r="XW18" s="193"/>
      <c r="XX18" s="193"/>
      <c r="XY18" s="193"/>
      <c r="XZ18" s="193"/>
      <c r="YA18" s="193"/>
      <c r="YB18" s="193"/>
      <c r="YC18" s="193"/>
      <c r="YD18" s="193"/>
      <c r="YE18" s="193"/>
      <c r="YF18" s="193"/>
      <c r="YG18" s="193"/>
      <c r="YH18" s="193"/>
      <c r="YI18" s="193"/>
      <c r="YJ18" s="193"/>
      <c r="YK18" s="193"/>
      <c r="YL18" s="193"/>
      <c r="YM18" s="193"/>
      <c r="YN18" s="193"/>
      <c r="YO18" s="193"/>
      <c r="YP18" s="193"/>
      <c r="YQ18" s="193"/>
      <c r="YR18" s="193"/>
      <c r="YS18" s="193"/>
      <c r="YT18" s="193"/>
      <c r="YU18" s="193"/>
      <c r="YV18" s="193"/>
      <c r="YW18" s="193"/>
      <c r="YX18" s="193"/>
      <c r="YY18" s="193"/>
      <c r="YZ18" s="193"/>
      <c r="ZA18" s="193"/>
      <c r="ZB18" s="193"/>
      <c r="ZC18" s="193"/>
      <c r="ZD18" s="193"/>
      <c r="ZE18" s="193"/>
      <c r="ZF18" s="193"/>
      <c r="ZG18" s="193"/>
      <c r="ZH18" s="193"/>
      <c r="ZI18" s="193"/>
      <c r="ZJ18" s="193"/>
      <c r="ZK18" s="193"/>
      <c r="ZL18" s="193"/>
      <c r="ZM18" s="193"/>
      <c r="ZN18" s="193"/>
      <c r="ZO18" s="193"/>
      <c r="ZP18" s="193"/>
      <c r="ZQ18" s="193"/>
      <c r="ZR18" s="193"/>
      <c r="ZS18" s="193"/>
      <c r="ZT18" s="193"/>
      <c r="ZU18" s="193"/>
      <c r="ZV18" s="193"/>
      <c r="ZW18" s="193"/>
      <c r="ZX18" s="193"/>
      <c r="ZY18" s="193"/>
      <c r="ZZ18" s="193"/>
      <c r="AAA18" s="193"/>
      <c r="AAB18" s="193"/>
      <c r="AAC18" s="193"/>
      <c r="AAD18" s="193"/>
      <c r="AAE18" s="193"/>
      <c r="AAF18" s="193"/>
      <c r="AAG18" s="193"/>
      <c r="AAH18" s="193"/>
      <c r="AAI18" s="193"/>
      <c r="AAJ18" s="193"/>
      <c r="AAK18" s="193"/>
      <c r="AAL18" s="193"/>
      <c r="AAM18" s="193"/>
      <c r="AAN18" s="193"/>
      <c r="AAO18" s="193"/>
      <c r="AAP18" s="193"/>
      <c r="AAQ18" s="193"/>
      <c r="AAR18" s="193"/>
      <c r="AAS18" s="193"/>
      <c r="AAT18" s="193"/>
      <c r="AAU18" s="193"/>
      <c r="AAV18" s="193"/>
      <c r="AAW18" s="193"/>
      <c r="AAX18" s="193"/>
      <c r="AAY18" s="193"/>
      <c r="AAZ18" s="193"/>
      <c r="ABA18" s="193"/>
      <c r="ABB18" s="193"/>
      <c r="ABC18" s="193"/>
      <c r="ABD18" s="193"/>
      <c r="ABE18" s="193"/>
      <c r="ABF18" s="193"/>
      <c r="ABG18" s="193"/>
      <c r="ABH18" s="193"/>
      <c r="ABI18" s="193"/>
      <c r="ABJ18" s="193"/>
      <c r="ABK18" s="193"/>
      <c r="ABL18" s="193"/>
      <c r="ABM18" s="193"/>
      <c r="ABN18" s="193"/>
      <c r="ABO18" s="193"/>
      <c r="ABP18" s="193"/>
      <c r="ABQ18" s="193"/>
      <c r="ABR18" s="193"/>
      <c r="ABS18" s="193"/>
      <c r="ABT18" s="193"/>
      <c r="ABU18" s="193"/>
      <c r="ABV18" s="193"/>
      <c r="ABW18" s="193"/>
      <c r="ABX18" s="193"/>
      <c r="ABY18" s="193"/>
      <c r="ABZ18" s="193"/>
      <c r="ACA18" s="193"/>
      <c r="ACB18" s="193"/>
      <c r="ACC18" s="193"/>
      <c r="ACD18" s="193"/>
      <c r="ACE18" s="193"/>
      <c r="ACF18" s="193"/>
      <c r="ACG18" s="193"/>
      <c r="ACH18" s="193"/>
      <c r="ACI18" s="193"/>
      <c r="ACJ18" s="193"/>
      <c r="ACK18" s="193"/>
      <c r="ACL18" s="193"/>
      <c r="ACM18" s="193"/>
      <c r="ACN18" s="193"/>
      <c r="ACO18" s="193"/>
      <c r="ACP18" s="193"/>
      <c r="ACQ18" s="193"/>
      <c r="ACR18" s="193"/>
      <c r="ACS18" s="193"/>
      <c r="ACT18" s="193"/>
      <c r="ACU18" s="193"/>
      <c r="ACV18" s="193"/>
      <c r="ACW18" s="193"/>
      <c r="ACX18" s="193"/>
      <c r="ACY18" s="193"/>
      <c r="ACZ18" s="193"/>
      <c r="ADA18" s="193"/>
      <c r="ADB18" s="193"/>
      <c r="ADC18" s="193"/>
      <c r="ADD18" s="193"/>
      <c r="ADE18" s="193"/>
      <c r="ADF18" s="193"/>
      <c r="ADG18" s="193"/>
      <c r="ADH18" s="193"/>
      <c r="ADI18" s="193"/>
      <c r="ADJ18" s="193"/>
      <c r="ADK18" s="193"/>
      <c r="ADL18" s="193"/>
      <c r="ADM18" s="193"/>
      <c r="ADN18" s="193"/>
      <c r="ADO18" s="193"/>
      <c r="ADP18" s="193"/>
      <c r="ADQ18" s="193"/>
      <c r="ADR18" s="193"/>
      <c r="ADS18" s="193"/>
      <c r="ADT18" s="193"/>
      <c r="ADU18" s="193"/>
      <c r="ADV18" s="193"/>
      <c r="ADW18" s="193"/>
      <c r="ADX18" s="193"/>
      <c r="ADY18" s="193"/>
      <c r="ADZ18" s="193"/>
      <c r="AEA18" s="193"/>
      <c r="AEB18" s="193"/>
      <c r="AEC18" s="193"/>
      <c r="AED18" s="193"/>
      <c r="AEE18" s="193"/>
      <c r="AEF18" s="193"/>
      <c r="AEG18" s="193"/>
      <c r="AEH18" s="193"/>
      <c r="AEI18" s="193"/>
      <c r="AEJ18" s="193"/>
      <c r="AEK18" s="193"/>
      <c r="AEL18" s="193"/>
      <c r="AEM18" s="193"/>
      <c r="AEN18" s="193"/>
      <c r="AEO18" s="193"/>
      <c r="AEP18" s="193"/>
      <c r="AEQ18" s="193"/>
      <c r="AER18" s="193"/>
      <c r="AES18" s="193"/>
      <c r="AET18" s="193"/>
      <c r="AEU18" s="193"/>
      <c r="AEV18" s="193"/>
      <c r="AEW18" s="193"/>
      <c r="AEX18" s="193"/>
      <c r="AEY18" s="193"/>
      <c r="AEZ18" s="193"/>
      <c r="AFA18" s="193"/>
      <c r="AFB18" s="193"/>
      <c r="AFC18" s="193"/>
      <c r="AFD18" s="193"/>
      <c r="AFE18" s="193"/>
      <c r="AFF18" s="193"/>
      <c r="AFG18" s="193"/>
      <c r="AFH18" s="193"/>
      <c r="AFI18" s="193"/>
      <c r="AFJ18" s="193"/>
      <c r="AFK18" s="193"/>
      <c r="AFL18" s="193"/>
      <c r="AFM18" s="193"/>
      <c r="AFN18" s="193"/>
      <c r="AFO18" s="193"/>
      <c r="AFP18" s="193"/>
      <c r="AFQ18" s="193"/>
      <c r="AFR18" s="193"/>
      <c r="AFS18" s="193"/>
      <c r="AFT18" s="193"/>
      <c r="AFU18" s="193"/>
      <c r="AFV18" s="193"/>
      <c r="AFW18" s="193"/>
      <c r="AFX18" s="193"/>
      <c r="AFY18" s="193"/>
      <c r="AFZ18" s="193"/>
      <c r="AGA18" s="193"/>
      <c r="AGB18" s="193"/>
      <c r="AGC18" s="193"/>
      <c r="AGD18" s="193"/>
      <c r="AGE18" s="193"/>
      <c r="AGF18" s="193"/>
      <c r="AGG18" s="193"/>
      <c r="AGH18" s="193"/>
      <c r="AGI18" s="193"/>
      <c r="AGJ18" s="193"/>
      <c r="AGK18" s="193"/>
      <c r="AGL18" s="193"/>
      <c r="AGM18" s="193"/>
      <c r="AGN18" s="193"/>
      <c r="AGO18" s="193"/>
      <c r="AGP18" s="193"/>
      <c r="AGQ18" s="193"/>
      <c r="AGR18" s="193"/>
      <c r="AGS18" s="193"/>
      <c r="AGT18" s="193"/>
      <c r="AGU18" s="193"/>
      <c r="AGV18" s="193"/>
      <c r="AGW18" s="193"/>
      <c r="AGX18" s="193"/>
      <c r="AGY18" s="193"/>
      <c r="AGZ18" s="193"/>
      <c r="AHA18" s="193"/>
      <c r="AHB18" s="193"/>
      <c r="AHC18" s="193"/>
      <c r="AHD18" s="193"/>
      <c r="AHE18" s="193"/>
      <c r="AHF18" s="193"/>
      <c r="AHG18" s="193"/>
      <c r="AHH18" s="193"/>
      <c r="AHI18" s="193"/>
      <c r="AHJ18" s="193"/>
      <c r="AHK18" s="193"/>
      <c r="AHL18" s="193"/>
      <c r="AHM18" s="193"/>
      <c r="AHN18" s="193"/>
      <c r="AHO18" s="193"/>
      <c r="AHP18" s="193"/>
      <c r="AHQ18" s="193"/>
      <c r="AHR18" s="193"/>
      <c r="AHS18" s="193"/>
      <c r="AHT18" s="193"/>
      <c r="AHU18" s="193"/>
      <c r="AHV18" s="193"/>
      <c r="AHW18" s="193"/>
      <c r="AHX18" s="193"/>
      <c r="AHY18" s="193"/>
      <c r="AHZ18" s="193"/>
      <c r="AIA18" s="193"/>
      <c r="AIB18" s="193"/>
      <c r="AIC18" s="193"/>
      <c r="AID18" s="193"/>
      <c r="AIE18" s="193"/>
      <c r="AIF18" s="193"/>
      <c r="AIG18" s="193"/>
      <c r="AIH18" s="193"/>
      <c r="AII18" s="193"/>
      <c r="AIJ18" s="193"/>
      <c r="AIK18" s="193"/>
      <c r="AIL18" s="193"/>
      <c r="AIM18" s="193"/>
      <c r="AIN18" s="193"/>
      <c r="AIO18" s="193"/>
      <c r="AIP18" s="193"/>
      <c r="AIQ18" s="193"/>
      <c r="AIR18" s="193"/>
      <c r="AIS18" s="193"/>
      <c r="AIT18" s="193"/>
      <c r="AIU18" s="193"/>
      <c r="AIV18" s="193"/>
      <c r="AIW18" s="193"/>
      <c r="AIX18" s="193"/>
      <c r="AIY18" s="193"/>
      <c r="AIZ18" s="193"/>
      <c r="AJA18" s="193"/>
      <c r="AJB18" s="193"/>
      <c r="AJC18" s="193"/>
      <c r="AJD18" s="193"/>
      <c r="AJE18" s="193"/>
      <c r="AJF18" s="193"/>
      <c r="AJG18" s="193"/>
      <c r="AJH18" s="193"/>
      <c r="AJI18" s="193"/>
      <c r="AJJ18" s="193"/>
      <c r="AJK18" s="193"/>
      <c r="AJL18" s="193"/>
      <c r="AJM18" s="193"/>
      <c r="AJN18" s="193"/>
      <c r="AJO18" s="193"/>
      <c r="AJP18" s="193"/>
      <c r="AJQ18" s="193"/>
      <c r="AJR18" s="193"/>
      <c r="AJS18" s="193"/>
      <c r="AJT18" s="193"/>
      <c r="AJU18" s="193"/>
      <c r="AJV18" s="193"/>
      <c r="AJW18" s="193"/>
      <c r="AJX18" s="193"/>
      <c r="AJY18" s="193"/>
      <c r="AJZ18" s="193"/>
      <c r="AKA18" s="193"/>
      <c r="AKB18" s="193"/>
      <c r="AKC18" s="193"/>
      <c r="AKD18" s="193"/>
      <c r="AKE18" s="193"/>
      <c r="AKF18" s="193"/>
      <c r="AKG18" s="193"/>
      <c r="AKH18" s="193"/>
      <c r="AKI18" s="193"/>
      <c r="AKJ18" s="193"/>
      <c r="AKK18" s="193"/>
      <c r="AKL18" s="193"/>
      <c r="AKM18" s="193"/>
      <c r="AKN18" s="193"/>
      <c r="AKO18" s="193"/>
      <c r="AKP18" s="193"/>
      <c r="AKQ18" s="193"/>
      <c r="AKR18" s="193"/>
      <c r="AKS18" s="193"/>
      <c r="AKT18" s="193"/>
      <c r="AKU18" s="193"/>
      <c r="AKV18" s="193"/>
      <c r="AKW18" s="193"/>
      <c r="AKX18" s="193"/>
      <c r="AKY18" s="193"/>
      <c r="AKZ18" s="193"/>
      <c r="ALA18" s="193"/>
      <c r="ALB18" s="193"/>
      <c r="ALC18" s="193"/>
      <c r="ALD18" s="193"/>
      <c r="ALE18" s="193"/>
      <c r="ALF18" s="193"/>
      <c r="ALG18" s="193"/>
      <c r="ALH18" s="193"/>
      <c r="ALI18" s="193"/>
      <c r="ALJ18" s="193"/>
      <c r="ALK18" s="193"/>
      <c r="ALL18" s="193"/>
      <c r="ALM18" s="193"/>
      <c r="ALN18" s="193"/>
      <c r="ALO18" s="193"/>
      <c r="ALP18" s="193"/>
      <c r="ALQ18" s="193"/>
      <c r="ALR18" s="193"/>
      <c r="ALS18" s="193"/>
      <c r="ALT18" s="193"/>
      <c r="ALU18" s="193"/>
      <c r="ALV18" s="193"/>
      <c r="ALW18" s="193"/>
      <c r="ALX18" s="193"/>
      <c r="ALY18" s="193"/>
      <c r="ALZ18" s="193"/>
      <c r="AMA18" s="193"/>
      <c r="AMB18" s="193"/>
      <c r="AMC18" s="193"/>
      <c r="AMD18" s="193"/>
      <c r="AME18" s="193"/>
      <c r="AMF18" s="193"/>
      <c r="AMG18" s="193"/>
      <c r="AMH18" s="193"/>
      <c r="AMI18" s="193"/>
      <c r="AMJ18" s="193"/>
      <c r="AMK18" s="193"/>
      <c r="AML18" s="193"/>
      <c r="AMM18" s="193"/>
      <c r="AMN18" s="193"/>
      <c r="AMO18" s="193"/>
      <c r="AMP18" s="193"/>
      <c r="AMQ18" s="193"/>
      <c r="AMR18" s="193"/>
      <c r="AMS18" s="193"/>
      <c r="AMT18" s="193"/>
      <c r="AMU18" s="193"/>
      <c r="AMV18" s="193"/>
      <c r="AMW18" s="193"/>
      <c r="AMX18" s="193"/>
      <c r="AMY18" s="193"/>
      <c r="AMZ18" s="193"/>
      <c r="ANA18" s="193"/>
      <c r="ANB18" s="193"/>
      <c r="ANC18" s="193"/>
      <c r="AND18" s="193"/>
      <c r="ANE18" s="193"/>
      <c r="ANF18" s="193"/>
      <c r="ANG18" s="193"/>
      <c r="ANH18" s="193"/>
      <c r="ANI18" s="193"/>
      <c r="ANJ18" s="193"/>
      <c r="ANK18" s="193"/>
      <c r="ANL18" s="193"/>
      <c r="ANM18" s="193"/>
      <c r="ANN18" s="193"/>
      <c r="ANO18" s="193"/>
      <c r="ANP18" s="193"/>
      <c r="ANQ18" s="193"/>
      <c r="ANR18" s="193"/>
      <c r="ANS18" s="193"/>
      <c r="ANT18" s="193"/>
      <c r="ANU18" s="193"/>
      <c r="ANV18" s="193"/>
      <c r="ANW18" s="193"/>
      <c r="ANX18" s="193"/>
      <c r="ANY18" s="193"/>
      <c r="ANZ18" s="193"/>
      <c r="AOA18" s="193"/>
      <c r="AOB18" s="193"/>
      <c r="AOC18" s="193"/>
      <c r="AOD18" s="193"/>
      <c r="AOE18" s="193"/>
      <c r="AOF18" s="193"/>
      <c r="AOG18" s="193"/>
      <c r="AOH18" s="193"/>
      <c r="AOI18" s="193"/>
      <c r="AOJ18" s="193"/>
      <c r="AOK18" s="193"/>
      <c r="AOL18" s="193"/>
      <c r="AOM18" s="193"/>
      <c r="AON18" s="193"/>
      <c r="AOO18" s="193"/>
      <c r="AOP18" s="193"/>
      <c r="AOQ18" s="193"/>
      <c r="AOR18" s="193"/>
      <c r="AOS18" s="193"/>
      <c r="AOT18" s="193"/>
      <c r="AOU18" s="193"/>
      <c r="AOV18" s="193"/>
      <c r="AOW18" s="193"/>
      <c r="AOX18" s="193"/>
      <c r="AOY18" s="193"/>
      <c r="AOZ18" s="193"/>
      <c r="APA18" s="193"/>
      <c r="APB18" s="193"/>
      <c r="APC18" s="193"/>
      <c r="APD18" s="193"/>
      <c r="APE18" s="193"/>
      <c r="APF18" s="193"/>
      <c r="APG18" s="193"/>
      <c r="APH18" s="193"/>
      <c r="API18" s="193"/>
      <c r="APJ18" s="193"/>
      <c r="APK18" s="193"/>
      <c r="APL18" s="193"/>
      <c r="APM18" s="193"/>
      <c r="APN18" s="193"/>
      <c r="APO18" s="193"/>
      <c r="APP18" s="193"/>
      <c r="APQ18" s="193"/>
      <c r="APR18" s="193"/>
      <c r="APS18" s="193"/>
      <c r="APT18" s="193"/>
      <c r="APU18" s="193"/>
      <c r="APV18" s="193"/>
      <c r="APW18" s="193"/>
      <c r="APX18" s="193"/>
      <c r="APY18" s="193"/>
      <c r="APZ18" s="193"/>
      <c r="AQA18" s="193"/>
      <c r="AQB18" s="193"/>
      <c r="AQC18" s="193"/>
      <c r="AQD18" s="193"/>
      <c r="AQE18" s="193"/>
      <c r="AQF18" s="193"/>
      <c r="AQG18" s="193"/>
      <c r="AQH18" s="193"/>
      <c r="AQI18" s="193"/>
      <c r="AQJ18" s="193"/>
      <c r="AQK18" s="193"/>
      <c r="AQL18" s="193"/>
      <c r="AQM18" s="193"/>
      <c r="AQN18" s="193"/>
      <c r="AQO18" s="193"/>
      <c r="AQP18" s="193"/>
      <c r="AQQ18" s="193"/>
      <c r="AQR18" s="193"/>
      <c r="AQS18" s="193"/>
      <c r="AQT18" s="193"/>
      <c r="AQU18" s="193"/>
      <c r="AQV18" s="193"/>
      <c r="AQW18" s="193"/>
      <c r="AQX18" s="193"/>
      <c r="AQY18" s="193"/>
      <c r="AQZ18" s="193"/>
      <c r="ARA18" s="193"/>
      <c r="ARB18" s="193"/>
      <c r="ARC18" s="193"/>
      <c r="ARD18" s="193"/>
      <c r="ARE18" s="193"/>
      <c r="ARF18" s="193"/>
      <c r="ARG18" s="193"/>
      <c r="ARH18" s="193"/>
      <c r="ARI18" s="193"/>
      <c r="ARJ18" s="193"/>
      <c r="ARK18" s="193"/>
      <c r="ARL18" s="193"/>
      <c r="ARM18" s="193"/>
      <c r="ARN18" s="193"/>
      <c r="ARO18" s="193"/>
      <c r="ARP18" s="193"/>
      <c r="ARQ18" s="193"/>
      <c r="ARR18" s="193"/>
      <c r="ARS18" s="193"/>
      <c r="ART18" s="193"/>
      <c r="ARU18" s="193"/>
      <c r="ARV18" s="193"/>
      <c r="ARW18" s="193"/>
      <c r="ARX18" s="193"/>
      <c r="ARY18" s="193"/>
      <c r="ARZ18" s="193"/>
      <c r="ASA18" s="193"/>
      <c r="ASB18" s="193"/>
      <c r="ASC18" s="193"/>
      <c r="ASD18" s="193"/>
      <c r="ASE18" s="193"/>
      <c r="ASF18" s="193"/>
      <c r="ASG18" s="193"/>
      <c r="ASH18" s="193"/>
      <c r="ASI18" s="193"/>
      <c r="ASJ18" s="193"/>
      <c r="ASK18" s="193"/>
      <c r="ASL18" s="193"/>
      <c r="ASM18" s="193"/>
      <c r="ASN18" s="193"/>
      <c r="ASO18" s="193"/>
      <c r="ASP18" s="193"/>
      <c r="ASQ18" s="193"/>
      <c r="ASR18" s="193"/>
      <c r="ASS18" s="193"/>
      <c r="AST18" s="193"/>
      <c r="ASU18" s="193"/>
      <c r="ASV18" s="193"/>
      <c r="ASW18" s="193"/>
      <c r="ASX18" s="193"/>
      <c r="ASY18" s="193"/>
      <c r="ASZ18" s="193"/>
      <c r="ATA18" s="193"/>
      <c r="ATB18" s="193"/>
      <c r="ATC18" s="193"/>
      <c r="ATD18" s="193"/>
      <c r="ATE18" s="193"/>
      <c r="ATF18" s="193"/>
      <c r="ATG18" s="193"/>
      <c r="ATH18" s="193"/>
      <c r="ATI18" s="193"/>
      <c r="ATJ18" s="193"/>
      <c r="ATK18" s="193"/>
      <c r="ATL18" s="193"/>
      <c r="ATM18" s="193"/>
      <c r="ATN18" s="193"/>
      <c r="ATO18" s="193"/>
      <c r="ATP18" s="193"/>
      <c r="ATQ18" s="193"/>
      <c r="ATR18" s="193"/>
      <c r="ATS18" s="193"/>
      <c r="ATT18" s="193"/>
      <c r="ATU18" s="193"/>
      <c r="ATV18" s="193"/>
      <c r="ATW18" s="193"/>
      <c r="ATX18" s="193"/>
      <c r="ATY18" s="193"/>
      <c r="ATZ18" s="193"/>
      <c r="AUA18" s="193"/>
      <c r="AUB18" s="193"/>
      <c r="AUC18" s="193"/>
      <c r="AUD18" s="193"/>
      <c r="AUE18" s="193"/>
      <c r="AUF18" s="193"/>
      <c r="AUG18" s="193"/>
      <c r="AUH18" s="193"/>
      <c r="AUI18" s="193"/>
      <c r="AUJ18" s="193"/>
      <c r="AUK18" s="193"/>
      <c r="AUL18" s="193"/>
      <c r="AUM18" s="193"/>
      <c r="AUN18" s="193"/>
      <c r="AUO18" s="193"/>
      <c r="AUP18" s="193"/>
      <c r="AUQ18" s="193"/>
      <c r="AUR18" s="193"/>
      <c r="AUS18" s="193"/>
      <c r="AUT18" s="193"/>
      <c r="AUU18" s="193"/>
      <c r="AUV18" s="193"/>
      <c r="AUW18" s="193"/>
      <c r="AUX18" s="193"/>
      <c r="AUY18" s="193"/>
      <c r="AUZ18" s="193"/>
      <c r="AVA18" s="193"/>
      <c r="AVB18" s="193"/>
      <c r="AVC18" s="193"/>
      <c r="AVD18" s="193"/>
      <c r="AVE18" s="193"/>
      <c r="AVF18" s="193"/>
      <c r="AVG18" s="193"/>
      <c r="AVH18" s="193"/>
      <c r="AVI18" s="193"/>
      <c r="AVJ18" s="193"/>
      <c r="AVK18" s="193"/>
      <c r="AVL18" s="193"/>
      <c r="AVM18" s="193"/>
      <c r="AVN18" s="193"/>
      <c r="AVO18" s="193"/>
      <c r="AVP18" s="193"/>
      <c r="AVQ18" s="193"/>
      <c r="AVR18" s="193"/>
      <c r="AVS18" s="193"/>
      <c r="AVT18" s="193"/>
      <c r="AVU18" s="193"/>
      <c r="AVV18" s="193"/>
      <c r="AVW18" s="193"/>
      <c r="AVX18" s="193"/>
      <c r="AVY18" s="193"/>
      <c r="AVZ18" s="193"/>
      <c r="AWA18" s="193"/>
      <c r="AWB18" s="193"/>
      <c r="AWC18" s="193"/>
      <c r="AWD18" s="193"/>
      <c r="AWE18" s="193"/>
      <c r="AWF18" s="193"/>
      <c r="AWG18" s="193"/>
      <c r="AWH18" s="193"/>
      <c r="AWI18" s="193"/>
      <c r="AWJ18" s="193"/>
      <c r="AWK18" s="193"/>
      <c r="AWL18" s="193"/>
      <c r="AWM18" s="193"/>
      <c r="AWN18" s="193"/>
      <c r="AWO18" s="193"/>
      <c r="AWP18" s="193"/>
      <c r="AWQ18" s="193"/>
      <c r="AWR18" s="193"/>
      <c r="AWS18" s="193"/>
      <c r="AWT18" s="193"/>
      <c r="AWU18" s="193"/>
      <c r="AWV18" s="193"/>
      <c r="AWW18" s="193"/>
      <c r="AWX18" s="193"/>
      <c r="AWY18" s="193"/>
      <c r="AWZ18" s="193"/>
      <c r="AXA18" s="193"/>
      <c r="AXB18" s="193"/>
      <c r="AXC18" s="193"/>
      <c r="AXD18" s="193"/>
      <c r="AXE18" s="193"/>
      <c r="AXF18" s="193"/>
      <c r="AXG18" s="193"/>
      <c r="AXH18" s="193"/>
      <c r="AXI18" s="193"/>
      <c r="AXJ18" s="193"/>
      <c r="AXK18" s="193"/>
      <c r="AXL18" s="193"/>
      <c r="AXM18" s="193"/>
      <c r="AXN18" s="193"/>
      <c r="AXO18" s="193"/>
      <c r="AXP18" s="193"/>
      <c r="AXQ18" s="193"/>
      <c r="AXR18" s="193"/>
      <c r="AXS18" s="193"/>
      <c r="AXT18" s="193"/>
      <c r="AXU18" s="193"/>
      <c r="AXV18" s="193"/>
      <c r="AXW18" s="193"/>
      <c r="AXX18" s="193"/>
      <c r="AXY18" s="193"/>
      <c r="AXZ18" s="193"/>
      <c r="AYA18" s="193"/>
      <c r="AYB18" s="193"/>
      <c r="AYC18" s="193"/>
      <c r="AYD18" s="193"/>
      <c r="AYE18" s="193"/>
      <c r="AYF18" s="193"/>
      <c r="AYG18" s="193"/>
      <c r="AYH18" s="193"/>
      <c r="AYI18" s="193"/>
      <c r="AYJ18" s="193"/>
      <c r="AYK18" s="193"/>
      <c r="AYL18" s="193"/>
      <c r="AYM18" s="193"/>
      <c r="AYN18" s="193"/>
      <c r="AYO18" s="193"/>
      <c r="AYP18" s="193"/>
      <c r="AYQ18" s="193"/>
      <c r="AYR18" s="193"/>
      <c r="AYS18" s="193"/>
      <c r="AYT18" s="193"/>
      <c r="AYU18" s="193"/>
      <c r="AYV18" s="193"/>
      <c r="AYW18" s="193"/>
      <c r="AYX18" s="193"/>
      <c r="AYY18" s="193"/>
      <c r="AYZ18" s="193"/>
      <c r="AZA18" s="193"/>
      <c r="AZB18" s="193"/>
      <c r="AZC18" s="193"/>
      <c r="AZD18" s="193"/>
      <c r="AZE18" s="193"/>
      <c r="AZF18" s="193"/>
      <c r="AZG18" s="193"/>
      <c r="AZH18" s="193"/>
      <c r="AZI18" s="193"/>
      <c r="AZJ18" s="193"/>
      <c r="AZK18" s="193"/>
      <c r="AZL18" s="193"/>
      <c r="AZM18" s="193"/>
      <c r="AZN18" s="193"/>
      <c r="AZO18" s="193"/>
      <c r="AZP18" s="193"/>
      <c r="AZQ18" s="193"/>
      <c r="AZR18" s="193"/>
      <c r="AZS18" s="193"/>
      <c r="AZT18" s="193"/>
      <c r="AZU18" s="193"/>
      <c r="AZV18" s="193"/>
      <c r="AZW18" s="193"/>
      <c r="AZX18" s="193"/>
      <c r="AZY18" s="193"/>
      <c r="AZZ18" s="193"/>
      <c r="BAA18" s="193"/>
      <c r="BAB18" s="193"/>
      <c r="BAC18" s="193"/>
      <c r="BAD18" s="193"/>
      <c r="BAE18" s="193"/>
      <c r="BAF18" s="193"/>
      <c r="BAG18" s="193"/>
      <c r="BAH18" s="193"/>
      <c r="BAI18" s="193"/>
      <c r="BAJ18" s="193"/>
      <c r="BAK18" s="193"/>
      <c r="BAL18" s="193"/>
      <c r="BAM18" s="193"/>
      <c r="BAN18" s="193"/>
      <c r="BAO18" s="193"/>
      <c r="BAP18" s="193"/>
      <c r="BAQ18" s="193"/>
      <c r="BAR18" s="193"/>
      <c r="BAS18" s="193"/>
      <c r="BAT18" s="193"/>
      <c r="BAU18" s="193"/>
      <c r="BAV18" s="193"/>
      <c r="BAW18" s="193"/>
      <c r="BAX18" s="193"/>
      <c r="BAY18" s="193"/>
      <c r="BAZ18" s="193"/>
      <c r="BBA18" s="193"/>
      <c r="BBB18" s="193"/>
      <c r="BBC18" s="193"/>
      <c r="BBD18" s="193"/>
      <c r="BBE18" s="193"/>
      <c r="BBF18" s="193"/>
      <c r="BBG18" s="193"/>
      <c r="BBH18" s="193"/>
      <c r="BBI18" s="193"/>
      <c r="BBJ18" s="193"/>
      <c r="BBK18" s="193"/>
      <c r="BBL18" s="193"/>
      <c r="BBM18" s="193"/>
      <c r="BBN18" s="193"/>
      <c r="BBO18" s="193"/>
      <c r="BBP18" s="193"/>
      <c r="BBQ18" s="193"/>
      <c r="BBR18" s="193"/>
      <c r="BBS18" s="193"/>
      <c r="BBT18" s="193"/>
      <c r="BBU18" s="193"/>
      <c r="BBV18" s="193"/>
      <c r="BBW18" s="193"/>
      <c r="BBX18" s="193"/>
      <c r="BBY18" s="193"/>
      <c r="BBZ18" s="193"/>
      <c r="BCA18" s="193"/>
      <c r="BCB18" s="193"/>
      <c r="BCC18" s="193"/>
      <c r="BCD18" s="193"/>
      <c r="BCE18" s="193"/>
      <c r="BCF18" s="193"/>
      <c r="BCG18" s="193"/>
      <c r="BCH18" s="193"/>
      <c r="BCI18" s="193"/>
      <c r="BCJ18" s="193"/>
      <c r="BCK18" s="193"/>
      <c r="BCL18" s="193"/>
      <c r="BCM18" s="193"/>
      <c r="BCN18" s="193"/>
      <c r="BCO18" s="193"/>
      <c r="BCP18" s="193"/>
      <c r="BCQ18" s="193"/>
      <c r="BCR18" s="193"/>
      <c r="BCS18" s="193"/>
      <c r="BCT18" s="193"/>
      <c r="BCU18" s="193"/>
      <c r="BCV18" s="193"/>
      <c r="BCW18" s="193"/>
      <c r="BCX18" s="193"/>
      <c r="BCY18" s="193"/>
      <c r="BCZ18" s="193"/>
      <c r="BDA18" s="193"/>
      <c r="BDB18" s="193"/>
      <c r="BDC18" s="193"/>
      <c r="BDD18" s="193"/>
      <c r="BDE18" s="193"/>
      <c r="BDF18" s="193"/>
      <c r="BDG18" s="193"/>
      <c r="BDH18" s="193"/>
      <c r="BDI18" s="193"/>
      <c r="BDJ18" s="193"/>
      <c r="BDK18" s="193"/>
      <c r="BDL18" s="193"/>
      <c r="BDM18" s="193"/>
      <c r="BDN18" s="193"/>
      <c r="BDO18" s="193"/>
      <c r="BDP18" s="193"/>
      <c r="BDQ18" s="193"/>
      <c r="BDR18" s="193"/>
      <c r="BDS18" s="193"/>
      <c r="BDT18" s="193"/>
      <c r="BDU18" s="193"/>
      <c r="BDV18" s="193"/>
      <c r="BDW18" s="193"/>
      <c r="BDX18" s="193"/>
      <c r="BDY18" s="193"/>
      <c r="BDZ18" s="193"/>
      <c r="BEA18" s="193"/>
      <c r="BEB18" s="193"/>
      <c r="BEC18" s="193"/>
      <c r="BED18" s="193"/>
      <c r="BEE18" s="193"/>
      <c r="BEF18" s="193"/>
      <c r="BEG18" s="193"/>
      <c r="BEH18" s="193"/>
      <c r="BEI18" s="193"/>
      <c r="BEJ18" s="193"/>
      <c r="BEK18" s="193"/>
      <c r="BEL18" s="193"/>
      <c r="BEM18" s="193"/>
      <c r="BEN18" s="193"/>
      <c r="BEO18" s="193"/>
      <c r="BEP18" s="193"/>
      <c r="BEQ18" s="193"/>
      <c r="BER18" s="193"/>
      <c r="BES18" s="193"/>
      <c r="BET18" s="193"/>
      <c r="BEU18" s="193"/>
      <c r="BEV18" s="193"/>
      <c r="BEW18" s="193"/>
      <c r="BEX18" s="193"/>
      <c r="BEY18" s="193"/>
      <c r="BEZ18" s="193"/>
      <c r="BFA18" s="193"/>
      <c r="BFB18" s="193"/>
      <c r="BFC18" s="193"/>
      <c r="BFD18" s="193"/>
      <c r="BFE18" s="193"/>
      <c r="BFF18" s="193"/>
      <c r="BFG18" s="193"/>
      <c r="BFH18" s="193"/>
      <c r="BFI18" s="193"/>
      <c r="BFJ18" s="193"/>
      <c r="BFK18" s="193"/>
      <c r="BFL18" s="193"/>
      <c r="BFM18" s="193"/>
      <c r="BFN18" s="193"/>
      <c r="BFO18" s="193"/>
      <c r="BFP18" s="193"/>
      <c r="BFQ18" s="193"/>
      <c r="BFR18" s="193"/>
      <c r="BFS18" s="193"/>
      <c r="BFT18" s="193"/>
      <c r="BFU18" s="193"/>
      <c r="BFV18" s="193"/>
      <c r="BFW18" s="193"/>
      <c r="BFX18" s="193"/>
      <c r="BFY18" s="193"/>
      <c r="BFZ18" s="193"/>
      <c r="BGA18" s="193"/>
      <c r="BGB18" s="193"/>
      <c r="BGC18" s="193"/>
      <c r="BGD18" s="193"/>
      <c r="BGE18" s="193"/>
      <c r="BGF18" s="193"/>
      <c r="BGG18" s="193"/>
      <c r="BGH18" s="193"/>
      <c r="BGI18" s="193"/>
      <c r="BGJ18" s="193"/>
      <c r="BGK18" s="193"/>
      <c r="BGL18" s="193"/>
      <c r="BGM18" s="193"/>
      <c r="BGN18" s="193"/>
      <c r="BGO18" s="193"/>
      <c r="BGP18" s="193"/>
      <c r="BGQ18" s="193"/>
      <c r="BGR18" s="193"/>
      <c r="BGS18" s="193"/>
      <c r="BGT18" s="193"/>
      <c r="BGU18" s="193"/>
      <c r="BGV18" s="193"/>
      <c r="BGW18" s="193"/>
      <c r="BGX18" s="193"/>
      <c r="BGY18" s="193"/>
      <c r="BGZ18" s="193"/>
      <c r="BHA18" s="193"/>
      <c r="BHB18" s="193"/>
      <c r="BHC18" s="193"/>
      <c r="BHD18" s="193"/>
      <c r="BHE18" s="193"/>
      <c r="BHF18" s="193"/>
      <c r="BHG18" s="193"/>
      <c r="BHH18" s="193"/>
      <c r="BHI18" s="193"/>
      <c r="BHJ18" s="193"/>
      <c r="BHK18" s="193"/>
      <c r="BHL18" s="193"/>
      <c r="BHM18" s="193"/>
      <c r="BHN18" s="193"/>
      <c r="BHO18" s="193"/>
      <c r="BHP18" s="193"/>
      <c r="BHQ18" s="193"/>
      <c r="BHR18" s="193"/>
      <c r="BHS18" s="193"/>
      <c r="BHT18" s="193"/>
      <c r="BHU18" s="193"/>
      <c r="BHV18" s="193"/>
      <c r="BHW18" s="193"/>
      <c r="BHX18" s="193"/>
      <c r="BHY18" s="193"/>
      <c r="BHZ18" s="193"/>
      <c r="BIA18" s="193"/>
      <c r="BIB18" s="193"/>
      <c r="BIC18" s="193"/>
      <c r="BID18" s="193"/>
      <c r="BIE18" s="193"/>
      <c r="BIF18" s="193"/>
      <c r="BIG18" s="193"/>
      <c r="BIH18" s="193"/>
      <c r="BII18" s="193"/>
      <c r="BIJ18" s="193"/>
      <c r="BIK18" s="193"/>
      <c r="BIL18" s="193"/>
      <c r="BIM18" s="193"/>
      <c r="BIN18" s="193"/>
      <c r="BIO18" s="193"/>
      <c r="BIP18" s="193"/>
      <c r="BIQ18" s="193"/>
      <c r="BIR18" s="193"/>
      <c r="BIS18" s="193"/>
      <c r="BIT18" s="193"/>
      <c r="BIU18" s="193"/>
      <c r="BIV18" s="193"/>
      <c r="BIW18" s="193"/>
      <c r="BIX18" s="193"/>
      <c r="BIY18" s="193"/>
      <c r="BIZ18" s="193"/>
      <c r="BJA18" s="193"/>
      <c r="BJB18" s="193"/>
      <c r="BJC18" s="193"/>
      <c r="BJD18" s="193"/>
      <c r="BJE18" s="193"/>
      <c r="BJF18" s="193"/>
      <c r="BJG18" s="193"/>
      <c r="BJH18" s="193"/>
      <c r="BJI18" s="193"/>
      <c r="BJJ18" s="193"/>
      <c r="BJK18" s="193"/>
      <c r="BJL18" s="193"/>
      <c r="BJM18" s="193"/>
      <c r="BJN18" s="193"/>
      <c r="BJO18" s="193"/>
      <c r="BJP18" s="193"/>
      <c r="BJQ18" s="193"/>
      <c r="BJR18" s="193"/>
      <c r="BJS18" s="193"/>
      <c r="BJT18" s="193"/>
      <c r="BJU18" s="193"/>
      <c r="BJV18" s="193"/>
      <c r="BJW18" s="193"/>
      <c r="BJX18" s="193"/>
      <c r="BJY18" s="193"/>
      <c r="BJZ18" s="193"/>
      <c r="BKA18" s="193"/>
      <c r="BKB18" s="193"/>
      <c r="BKC18" s="193"/>
      <c r="BKD18" s="193"/>
      <c r="BKE18" s="193"/>
      <c r="BKF18" s="193"/>
      <c r="BKG18" s="193"/>
      <c r="BKH18" s="193"/>
      <c r="BKI18" s="193"/>
      <c r="BKJ18" s="193"/>
      <c r="BKK18" s="193"/>
      <c r="BKL18" s="193"/>
      <c r="BKM18" s="193"/>
      <c r="BKN18" s="193"/>
      <c r="BKO18" s="193"/>
      <c r="BKP18" s="193"/>
      <c r="BKQ18" s="193"/>
      <c r="BKR18" s="193"/>
      <c r="BKS18" s="193"/>
      <c r="BKT18" s="193"/>
      <c r="BKU18" s="193"/>
      <c r="BKV18" s="193"/>
      <c r="BKW18" s="193"/>
      <c r="BKX18" s="193"/>
      <c r="BKY18" s="193"/>
      <c r="BKZ18" s="193"/>
      <c r="BLA18" s="193"/>
      <c r="BLB18" s="193"/>
      <c r="BLC18" s="193"/>
      <c r="BLD18" s="193"/>
      <c r="BLE18" s="193"/>
      <c r="BLF18" s="193"/>
      <c r="BLG18" s="193"/>
      <c r="BLH18" s="193"/>
      <c r="BLI18" s="193"/>
      <c r="BLJ18" s="193"/>
      <c r="BLK18" s="193"/>
      <c r="BLL18" s="193"/>
      <c r="BLM18" s="193"/>
      <c r="BLN18" s="193"/>
      <c r="BLO18" s="193"/>
      <c r="BLP18" s="193"/>
      <c r="BLQ18" s="193"/>
      <c r="BLR18" s="193"/>
      <c r="BLS18" s="193"/>
      <c r="BLT18" s="193"/>
      <c r="BLU18" s="193"/>
      <c r="BLV18" s="193"/>
      <c r="BLW18" s="193"/>
      <c r="BLX18" s="193"/>
      <c r="BLY18" s="193"/>
      <c r="BLZ18" s="193"/>
      <c r="BMA18" s="193"/>
      <c r="BMB18" s="193"/>
      <c r="BMC18" s="193"/>
      <c r="BMD18" s="193"/>
      <c r="BME18" s="193"/>
      <c r="BMF18" s="193"/>
      <c r="BMG18" s="193"/>
      <c r="BMH18" s="193"/>
      <c r="BMI18" s="193"/>
      <c r="BMJ18" s="193"/>
      <c r="BMK18" s="193"/>
      <c r="BML18" s="193"/>
      <c r="BMM18" s="193"/>
      <c r="BMN18" s="193"/>
      <c r="BMO18" s="193"/>
      <c r="BMP18" s="193"/>
      <c r="BMQ18" s="193"/>
      <c r="BMR18" s="193"/>
      <c r="BMS18" s="193"/>
      <c r="BMT18" s="193"/>
      <c r="BMU18" s="193"/>
      <c r="BMV18" s="193"/>
      <c r="BMW18" s="193"/>
      <c r="BMX18" s="193"/>
      <c r="BMY18" s="193"/>
      <c r="BMZ18" s="193"/>
      <c r="BNA18" s="193"/>
      <c r="BNB18" s="193"/>
      <c r="BNC18" s="193"/>
      <c r="BND18" s="193"/>
      <c r="BNE18" s="193"/>
      <c r="BNF18" s="193"/>
      <c r="BNG18" s="193"/>
      <c r="BNH18" s="193"/>
      <c r="BNI18" s="193"/>
      <c r="BNJ18" s="193"/>
      <c r="BNK18" s="193"/>
      <c r="BNL18" s="193"/>
      <c r="BNM18" s="193"/>
      <c r="BNN18" s="193"/>
      <c r="BNO18" s="193"/>
      <c r="BNP18" s="193"/>
      <c r="BNQ18" s="193"/>
      <c r="BNR18" s="193"/>
      <c r="BNS18" s="193"/>
      <c r="BNT18" s="193"/>
      <c r="BNU18" s="193"/>
      <c r="BNV18" s="193"/>
      <c r="BNW18" s="193"/>
      <c r="BNX18" s="193"/>
      <c r="BNY18" s="193"/>
      <c r="BNZ18" s="193"/>
      <c r="BOA18" s="193"/>
      <c r="BOB18" s="193"/>
      <c r="BOC18" s="193"/>
      <c r="BOD18" s="193"/>
      <c r="BOE18" s="193"/>
      <c r="BOF18" s="193"/>
      <c r="BOG18" s="193"/>
      <c r="BOH18" s="193"/>
      <c r="BOI18" s="193"/>
      <c r="BOJ18" s="193"/>
      <c r="BOK18" s="193"/>
      <c r="BOL18" s="193"/>
      <c r="BOM18" s="193"/>
      <c r="BON18" s="193"/>
      <c r="BOO18" s="193"/>
      <c r="BOP18" s="193"/>
      <c r="BOQ18" s="193"/>
      <c r="BOR18" s="193"/>
      <c r="BOS18" s="193"/>
      <c r="BOT18" s="193"/>
      <c r="BOU18" s="193"/>
      <c r="BOV18" s="193"/>
      <c r="BOW18" s="193"/>
      <c r="BOX18" s="193"/>
      <c r="BOY18" s="193"/>
      <c r="BOZ18" s="193"/>
      <c r="BPA18" s="193"/>
      <c r="BPB18" s="193"/>
      <c r="BPC18" s="193"/>
      <c r="BPD18" s="193"/>
      <c r="BPE18" s="193"/>
      <c r="BPF18" s="193"/>
      <c r="BPG18" s="193"/>
      <c r="BPH18" s="193"/>
      <c r="BPI18" s="193"/>
      <c r="BPJ18" s="193"/>
      <c r="BPK18" s="193"/>
      <c r="BPL18" s="193"/>
      <c r="BPM18" s="193"/>
      <c r="BPN18" s="193"/>
      <c r="BPO18" s="193"/>
      <c r="BPP18" s="193"/>
      <c r="BPQ18" s="193"/>
      <c r="BPR18" s="193"/>
      <c r="BPS18" s="193"/>
      <c r="BPT18" s="193"/>
      <c r="BPU18" s="193"/>
      <c r="BPV18" s="193"/>
      <c r="BPW18" s="193"/>
      <c r="BPX18" s="193"/>
      <c r="BPY18" s="193"/>
      <c r="BPZ18" s="193"/>
      <c r="BQA18" s="193"/>
      <c r="BQB18" s="193"/>
      <c r="BQC18" s="193"/>
      <c r="BQD18" s="193"/>
      <c r="BQE18" s="193"/>
      <c r="BQF18" s="193"/>
      <c r="BQG18" s="193"/>
      <c r="BQH18" s="193"/>
      <c r="BQI18" s="193"/>
      <c r="BQJ18" s="193"/>
      <c r="BQK18" s="193"/>
      <c r="BQL18" s="193"/>
      <c r="BQM18" s="193"/>
      <c r="BQN18" s="193"/>
      <c r="BQO18" s="193"/>
      <c r="BQP18" s="193"/>
      <c r="BQQ18" s="193"/>
      <c r="BQR18" s="193"/>
      <c r="BQS18" s="193"/>
      <c r="BQT18" s="193"/>
      <c r="BQU18" s="193"/>
      <c r="BQV18" s="193"/>
      <c r="BQW18" s="193"/>
      <c r="BQX18" s="193"/>
      <c r="BQY18" s="193"/>
      <c r="BQZ18" s="193"/>
      <c r="BRA18" s="193"/>
      <c r="BRB18" s="193"/>
      <c r="BRC18" s="193"/>
      <c r="BRD18" s="193"/>
      <c r="BRE18" s="193"/>
      <c r="BRF18" s="193"/>
      <c r="BRG18" s="193"/>
      <c r="BRH18" s="193"/>
      <c r="BRI18" s="193"/>
      <c r="BRJ18" s="193"/>
      <c r="BRK18" s="193"/>
      <c r="BRL18" s="193"/>
      <c r="BRM18" s="193"/>
      <c r="BRN18" s="193"/>
      <c r="BRO18" s="193"/>
      <c r="BRP18" s="193"/>
      <c r="BRQ18" s="193"/>
      <c r="BRR18" s="193"/>
      <c r="BRS18" s="193"/>
      <c r="BRT18" s="193"/>
      <c r="BRU18" s="193"/>
      <c r="BRV18" s="193"/>
      <c r="BRW18" s="193"/>
      <c r="BRX18" s="193"/>
      <c r="BRY18" s="193"/>
      <c r="BRZ18" s="193"/>
      <c r="BSA18" s="193"/>
      <c r="BSB18" s="193"/>
      <c r="BSC18" s="193"/>
      <c r="BSD18" s="193"/>
      <c r="BSE18" s="193"/>
      <c r="BSF18" s="193"/>
      <c r="BSG18" s="193"/>
      <c r="BSH18" s="193"/>
      <c r="BSI18" s="193"/>
      <c r="BSJ18" s="193"/>
      <c r="BSK18" s="193"/>
      <c r="BSL18" s="193"/>
      <c r="BSM18" s="193"/>
      <c r="BSN18" s="193"/>
      <c r="BSO18" s="193"/>
      <c r="BSP18" s="193"/>
      <c r="BSQ18" s="193"/>
      <c r="BSR18" s="193"/>
      <c r="BSS18" s="193"/>
      <c r="BST18" s="193"/>
      <c r="BSU18" s="193"/>
      <c r="BSV18" s="193"/>
      <c r="BSW18" s="193"/>
      <c r="BSX18" s="193"/>
      <c r="BSY18" s="193"/>
      <c r="BSZ18" s="193"/>
      <c r="BTA18" s="193"/>
      <c r="BTB18" s="193"/>
      <c r="BTC18" s="193"/>
      <c r="BTD18" s="193"/>
      <c r="BTE18" s="193"/>
      <c r="BTF18" s="193"/>
      <c r="BTG18" s="193"/>
      <c r="BTH18" s="193"/>
      <c r="BTI18" s="193"/>
      <c r="BTJ18" s="193"/>
      <c r="BTK18" s="193"/>
      <c r="BTL18" s="193"/>
      <c r="BTM18" s="193"/>
      <c r="BTN18" s="193"/>
      <c r="BTO18" s="193"/>
      <c r="BTP18" s="193"/>
      <c r="BTQ18" s="193"/>
      <c r="BTR18" s="193"/>
      <c r="BTS18" s="193"/>
      <c r="BTT18" s="193"/>
      <c r="BTU18" s="193"/>
      <c r="BTV18" s="193"/>
      <c r="BTW18" s="193"/>
      <c r="BTX18" s="193"/>
      <c r="BTY18" s="193"/>
      <c r="BTZ18" s="193"/>
      <c r="BUA18" s="193"/>
      <c r="BUB18" s="193"/>
      <c r="BUC18" s="193"/>
      <c r="BUD18" s="193"/>
      <c r="BUE18" s="193"/>
      <c r="BUF18" s="193"/>
      <c r="BUG18" s="193"/>
      <c r="BUH18" s="193"/>
      <c r="BUI18" s="193"/>
      <c r="BUJ18" s="193"/>
      <c r="BUK18" s="193"/>
      <c r="BUL18" s="193"/>
      <c r="BUM18" s="193"/>
      <c r="BUN18" s="193"/>
      <c r="BUO18" s="193"/>
      <c r="BUP18" s="193"/>
      <c r="BUQ18" s="193"/>
      <c r="BUR18" s="193"/>
      <c r="BUS18" s="193"/>
      <c r="BUT18" s="193"/>
      <c r="BUU18" s="193"/>
      <c r="BUV18" s="193"/>
      <c r="BUW18" s="193"/>
      <c r="BUX18" s="193"/>
      <c r="BUY18" s="193"/>
      <c r="BUZ18" s="193"/>
      <c r="BVA18" s="193"/>
      <c r="BVB18" s="193"/>
      <c r="BVC18" s="193"/>
      <c r="BVD18" s="193"/>
      <c r="BVE18" s="193"/>
      <c r="BVF18" s="193"/>
      <c r="BVG18" s="193"/>
      <c r="BVH18" s="193"/>
      <c r="BVI18" s="193"/>
      <c r="BVJ18" s="193"/>
      <c r="BVK18" s="193"/>
      <c r="BVL18" s="193"/>
      <c r="BVM18" s="193"/>
      <c r="BVN18" s="193"/>
      <c r="BVO18" s="193"/>
      <c r="BVP18" s="193"/>
      <c r="BVQ18" s="193"/>
      <c r="BVR18" s="193"/>
      <c r="BVS18" s="193"/>
      <c r="BVT18" s="193"/>
      <c r="BVU18" s="193"/>
      <c r="BVV18" s="193"/>
      <c r="BVW18" s="193"/>
      <c r="BVX18" s="193"/>
      <c r="BVY18" s="193"/>
      <c r="BVZ18" s="193"/>
      <c r="BWA18" s="193"/>
      <c r="BWB18" s="193"/>
      <c r="BWC18" s="193"/>
      <c r="BWD18" s="193"/>
      <c r="BWE18" s="193"/>
      <c r="BWF18" s="193"/>
      <c r="BWG18" s="193"/>
      <c r="BWH18" s="193"/>
      <c r="BWI18" s="193"/>
      <c r="BWJ18" s="193"/>
      <c r="BWK18" s="193"/>
      <c r="BWL18" s="193"/>
      <c r="BWM18" s="193"/>
      <c r="BWN18" s="193"/>
      <c r="BWO18" s="193"/>
      <c r="BWP18" s="193"/>
      <c r="BWQ18" s="193"/>
      <c r="BWR18" s="193"/>
      <c r="BWS18" s="193"/>
      <c r="BWT18" s="193"/>
      <c r="BWU18" s="193"/>
      <c r="BWV18" s="193"/>
      <c r="BWW18" s="193"/>
      <c r="BWX18" s="193"/>
      <c r="BWY18" s="193"/>
      <c r="BWZ18" s="193"/>
      <c r="BXA18" s="193"/>
      <c r="BXB18" s="193"/>
      <c r="BXC18" s="193"/>
      <c r="BXD18" s="193"/>
      <c r="BXE18" s="193"/>
      <c r="BXF18" s="193"/>
      <c r="BXG18" s="193"/>
      <c r="BXH18" s="193"/>
      <c r="BXI18" s="193"/>
      <c r="BXJ18" s="193"/>
      <c r="BXK18" s="193"/>
      <c r="BXL18" s="193"/>
      <c r="BXM18" s="193"/>
      <c r="BXN18" s="193"/>
      <c r="BXO18" s="193"/>
      <c r="BXP18" s="193"/>
      <c r="BXQ18" s="193"/>
      <c r="BXR18" s="193"/>
      <c r="BXS18" s="193"/>
      <c r="BXT18" s="193"/>
      <c r="BXU18" s="193"/>
      <c r="BXV18" s="193"/>
      <c r="BXW18" s="193"/>
      <c r="BXX18" s="193"/>
      <c r="BXY18" s="193"/>
      <c r="BXZ18" s="193"/>
      <c r="BYA18" s="193"/>
      <c r="BYB18" s="193"/>
      <c r="BYC18" s="193"/>
      <c r="BYD18" s="193"/>
      <c r="BYE18" s="193"/>
      <c r="BYF18" s="193"/>
      <c r="BYG18" s="193"/>
      <c r="BYH18" s="193"/>
      <c r="BYI18" s="193"/>
      <c r="BYJ18" s="193"/>
      <c r="BYK18" s="193"/>
      <c r="BYL18" s="193"/>
      <c r="BYM18" s="193"/>
      <c r="BYN18" s="193"/>
      <c r="BYO18" s="193"/>
      <c r="BYP18" s="193"/>
      <c r="BYQ18" s="193"/>
      <c r="BYR18" s="193"/>
      <c r="BYS18" s="193"/>
      <c r="BYT18" s="193"/>
      <c r="BYU18" s="193"/>
      <c r="BYV18" s="193"/>
      <c r="BYW18" s="193"/>
      <c r="BYX18" s="193"/>
      <c r="BYY18" s="193"/>
      <c r="BYZ18" s="193"/>
      <c r="BZA18" s="193"/>
      <c r="BZB18" s="193"/>
      <c r="BZC18" s="193"/>
      <c r="BZD18" s="193"/>
      <c r="BZE18" s="193"/>
      <c r="BZF18" s="193"/>
      <c r="BZG18" s="193"/>
      <c r="BZH18" s="193"/>
      <c r="BZI18" s="193"/>
      <c r="BZJ18" s="193"/>
      <c r="BZK18" s="193"/>
      <c r="BZL18" s="193"/>
      <c r="BZM18" s="193"/>
      <c r="BZN18" s="193"/>
      <c r="BZO18" s="193"/>
      <c r="BZP18" s="193"/>
      <c r="BZQ18" s="193"/>
      <c r="BZR18" s="193"/>
      <c r="BZS18" s="193"/>
      <c r="BZT18" s="193"/>
      <c r="BZU18" s="193"/>
      <c r="BZV18" s="193"/>
      <c r="BZW18" s="193"/>
      <c r="BZX18" s="193"/>
      <c r="BZY18" s="193"/>
      <c r="BZZ18" s="193"/>
      <c r="CAA18" s="193"/>
      <c r="CAB18" s="193"/>
      <c r="CAC18" s="193"/>
      <c r="CAD18" s="193"/>
      <c r="CAE18" s="193"/>
      <c r="CAF18" s="193"/>
      <c r="CAG18" s="193"/>
      <c r="CAH18" s="193"/>
      <c r="CAI18" s="193"/>
      <c r="CAJ18" s="193"/>
      <c r="CAK18" s="193"/>
      <c r="CAL18" s="193"/>
      <c r="CAM18" s="193"/>
      <c r="CAN18" s="193"/>
      <c r="CAO18" s="193"/>
      <c r="CAP18" s="193"/>
      <c r="CAQ18" s="193"/>
      <c r="CAR18" s="193"/>
      <c r="CAS18" s="193"/>
      <c r="CAT18" s="193"/>
      <c r="CAU18" s="193"/>
      <c r="CAV18" s="193"/>
      <c r="CAW18" s="193"/>
      <c r="CAX18" s="193"/>
      <c r="CAY18" s="193"/>
      <c r="CAZ18" s="193"/>
      <c r="CBA18" s="193"/>
      <c r="CBB18" s="193"/>
      <c r="CBC18" s="193"/>
      <c r="CBD18" s="193"/>
      <c r="CBE18" s="193"/>
      <c r="CBF18" s="193"/>
      <c r="CBG18" s="193"/>
      <c r="CBH18" s="193"/>
      <c r="CBI18" s="193"/>
      <c r="CBJ18" s="193"/>
      <c r="CBK18" s="193"/>
      <c r="CBL18" s="193"/>
      <c r="CBM18" s="193"/>
      <c r="CBN18" s="193"/>
      <c r="CBO18" s="193"/>
      <c r="CBP18" s="193"/>
      <c r="CBQ18" s="193"/>
      <c r="CBR18" s="193"/>
      <c r="CBS18" s="193"/>
      <c r="CBT18" s="193"/>
      <c r="CBU18" s="193"/>
      <c r="CBV18" s="193"/>
      <c r="CBW18" s="193"/>
      <c r="CBX18" s="193"/>
      <c r="CBY18" s="193"/>
      <c r="CBZ18" s="193"/>
      <c r="CCA18" s="193"/>
      <c r="CCB18" s="193"/>
      <c r="CCC18" s="193"/>
      <c r="CCD18" s="193"/>
      <c r="CCE18" s="193"/>
      <c r="CCF18" s="193"/>
      <c r="CCG18" s="193"/>
      <c r="CCH18" s="193"/>
      <c r="CCI18" s="193"/>
      <c r="CCJ18" s="193"/>
      <c r="CCK18" s="193"/>
      <c r="CCL18" s="193"/>
      <c r="CCM18" s="193"/>
      <c r="CCN18" s="193"/>
      <c r="CCO18" s="193"/>
      <c r="CCP18" s="193"/>
      <c r="CCQ18" s="193"/>
      <c r="CCR18" s="193"/>
      <c r="CCS18" s="193"/>
      <c r="CCT18" s="193"/>
      <c r="CCU18" s="193"/>
      <c r="CCV18" s="193"/>
      <c r="CCW18" s="193"/>
      <c r="CCX18" s="193"/>
      <c r="CCY18" s="193"/>
      <c r="CCZ18" s="193"/>
      <c r="CDA18" s="193"/>
      <c r="CDB18" s="193"/>
      <c r="CDC18" s="193"/>
      <c r="CDD18" s="193"/>
      <c r="CDE18" s="193"/>
      <c r="CDF18" s="193"/>
      <c r="CDG18" s="193"/>
      <c r="CDH18" s="193"/>
      <c r="CDI18" s="193"/>
      <c r="CDJ18" s="193"/>
      <c r="CDK18" s="193"/>
      <c r="CDL18" s="193"/>
      <c r="CDM18" s="193"/>
      <c r="CDN18" s="193"/>
      <c r="CDO18" s="193"/>
      <c r="CDP18" s="193"/>
      <c r="CDQ18" s="193"/>
      <c r="CDR18" s="193"/>
      <c r="CDS18" s="193"/>
      <c r="CDT18" s="193"/>
      <c r="CDU18" s="193"/>
      <c r="CDV18" s="193"/>
      <c r="CDW18" s="193"/>
      <c r="CDX18" s="193"/>
      <c r="CDY18" s="193"/>
      <c r="CDZ18" s="193"/>
      <c r="CEA18" s="193"/>
      <c r="CEB18" s="193"/>
      <c r="CEC18" s="193"/>
      <c r="CED18" s="193"/>
      <c r="CEE18" s="193"/>
      <c r="CEF18" s="193"/>
      <c r="CEG18" s="193"/>
      <c r="CEH18" s="193"/>
      <c r="CEI18" s="193"/>
      <c r="CEJ18" s="193"/>
      <c r="CEK18" s="193"/>
      <c r="CEL18" s="193"/>
      <c r="CEM18" s="193"/>
      <c r="CEN18" s="193"/>
      <c r="CEO18" s="193"/>
      <c r="CEP18" s="193"/>
      <c r="CEQ18" s="193"/>
      <c r="CER18" s="193"/>
      <c r="CES18" s="193"/>
      <c r="CET18" s="193"/>
      <c r="CEU18" s="193"/>
      <c r="CEV18" s="193"/>
      <c r="CEW18" s="193"/>
      <c r="CEX18" s="193"/>
      <c r="CEY18" s="193"/>
      <c r="CEZ18" s="193"/>
      <c r="CFA18" s="193"/>
      <c r="CFB18" s="193"/>
      <c r="CFC18" s="193"/>
      <c r="CFD18" s="193"/>
      <c r="CFE18" s="193"/>
      <c r="CFF18" s="193"/>
      <c r="CFG18" s="193"/>
      <c r="CFH18" s="193"/>
      <c r="CFI18" s="193"/>
      <c r="CFJ18" s="193"/>
      <c r="CFK18" s="193"/>
      <c r="CFL18" s="193"/>
      <c r="CFM18" s="193"/>
      <c r="CFN18" s="193"/>
      <c r="CFO18" s="193"/>
      <c r="CFP18" s="193"/>
      <c r="CFQ18" s="193"/>
      <c r="CFR18" s="193"/>
      <c r="CFS18" s="193"/>
      <c r="CFT18" s="193"/>
      <c r="CFU18" s="193"/>
      <c r="CFV18" s="193"/>
      <c r="CFW18" s="193"/>
      <c r="CFX18" s="193"/>
      <c r="CFY18" s="193"/>
      <c r="CFZ18" s="193"/>
      <c r="CGA18" s="193"/>
      <c r="CGB18" s="193"/>
      <c r="CGC18" s="193"/>
      <c r="CGD18" s="193"/>
      <c r="CGE18" s="193"/>
      <c r="CGF18" s="193"/>
      <c r="CGG18" s="193"/>
      <c r="CGH18" s="193"/>
      <c r="CGI18" s="193"/>
      <c r="CGJ18" s="193"/>
      <c r="CGK18" s="193"/>
      <c r="CGL18" s="193"/>
      <c r="CGM18" s="193"/>
      <c r="CGN18" s="193"/>
      <c r="CGO18" s="193"/>
      <c r="CGP18" s="193"/>
      <c r="CGQ18" s="193"/>
      <c r="CGR18" s="193"/>
      <c r="CGS18" s="193"/>
      <c r="CGT18" s="193"/>
      <c r="CGU18" s="193"/>
      <c r="CGV18" s="193"/>
      <c r="CGW18" s="193"/>
      <c r="CGX18" s="193"/>
      <c r="CGY18" s="193"/>
      <c r="CGZ18" s="193"/>
      <c r="CHA18" s="193"/>
      <c r="CHB18" s="193"/>
      <c r="CHC18" s="193"/>
      <c r="CHD18" s="193"/>
      <c r="CHE18" s="193"/>
      <c r="CHF18" s="193"/>
      <c r="CHG18" s="193"/>
      <c r="CHH18" s="193"/>
      <c r="CHI18" s="193"/>
      <c r="CHJ18" s="193"/>
      <c r="CHK18" s="193"/>
      <c r="CHL18" s="193"/>
      <c r="CHM18" s="193"/>
      <c r="CHN18" s="193"/>
      <c r="CHO18" s="193"/>
      <c r="CHP18" s="193"/>
      <c r="CHQ18" s="193"/>
      <c r="CHR18" s="193"/>
      <c r="CHS18" s="193"/>
      <c r="CHT18" s="193"/>
      <c r="CHU18" s="193"/>
      <c r="CHV18" s="193"/>
      <c r="CHW18" s="193"/>
      <c r="CHX18" s="193"/>
      <c r="CHY18" s="193"/>
      <c r="CHZ18" s="193"/>
      <c r="CIA18" s="193"/>
      <c r="CIB18" s="193"/>
      <c r="CIC18" s="193"/>
      <c r="CID18" s="193"/>
      <c r="CIE18" s="193"/>
      <c r="CIF18" s="193"/>
      <c r="CIG18" s="193"/>
      <c r="CIH18" s="193"/>
      <c r="CII18" s="193"/>
      <c r="CIJ18" s="193"/>
      <c r="CIK18" s="193"/>
      <c r="CIL18" s="193"/>
      <c r="CIM18" s="193"/>
      <c r="CIN18" s="193"/>
      <c r="CIO18" s="193"/>
      <c r="CIP18" s="193"/>
      <c r="CIQ18" s="193"/>
      <c r="CIR18" s="193"/>
      <c r="CIS18" s="193"/>
      <c r="CIT18" s="193"/>
      <c r="CIU18" s="193"/>
      <c r="CIV18" s="193"/>
      <c r="CIW18" s="193"/>
      <c r="CIX18" s="193"/>
      <c r="CIY18" s="193"/>
      <c r="CIZ18" s="193"/>
      <c r="CJA18" s="193"/>
      <c r="CJB18" s="193"/>
      <c r="CJC18" s="193"/>
      <c r="CJD18" s="193"/>
      <c r="CJE18" s="193"/>
      <c r="CJF18" s="193"/>
      <c r="CJG18" s="193"/>
      <c r="CJH18" s="193"/>
      <c r="CJI18" s="193"/>
      <c r="CJJ18" s="193"/>
      <c r="CJK18" s="193"/>
      <c r="CJL18" s="193"/>
      <c r="CJM18" s="193"/>
      <c r="CJN18" s="193"/>
      <c r="CJO18" s="193"/>
      <c r="CJP18" s="193"/>
      <c r="CJQ18" s="193"/>
      <c r="CJR18" s="193"/>
      <c r="CJS18" s="193"/>
      <c r="CJT18" s="193"/>
      <c r="CJU18" s="193"/>
      <c r="CJV18" s="193"/>
      <c r="CJW18" s="193"/>
      <c r="CJX18" s="193"/>
      <c r="CJY18" s="193"/>
      <c r="CJZ18" s="193"/>
      <c r="CKA18" s="193"/>
      <c r="CKB18" s="193"/>
      <c r="CKC18" s="193"/>
      <c r="CKD18" s="193"/>
      <c r="CKE18" s="193"/>
      <c r="CKF18" s="193"/>
      <c r="CKG18" s="193"/>
      <c r="CKH18" s="193"/>
      <c r="CKI18" s="193"/>
      <c r="CKJ18" s="193"/>
      <c r="CKK18" s="193"/>
      <c r="CKL18" s="193"/>
      <c r="CKM18" s="193"/>
      <c r="CKN18" s="193"/>
      <c r="CKO18" s="193"/>
      <c r="CKP18" s="193"/>
      <c r="CKQ18" s="193"/>
      <c r="CKR18" s="193"/>
      <c r="CKS18" s="193"/>
      <c r="CKT18" s="193"/>
      <c r="CKU18" s="193"/>
      <c r="CKV18" s="193"/>
      <c r="CKW18" s="193"/>
      <c r="CKX18" s="193"/>
      <c r="CKY18" s="193"/>
      <c r="CKZ18" s="193"/>
      <c r="CLA18" s="193"/>
      <c r="CLB18" s="193"/>
      <c r="CLC18" s="193"/>
      <c r="CLD18" s="193"/>
      <c r="CLE18" s="193"/>
      <c r="CLF18" s="193"/>
      <c r="CLG18" s="193"/>
      <c r="CLH18" s="193"/>
      <c r="CLI18" s="193"/>
      <c r="CLJ18" s="193"/>
      <c r="CLK18" s="193"/>
      <c r="CLL18" s="193"/>
      <c r="CLM18" s="193"/>
      <c r="CLN18" s="193"/>
      <c r="CLO18" s="193"/>
      <c r="CLP18" s="193"/>
      <c r="CLQ18" s="193"/>
      <c r="CLR18" s="193"/>
      <c r="CLS18" s="193"/>
      <c r="CLT18" s="193"/>
      <c r="CLU18" s="193"/>
      <c r="CLV18" s="193"/>
      <c r="CLW18" s="193"/>
      <c r="CLX18" s="193"/>
      <c r="CLY18" s="193"/>
      <c r="CLZ18" s="193"/>
      <c r="CMA18" s="193"/>
      <c r="CMB18" s="193"/>
      <c r="CMC18" s="193"/>
      <c r="CMD18" s="193"/>
      <c r="CME18" s="193"/>
      <c r="CMF18" s="193"/>
      <c r="CMG18" s="193"/>
      <c r="CMH18" s="193"/>
      <c r="CMI18" s="193"/>
      <c r="CMJ18" s="193"/>
      <c r="CMK18" s="193"/>
      <c r="CML18" s="193"/>
      <c r="CMM18" s="193"/>
      <c r="CMN18" s="193"/>
      <c r="CMO18" s="193"/>
      <c r="CMP18" s="193"/>
      <c r="CMQ18" s="193"/>
      <c r="CMR18" s="193"/>
      <c r="CMS18" s="193"/>
      <c r="CMT18" s="193"/>
      <c r="CMU18" s="193"/>
      <c r="CMV18" s="193"/>
      <c r="CMW18" s="193"/>
      <c r="CMX18" s="193"/>
      <c r="CMY18" s="193"/>
      <c r="CMZ18" s="193"/>
      <c r="CNA18" s="193"/>
      <c r="CNB18" s="193"/>
      <c r="CNC18" s="193"/>
      <c r="CND18" s="193"/>
      <c r="CNE18" s="193"/>
      <c r="CNF18" s="193"/>
      <c r="CNG18" s="193"/>
      <c r="CNH18" s="193"/>
      <c r="CNI18" s="193"/>
      <c r="CNJ18" s="193"/>
      <c r="CNK18" s="193"/>
      <c r="CNL18" s="193"/>
      <c r="CNM18" s="193"/>
      <c r="CNN18" s="193"/>
      <c r="CNO18" s="193"/>
      <c r="CNP18" s="193"/>
      <c r="CNQ18" s="193"/>
      <c r="CNR18" s="193"/>
      <c r="CNS18" s="193"/>
      <c r="CNT18" s="193"/>
      <c r="CNU18" s="193"/>
      <c r="CNV18" s="193"/>
      <c r="CNW18" s="193"/>
      <c r="CNX18" s="193"/>
      <c r="CNY18" s="193"/>
      <c r="CNZ18" s="193"/>
      <c r="COA18" s="193"/>
      <c r="COB18" s="193"/>
      <c r="COC18" s="193"/>
      <c r="COD18" s="193"/>
      <c r="COE18" s="193"/>
      <c r="COF18" s="193"/>
      <c r="COG18" s="193"/>
      <c r="COH18" s="193"/>
      <c r="COI18" s="193"/>
      <c r="COJ18" s="193"/>
      <c r="COK18" s="193"/>
      <c r="COL18" s="193"/>
      <c r="COM18" s="193"/>
      <c r="CON18" s="193"/>
      <c r="COO18" s="193"/>
      <c r="COP18" s="193"/>
      <c r="COQ18" s="193"/>
      <c r="COR18" s="193"/>
      <c r="COS18" s="193"/>
      <c r="COT18" s="193"/>
      <c r="COU18" s="193"/>
      <c r="COV18" s="193"/>
      <c r="COW18" s="193"/>
      <c r="COX18" s="193"/>
      <c r="COY18" s="193"/>
      <c r="COZ18" s="193"/>
      <c r="CPA18" s="193"/>
      <c r="CPB18" s="193"/>
      <c r="CPC18" s="193"/>
      <c r="CPD18" s="193"/>
      <c r="CPE18" s="193"/>
      <c r="CPF18" s="193"/>
      <c r="CPG18" s="193"/>
      <c r="CPH18" s="193"/>
      <c r="CPI18" s="193"/>
      <c r="CPJ18" s="193"/>
      <c r="CPK18" s="193"/>
      <c r="CPL18" s="193"/>
      <c r="CPM18" s="193"/>
      <c r="CPN18" s="193"/>
      <c r="CPO18" s="193"/>
      <c r="CPP18" s="193"/>
      <c r="CPQ18" s="193"/>
      <c r="CPR18" s="193"/>
      <c r="CPS18" s="193"/>
      <c r="CPT18" s="193"/>
      <c r="CPU18" s="193"/>
      <c r="CPV18" s="193"/>
      <c r="CPW18" s="193"/>
      <c r="CPX18" s="193"/>
      <c r="CPY18" s="193"/>
      <c r="CPZ18" s="193"/>
      <c r="CQA18" s="193"/>
      <c r="CQB18" s="193"/>
      <c r="CQC18" s="193"/>
      <c r="CQD18" s="193"/>
      <c r="CQE18" s="193"/>
      <c r="CQF18" s="193"/>
      <c r="CQG18" s="193"/>
      <c r="CQH18" s="193"/>
      <c r="CQI18" s="193"/>
      <c r="CQJ18" s="193"/>
      <c r="CQK18" s="193"/>
      <c r="CQL18" s="193"/>
      <c r="CQM18" s="193"/>
      <c r="CQN18" s="193"/>
      <c r="CQO18" s="193"/>
      <c r="CQP18" s="193"/>
      <c r="CQQ18" s="193"/>
      <c r="CQR18" s="193"/>
      <c r="CQS18" s="193"/>
      <c r="CQT18" s="193"/>
      <c r="CQU18" s="193"/>
      <c r="CQV18" s="193"/>
      <c r="CQW18" s="193"/>
      <c r="CQX18" s="193"/>
      <c r="CQY18" s="193"/>
      <c r="CQZ18" s="193"/>
      <c r="CRA18" s="193"/>
      <c r="CRB18" s="193"/>
      <c r="CRC18" s="193"/>
      <c r="CRD18" s="193"/>
      <c r="CRE18" s="193"/>
      <c r="CRF18" s="193"/>
      <c r="CRG18" s="193"/>
      <c r="CRH18" s="193"/>
      <c r="CRI18" s="193"/>
      <c r="CRJ18" s="193"/>
      <c r="CRK18" s="193"/>
      <c r="CRL18" s="193"/>
      <c r="CRM18" s="193"/>
      <c r="CRN18" s="193"/>
      <c r="CRO18" s="193"/>
      <c r="CRP18" s="193"/>
      <c r="CRQ18" s="193"/>
      <c r="CRR18" s="193"/>
      <c r="CRS18" s="193"/>
      <c r="CRT18" s="193"/>
      <c r="CRU18" s="193"/>
      <c r="CRV18" s="193"/>
      <c r="CRW18" s="193"/>
      <c r="CRX18" s="193"/>
      <c r="CRY18" s="193"/>
      <c r="CRZ18" s="193"/>
      <c r="CSA18" s="193"/>
      <c r="CSB18" s="193"/>
      <c r="CSC18" s="193"/>
      <c r="CSD18" s="193"/>
      <c r="CSE18" s="193"/>
      <c r="CSF18" s="193"/>
      <c r="CSG18" s="193"/>
      <c r="CSH18" s="193"/>
      <c r="CSI18" s="193"/>
      <c r="CSJ18" s="193"/>
      <c r="CSK18" s="193"/>
      <c r="CSL18" s="193"/>
      <c r="CSM18" s="193"/>
      <c r="CSN18" s="193"/>
      <c r="CSO18" s="193"/>
      <c r="CSP18" s="193"/>
      <c r="CSQ18" s="193"/>
      <c r="CSR18" s="193"/>
      <c r="CSS18" s="193"/>
      <c r="CST18" s="193"/>
      <c r="CSU18" s="193"/>
      <c r="CSV18" s="193"/>
      <c r="CSW18" s="193"/>
      <c r="CSX18" s="193"/>
      <c r="CSY18" s="193"/>
      <c r="CSZ18" s="193"/>
      <c r="CTA18" s="193"/>
      <c r="CTB18" s="193"/>
      <c r="CTC18" s="193"/>
      <c r="CTD18" s="193"/>
      <c r="CTE18" s="193"/>
      <c r="CTF18" s="193"/>
      <c r="CTG18" s="193"/>
      <c r="CTH18" s="193"/>
      <c r="CTI18" s="193"/>
      <c r="CTJ18" s="193"/>
      <c r="CTK18" s="193"/>
      <c r="CTL18" s="193"/>
      <c r="CTM18" s="193"/>
      <c r="CTN18" s="193"/>
      <c r="CTO18" s="193"/>
      <c r="CTP18" s="193"/>
      <c r="CTQ18" s="193"/>
      <c r="CTR18" s="193"/>
      <c r="CTS18" s="193"/>
      <c r="CTT18" s="193"/>
      <c r="CTU18" s="193"/>
      <c r="CTV18" s="193"/>
      <c r="CTW18" s="193"/>
      <c r="CTX18" s="193"/>
      <c r="CTY18" s="193"/>
      <c r="CTZ18" s="193"/>
      <c r="CUA18" s="193"/>
      <c r="CUB18" s="193"/>
      <c r="CUC18" s="193"/>
      <c r="CUD18" s="193"/>
      <c r="CUE18" s="193"/>
      <c r="CUF18" s="193"/>
      <c r="CUG18" s="193"/>
      <c r="CUH18" s="193"/>
      <c r="CUI18" s="193"/>
      <c r="CUJ18" s="193"/>
      <c r="CUK18" s="193"/>
      <c r="CUL18" s="193"/>
      <c r="CUM18" s="193"/>
      <c r="CUN18" s="193"/>
      <c r="CUO18" s="193"/>
      <c r="CUP18" s="193"/>
      <c r="CUQ18" s="193"/>
      <c r="CUR18" s="193"/>
      <c r="CUS18" s="193"/>
      <c r="CUT18" s="193"/>
      <c r="CUU18" s="193"/>
      <c r="CUV18" s="193"/>
      <c r="CUW18" s="193"/>
      <c r="CUX18" s="193"/>
      <c r="CUY18" s="193"/>
      <c r="CUZ18" s="193"/>
      <c r="CVA18" s="193"/>
      <c r="CVB18" s="193"/>
      <c r="CVC18" s="193"/>
      <c r="CVD18" s="193"/>
      <c r="CVE18" s="193"/>
      <c r="CVF18" s="193"/>
      <c r="CVG18" s="193"/>
      <c r="CVH18" s="193"/>
      <c r="CVI18" s="193"/>
      <c r="CVJ18" s="193"/>
      <c r="CVK18" s="193"/>
      <c r="CVL18" s="193"/>
      <c r="CVM18" s="193"/>
      <c r="CVN18" s="193"/>
      <c r="CVO18" s="193"/>
      <c r="CVP18" s="193"/>
      <c r="CVQ18" s="193"/>
      <c r="CVR18" s="193"/>
      <c r="CVS18" s="193"/>
      <c r="CVT18" s="193"/>
      <c r="CVU18" s="193"/>
      <c r="CVV18" s="193"/>
      <c r="CVW18" s="193"/>
      <c r="CVX18" s="193"/>
      <c r="CVY18" s="193"/>
      <c r="CVZ18" s="193"/>
      <c r="CWA18" s="193"/>
      <c r="CWB18" s="193"/>
      <c r="CWC18" s="193"/>
      <c r="CWD18" s="193"/>
      <c r="CWE18" s="193"/>
      <c r="CWF18" s="193"/>
      <c r="CWG18" s="193"/>
      <c r="CWH18" s="193"/>
      <c r="CWI18" s="193"/>
      <c r="CWJ18" s="193"/>
      <c r="CWK18" s="193"/>
      <c r="CWL18" s="193"/>
      <c r="CWM18" s="193"/>
      <c r="CWN18" s="193"/>
      <c r="CWO18" s="193"/>
      <c r="CWP18" s="193"/>
      <c r="CWQ18" s="193"/>
      <c r="CWR18" s="193"/>
      <c r="CWS18" s="193"/>
      <c r="CWT18" s="193"/>
      <c r="CWU18" s="193"/>
      <c r="CWV18" s="193"/>
      <c r="CWW18" s="193"/>
      <c r="CWX18" s="193"/>
      <c r="CWY18" s="193"/>
      <c r="CWZ18" s="193"/>
      <c r="CXA18" s="193"/>
      <c r="CXB18" s="193"/>
      <c r="CXC18" s="193"/>
      <c r="CXD18" s="193"/>
      <c r="CXE18" s="193"/>
      <c r="CXF18" s="193"/>
      <c r="CXG18" s="193"/>
      <c r="CXH18" s="193"/>
      <c r="CXI18" s="193"/>
      <c r="CXJ18" s="193"/>
      <c r="CXK18" s="193"/>
      <c r="CXL18" s="193"/>
      <c r="CXM18" s="193"/>
      <c r="CXN18" s="193"/>
      <c r="CXO18" s="193"/>
      <c r="CXP18" s="193"/>
      <c r="CXQ18" s="193"/>
      <c r="CXR18" s="193"/>
      <c r="CXS18" s="193"/>
      <c r="CXT18" s="193"/>
      <c r="CXU18" s="193"/>
      <c r="CXV18" s="193"/>
      <c r="CXW18" s="193"/>
      <c r="CXX18" s="193"/>
      <c r="CXY18" s="193"/>
      <c r="CXZ18" s="193"/>
      <c r="CYA18" s="193"/>
      <c r="CYB18" s="193"/>
      <c r="CYC18" s="193"/>
      <c r="CYD18" s="193"/>
      <c r="CYE18" s="193"/>
      <c r="CYF18" s="193"/>
      <c r="CYG18" s="193"/>
      <c r="CYH18" s="193"/>
      <c r="CYI18" s="193"/>
      <c r="CYJ18" s="193"/>
      <c r="CYK18" s="193"/>
      <c r="CYL18" s="193"/>
      <c r="CYM18" s="193"/>
      <c r="CYN18" s="193"/>
      <c r="CYO18" s="193"/>
      <c r="CYP18" s="193"/>
      <c r="CYQ18" s="193"/>
      <c r="CYR18" s="193"/>
      <c r="CYS18" s="193"/>
      <c r="CYT18" s="193"/>
      <c r="CYU18" s="193"/>
      <c r="CYV18" s="193"/>
      <c r="CYW18" s="193"/>
      <c r="CYX18" s="193"/>
      <c r="CYY18" s="193"/>
      <c r="CYZ18" s="193"/>
      <c r="CZA18" s="193"/>
      <c r="CZB18" s="193"/>
      <c r="CZC18" s="193"/>
      <c r="CZD18" s="193"/>
      <c r="CZE18" s="193"/>
      <c r="CZF18" s="193"/>
      <c r="CZG18" s="193"/>
      <c r="CZH18" s="193"/>
      <c r="CZI18" s="193"/>
      <c r="CZJ18" s="193"/>
      <c r="CZK18" s="193"/>
      <c r="CZL18" s="193"/>
      <c r="CZM18" s="193"/>
      <c r="CZN18" s="193"/>
      <c r="CZO18" s="193"/>
      <c r="CZP18" s="193"/>
      <c r="CZQ18" s="193"/>
      <c r="CZR18" s="193"/>
      <c r="CZS18" s="193"/>
      <c r="CZT18" s="193"/>
      <c r="CZU18" s="193"/>
      <c r="CZV18" s="193"/>
      <c r="CZW18" s="193"/>
      <c r="CZX18" s="193"/>
      <c r="CZY18" s="193"/>
      <c r="CZZ18" s="193"/>
      <c r="DAA18" s="193"/>
      <c r="DAB18" s="193"/>
      <c r="DAC18" s="193"/>
      <c r="DAD18" s="193"/>
      <c r="DAE18" s="193"/>
      <c r="DAF18" s="193"/>
      <c r="DAG18" s="193"/>
      <c r="DAH18" s="193"/>
      <c r="DAI18" s="193"/>
      <c r="DAJ18" s="193"/>
      <c r="DAK18" s="193"/>
      <c r="DAL18" s="193"/>
      <c r="DAM18" s="193"/>
      <c r="DAN18" s="193"/>
      <c r="DAO18" s="193"/>
      <c r="DAP18" s="193"/>
      <c r="DAQ18" s="193"/>
      <c r="DAR18" s="193"/>
      <c r="DAS18" s="193"/>
      <c r="DAT18" s="193"/>
      <c r="DAU18" s="193"/>
      <c r="DAV18" s="193"/>
      <c r="DAW18" s="193"/>
      <c r="DAX18" s="193"/>
      <c r="DAY18" s="193"/>
      <c r="DAZ18" s="193"/>
      <c r="DBA18" s="193"/>
      <c r="DBB18" s="193"/>
      <c r="DBC18" s="193"/>
      <c r="DBD18" s="193"/>
      <c r="DBE18" s="193"/>
      <c r="DBF18" s="193"/>
      <c r="DBG18" s="193"/>
      <c r="DBH18" s="193"/>
      <c r="DBI18" s="193"/>
      <c r="DBJ18" s="193"/>
      <c r="DBK18" s="193"/>
      <c r="DBL18" s="193"/>
      <c r="DBM18" s="193"/>
      <c r="DBN18" s="193"/>
      <c r="DBO18" s="193"/>
      <c r="DBP18" s="193"/>
      <c r="DBQ18" s="193"/>
      <c r="DBR18" s="193"/>
      <c r="DBS18" s="193"/>
      <c r="DBT18" s="193"/>
      <c r="DBU18" s="193"/>
      <c r="DBV18" s="193"/>
      <c r="DBW18" s="193"/>
      <c r="DBX18" s="193"/>
      <c r="DBY18" s="193"/>
      <c r="DBZ18" s="193"/>
      <c r="DCA18" s="193"/>
      <c r="DCB18" s="193"/>
      <c r="DCC18" s="193"/>
      <c r="DCD18" s="193"/>
      <c r="DCE18" s="193"/>
      <c r="DCF18" s="193"/>
      <c r="DCG18" s="193"/>
      <c r="DCH18" s="193"/>
      <c r="DCI18" s="193"/>
      <c r="DCJ18" s="193"/>
      <c r="DCK18" s="193"/>
      <c r="DCL18" s="193"/>
      <c r="DCM18" s="193"/>
      <c r="DCN18" s="193"/>
      <c r="DCO18" s="193"/>
      <c r="DCP18" s="193"/>
      <c r="DCQ18" s="193"/>
      <c r="DCR18" s="193"/>
      <c r="DCS18" s="193"/>
      <c r="DCT18" s="193"/>
      <c r="DCU18" s="193"/>
      <c r="DCV18" s="193"/>
      <c r="DCW18" s="193"/>
      <c r="DCX18" s="193"/>
      <c r="DCY18" s="193"/>
      <c r="DCZ18" s="193"/>
      <c r="DDA18" s="193"/>
      <c r="DDB18" s="193"/>
      <c r="DDC18" s="193"/>
      <c r="DDD18" s="193"/>
      <c r="DDE18" s="193"/>
      <c r="DDF18" s="193"/>
      <c r="DDG18" s="193"/>
      <c r="DDH18" s="193"/>
      <c r="DDI18" s="193"/>
      <c r="DDJ18" s="193"/>
      <c r="DDK18" s="193"/>
      <c r="DDL18" s="193"/>
      <c r="DDM18" s="193"/>
      <c r="DDN18" s="193"/>
      <c r="DDO18" s="193"/>
      <c r="DDP18" s="193"/>
      <c r="DDQ18" s="193"/>
      <c r="DDR18" s="193"/>
      <c r="DDS18" s="193"/>
      <c r="DDT18" s="193"/>
      <c r="DDU18" s="193"/>
      <c r="DDV18" s="193"/>
      <c r="DDW18" s="193"/>
      <c r="DDX18" s="193"/>
      <c r="DDY18" s="193"/>
      <c r="DDZ18" s="193"/>
      <c r="DEA18" s="193"/>
      <c r="DEB18" s="193"/>
      <c r="DEC18" s="193"/>
      <c r="DED18" s="193"/>
      <c r="DEE18" s="193"/>
      <c r="DEF18" s="193"/>
      <c r="DEG18" s="193"/>
      <c r="DEH18" s="193"/>
      <c r="DEI18" s="193"/>
      <c r="DEJ18" s="193"/>
      <c r="DEK18" s="193"/>
      <c r="DEL18" s="193"/>
      <c r="DEM18" s="193"/>
      <c r="DEN18" s="193"/>
      <c r="DEO18" s="193"/>
      <c r="DEP18" s="193"/>
      <c r="DEQ18" s="193"/>
      <c r="DER18" s="193"/>
      <c r="DES18" s="193"/>
      <c r="DET18" s="193"/>
      <c r="DEU18" s="193"/>
      <c r="DEV18" s="193"/>
      <c r="DEW18" s="193"/>
      <c r="DEX18" s="193"/>
      <c r="DEY18" s="193"/>
      <c r="DEZ18" s="193"/>
      <c r="DFA18" s="193"/>
      <c r="DFB18" s="193"/>
      <c r="DFC18" s="193"/>
      <c r="DFD18" s="193"/>
      <c r="DFE18" s="193"/>
      <c r="DFF18" s="193"/>
      <c r="DFG18" s="193"/>
      <c r="DFH18" s="193"/>
      <c r="DFI18" s="193"/>
      <c r="DFJ18" s="193"/>
      <c r="DFK18" s="193"/>
      <c r="DFL18" s="193"/>
      <c r="DFM18" s="193"/>
      <c r="DFN18" s="193"/>
      <c r="DFO18" s="193"/>
      <c r="DFP18" s="193"/>
      <c r="DFQ18" s="193"/>
      <c r="DFR18" s="193"/>
      <c r="DFS18" s="193"/>
      <c r="DFT18" s="193"/>
      <c r="DFU18" s="193"/>
      <c r="DFV18" s="193"/>
      <c r="DFW18" s="193"/>
      <c r="DFX18" s="193"/>
      <c r="DFY18" s="193"/>
      <c r="DFZ18" s="193"/>
      <c r="DGA18" s="193"/>
      <c r="DGB18" s="193"/>
      <c r="DGC18" s="193"/>
      <c r="DGD18" s="193"/>
      <c r="DGE18" s="193"/>
      <c r="DGF18" s="193"/>
      <c r="DGG18" s="193"/>
      <c r="DGH18" s="193"/>
      <c r="DGI18" s="193"/>
      <c r="DGJ18" s="193"/>
      <c r="DGK18" s="193"/>
      <c r="DGL18" s="193"/>
      <c r="DGM18" s="193"/>
      <c r="DGN18" s="193"/>
      <c r="DGO18" s="193"/>
      <c r="DGP18" s="193"/>
      <c r="DGQ18" s="193"/>
      <c r="DGR18" s="193"/>
      <c r="DGS18" s="193"/>
      <c r="DGT18" s="193"/>
      <c r="DGU18" s="193"/>
      <c r="DGV18" s="193"/>
      <c r="DGW18" s="193"/>
      <c r="DGX18" s="193"/>
      <c r="DGY18" s="193"/>
      <c r="DGZ18" s="193"/>
      <c r="DHA18" s="193"/>
      <c r="DHB18" s="193"/>
      <c r="DHC18" s="193"/>
      <c r="DHD18" s="193"/>
      <c r="DHE18" s="193"/>
      <c r="DHF18" s="193"/>
      <c r="DHG18" s="193"/>
      <c r="DHH18" s="193"/>
      <c r="DHI18" s="193"/>
      <c r="DHJ18" s="193"/>
      <c r="DHK18" s="193"/>
      <c r="DHL18" s="193"/>
      <c r="DHM18" s="193"/>
      <c r="DHN18" s="193"/>
      <c r="DHO18" s="193"/>
      <c r="DHP18" s="193"/>
      <c r="DHQ18" s="193"/>
      <c r="DHR18" s="193"/>
      <c r="DHS18" s="193"/>
      <c r="DHT18" s="193"/>
      <c r="DHU18" s="193"/>
      <c r="DHV18" s="193"/>
      <c r="DHW18" s="193"/>
      <c r="DHX18" s="193"/>
      <c r="DHY18" s="193"/>
      <c r="DHZ18" s="193"/>
      <c r="DIA18" s="193"/>
      <c r="DIB18" s="193"/>
      <c r="DIC18" s="193"/>
      <c r="DID18" s="193"/>
      <c r="DIE18" s="193"/>
      <c r="DIF18" s="193"/>
      <c r="DIG18" s="193"/>
      <c r="DIH18" s="193"/>
      <c r="DII18" s="193"/>
      <c r="DIJ18" s="193"/>
      <c r="DIK18" s="193"/>
      <c r="DIL18" s="193"/>
      <c r="DIM18" s="193"/>
      <c r="DIN18" s="193"/>
      <c r="DIO18" s="193"/>
      <c r="DIP18" s="193"/>
      <c r="DIQ18" s="193"/>
      <c r="DIR18" s="193"/>
      <c r="DIS18" s="193"/>
      <c r="DIT18" s="193"/>
      <c r="DIU18" s="193"/>
      <c r="DIV18" s="193"/>
      <c r="DIW18" s="193"/>
      <c r="DIX18" s="193"/>
      <c r="DIY18" s="193"/>
      <c r="DIZ18" s="193"/>
      <c r="DJA18" s="193"/>
      <c r="DJB18" s="193"/>
      <c r="DJC18" s="193"/>
      <c r="DJD18" s="193"/>
      <c r="DJE18" s="193"/>
      <c r="DJF18" s="193"/>
      <c r="DJG18" s="193"/>
      <c r="DJH18" s="193"/>
      <c r="DJI18" s="193"/>
      <c r="DJJ18" s="193"/>
      <c r="DJK18" s="193"/>
      <c r="DJL18" s="193"/>
      <c r="DJM18" s="193"/>
      <c r="DJN18" s="193"/>
      <c r="DJO18" s="193"/>
      <c r="DJP18" s="193"/>
      <c r="DJQ18" s="193"/>
      <c r="DJR18" s="193"/>
      <c r="DJS18" s="193"/>
      <c r="DJT18" s="193"/>
      <c r="DJU18" s="193"/>
      <c r="DJV18" s="193"/>
      <c r="DJW18" s="193"/>
      <c r="DJX18" s="193"/>
      <c r="DJY18" s="193"/>
      <c r="DJZ18" s="193"/>
      <c r="DKA18" s="193"/>
      <c r="DKB18" s="193"/>
      <c r="DKC18" s="193"/>
      <c r="DKD18" s="193"/>
      <c r="DKE18" s="193"/>
      <c r="DKF18" s="193"/>
      <c r="DKG18" s="193"/>
      <c r="DKH18" s="193"/>
      <c r="DKI18" s="193"/>
      <c r="DKJ18" s="193"/>
      <c r="DKK18" s="193"/>
      <c r="DKL18" s="193"/>
      <c r="DKM18" s="193"/>
      <c r="DKN18" s="193"/>
      <c r="DKO18" s="193"/>
      <c r="DKP18" s="193"/>
      <c r="DKQ18" s="193"/>
      <c r="DKR18" s="193"/>
      <c r="DKS18" s="193"/>
      <c r="DKT18" s="193"/>
      <c r="DKU18" s="193"/>
      <c r="DKV18" s="193"/>
      <c r="DKW18" s="193"/>
      <c r="DKX18" s="193"/>
      <c r="DKY18" s="193"/>
      <c r="DKZ18" s="193"/>
      <c r="DLA18" s="193"/>
      <c r="DLB18" s="193"/>
      <c r="DLC18" s="193"/>
      <c r="DLD18" s="193"/>
      <c r="DLE18" s="193"/>
      <c r="DLF18" s="193"/>
      <c r="DLG18" s="193"/>
      <c r="DLH18" s="193"/>
      <c r="DLI18" s="193"/>
      <c r="DLJ18" s="193"/>
      <c r="DLK18" s="193"/>
      <c r="DLL18" s="193"/>
      <c r="DLM18" s="193"/>
      <c r="DLN18" s="193"/>
      <c r="DLO18" s="193"/>
      <c r="DLP18" s="193"/>
      <c r="DLQ18" s="193"/>
      <c r="DLR18" s="193"/>
      <c r="DLS18" s="193"/>
      <c r="DLT18" s="193"/>
      <c r="DLU18" s="193"/>
      <c r="DLV18" s="193"/>
      <c r="DLW18" s="193"/>
      <c r="DLX18" s="193"/>
      <c r="DLY18" s="193"/>
      <c r="DLZ18" s="193"/>
      <c r="DMA18" s="193"/>
      <c r="DMB18" s="193"/>
      <c r="DMC18" s="193"/>
      <c r="DMD18" s="193"/>
      <c r="DME18" s="193"/>
      <c r="DMF18" s="193"/>
      <c r="DMG18" s="193"/>
      <c r="DMH18" s="193"/>
      <c r="DMI18" s="193"/>
      <c r="DMJ18" s="193"/>
      <c r="DMK18" s="193"/>
      <c r="DML18" s="193"/>
      <c r="DMM18" s="193"/>
      <c r="DMN18" s="193"/>
      <c r="DMO18" s="193"/>
      <c r="DMP18" s="193"/>
      <c r="DMQ18" s="193"/>
      <c r="DMR18" s="193"/>
      <c r="DMS18" s="193"/>
      <c r="DMT18" s="193"/>
      <c r="DMU18" s="193"/>
      <c r="DMV18" s="193"/>
      <c r="DMW18" s="193"/>
      <c r="DMX18" s="193"/>
      <c r="DMY18" s="193"/>
      <c r="DMZ18" s="193"/>
      <c r="DNA18" s="193"/>
      <c r="DNB18" s="193"/>
      <c r="DNC18" s="193"/>
      <c r="DND18" s="193"/>
      <c r="DNE18" s="193"/>
      <c r="DNF18" s="193"/>
      <c r="DNG18" s="193"/>
      <c r="DNH18" s="193"/>
      <c r="DNI18" s="193"/>
      <c r="DNJ18" s="193"/>
      <c r="DNK18" s="193"/>
      <c r="DNL18" s="193"/>
      <c r="DNM18" s="193"/>
      <c r="DNN18" s="193"/>
      <c r="DNO18" s="193"/>
      <c r="DNP18" s="193"/>
      <c r="DNQ18" s="193"/>
      <c r="DNR18" s="193"/>
      <c r="DNS18" s="193"/>
      <c r="DNT18" s="193"/>
      <c r="DNU18" s="193"/>
      <c r="DNV18" s="193"/>
      <c r="DNW18" s="193"/>
      <c r="DNX18" s="193"/>
      <c r="DNY18" s="193"/>
      <c r="DNZ18" s="193"/>
      <c r="DOA18" s="193"/>
      <c r="DOB18" s="193"/>
      <c r="DOC18" s="193"/>
      <c r="DOD18" s="193"/>
      <c r="DOE18" s="193"/>
      <c r="DOF18" s="193"/>
      <c r="DOG18" s="193"/>
      <c r="DOH18" s="193"/>
      <c r="DOI18" s="193"/>
      <c r="DOJ18" s="193"/>
      <c r="DOK18" s="193"/>
      <c r="DOL18" s="193"/>
      <c r="DOM18" s="193"/>
      <c r="DON18" s="193"/>
      <c r="DOO18" s="193"/>
      <c r="DOP18" s="193"/>
      <c r="DOQ18" s="193"/>
      <c r="DOR18" s="193"/>
      <c r="DOS18" s="193"/>
      <c r="DOT18" s="193"/>
      <c r="DOU18" s="193"/>
      <c r="DOV18" s="193"/>
      <c r="DOW18" s="193"/>
      <c r="DOX18" s="193"/>
      <c r="DOY18" s="193"/>
      <c r="DOZ18" s="193"/>
      <c r="DPA18" s="193"/>
      <c r="DPB18" s="193"/>
      <c r="DPC18" s="193"/>
      <c r="DPD18" s="193"/>
      <c r="DPE18" s="193"/>
      <c r="DPF18" s="193"/>
      <c r="DPG18" s="193"/>
      <c r="DPH18" s="193"/>
      <c r="DPI18" s="193"/>
      <c r="DPJ18" s="193"/>
      <c r="DPK18" s="193"/>
      <c r="DPL18" s="193"/>
      <c r="DPM18" s="193"/>
      <c r="DPN18" s="193"/>
      <c r="DPO18" s="193"/>
      <c r="DPP18" s="193"/>
      <c r="DPQ18" s="193"/>
      <c r="DPR18" s="193"/>
      <c r="DPS18" s="193"/>
      <c r="DPT18" s="193"/>
      <c r="DPU18" s="193"/>
      <c r="DPV18" s="193"/>
      <c r="DPW18" s="193"/>
      <c r="DPX18" s="193"/>
      <c r="DPY18" s="193"/>
      <c r="DPZ18" s="193"/>
      <c r="DQA18" s="193"/>
      <c r="DQB18" s="193"/>
      <c r="DQC18" s="193"/>
      <c r="DQD18" s="193"/>
      <c r="DQE18" s="193"/>
      <c r="DQF18" s="193"/>
      <c r="DQG18" s="193"/>
      <c r="DQH18" s="193"/>
      <c r="DQI18" s="193"/>
      <c r="DQJ18" s="193"/>
      <c r="DQK18" s="193"/>
      <c r="DQL18" s="193"/>
      <c r="DQM18" s="193"/>
      <c r="DQN18" s="193"/>
      <c r="DQO18" s="193"/>
      <c r="DQP18" s="193"/>
      <c r="DQQ18" s="193"/>
      <c r="DQR18" s="193"/>
      <c r="DQS18" s="193"/>
      <c r="DQT18" s="193"/>
      <c r="DQU18" s="193"/>
      <c r="DQV18" s="193"/>
      <c r="DQW18" s="193"/>
      <c r="DQX18" s="193"/>
      <c r="DQY18" s="193"/>
      <c r="DQZ18" s="193"/>
      <c r="DRA18" s="193"/>
      <c r="DRB18" s="193"/>
      <c r="DRC18" s="193"/>
      <c r="DRD18" s="193"/>
      <c r="DRE18" s="193"/>
      <c r="DRF18" s="193"/>
      <c r="DRG18" s="193"/>
      <c r="DRH18" s="193"/>
      <c r="DRI18" s="193"/>
      <c r="DRJ18" s="193"/>
      <c r="DRK18" s="193"/>
      <c r="DRL18" s="193"/>
      <c r="DRM18" s="193"/>
      <c r="DRN18" s="193"/>
      <c r="DRO18" s="193"/>
      <c r="DRP18" s="193"/>
      <c r="DRQ18" s="193"/>
      <c r="DRR18" s="193"/>
      <c r="DRS18" s="193"/>
      <c r="DRT18" s="193"/>
      <c r="DRU18" s="193"/>
      <c r="DRV18" s="193"/>
      <c r="DRW18" s="193"/>
      <c r="DRX18" s="193"/>
      <c r="DRY18" s="193"/>
      <c r="DRZ18" s="193"/>
      <c r="DSA18" s="193"/>
      <c r="DSB18" s="193"/>
      <c r="DSC18" s="193"/>
      <c r="DSD18" s="193"/>
      <c r="DSE18" s="193"/>
      <c r="DSF18" s="193"/>
      <c r="DSG18" s="193"/>
      <c r="DSH18" s="193"/>
      <c r="DSI18" s="193"/>
      <c r="DSJ18" s="193"/>
      <c r="DSK18" s="193"/>
      <c r="DSL18" s="193"/>
      <c r="DSM18" s="193"/>
      <c r="DSN18" s="193"/>
      <c r="DSO18" s="193"/>
      <c r="DSP18" s="193"/>
      <c r="DSQ18" s="193"/>
      <c r="DSR18" s="193"/>
      <c r="DSS18" s="193"/>
      <c r="DST18" s="193"/>
      <c r="DSU18" s="193"/>
      <c r="DSV18" s="193"/>
      <c r="DSW18" s="193"/>
      <c r="DSX18" s="193"/>
      <c r="DSY18" s="193"/>
      <c r="DSZ18" s="193"/>
      <c r="DTA18" s="193"/>
      <c r="DTB18" s="193"/>
      <c r="DTC18" s="193"/>
      <c r="DTD18" s="193"/>
      <c r="DTE18" s="193"/>
      <c r="DTF18" s="193"/>
      <c r="DTG18" s="193"/>
      <c r="DTH18" s="193"/>
      <c r="DTI18" s="193"/>
      <c r="DTJ18" s="193"/>
      <c r="DTK18" s="193"/>
      <c r="DTL18" s="193"/>
      <c r="DTM18" s="193"/>
      <c r="DTN18" s="193"/>
      <c r="DTO18" s="193"/>
      <c r="DTP18" s="193"/>
      <c r="DTQ18" s="193"/>
      <c r="DTR18" s="193"/>
      <c r="DTS18" s="193"/>
      <c r="DTT18" s="193"/>
      <c r="DTU18" s="193"/>
      <c r="DTV18" s="193"/>
      <c r="DTW18" s="193"/>
      <c r="DTX18" s="193"/>
      <c r="DTY18" s="193"/>
      <c r="DTZ18" s="193"/>
      <c r="DUA18" s="193"/>
      <c r="DUB18" s="193"/>
      <c r="DUC18" s="193"/>
      <c r="DUD18" s="193"/>
      <c r="DUE18" s="193"/>
      <c r="DUF18" s="193"/>
      <c r="DUG18" s="193"/>
      <c r="DUH18" s="193"/>
      <c r="DUI18" s="193"/>
      <c r="DUJ18" s="193"/>
      <c r="DUK18" s="193"/>
      <c r="DUL18" s="193"/>
      <c r="DUM18" s="193"/>
      <c r="DUN18" s="193"/>
      <c r="DUO18" s="193"/>
      <c r="DUP18" s="193"/>
      <c r="DUQ18" s="193"/>
      <c r="DUR18" s="193"/>
      <c r="DUS18" s="193"/>
      <c r="DUT18" s="193"/>
      <c r="DUU18" s="193"/>
      <c r="DUV18" s="193"/>
      <c r="DUW18" s="193"/>
      <c r="DUX18" s="193"/>
      <c r="DUY18" s="193"/>
      <c r="DUZ18" s="193"/>
      <c r="DVA18" s="193"/>
      <c r="DVB18" s="193"/>
      <c r="DVC18" s="193"/>
      <c r="DVD18" s="193"/>
      <c r="DVE18" s="193"/>
      <c r="DVF18" s="193"/>
      <c r="DVG18" s="193"/>
      <c r="DVH18" s="193"/>
      <c r="DVI18" s="193"/>
      <c r="DVJ18" s="193"/>
      <c r="DVK18" s="193"/>
      <c r="DVL18" s="193"/>
      <c r="DVM18" s="193"/>
      <c r="DVN18" s="193"/>
      <c r="DVO18" s="193"/>
      <c r="DVP18" s="193"/>
      <c r="DVQ18" s="193"/>
      <c r="DVR18" s="193"/>
      <c r="DVS18" s="193"/>
      <c r="DVT18" s="193"/>
      <c r="DVU18" s="193"/>
      <c r="DVV18" s="193"/>
      <c r="DVW18" s="193"/>
      <c r="DVX18" s="193"/>
      <c r="DVY18" s="193"/>
      <c r="DVZ18" s="193"/>
      <c r="DWA18" s="193"/>
      <c r="DWB18" s="193"/>
      <c r="DWC18" s="193"/>
      <c r="DWD18" s="193"/>
      <c r="DWE18" s="193"/>
      <c r="DWF18" s="193"/>
      <c r="DWG18" s="193"/>
      <c r="DWH18" s="193"/>
      <c r="DWI18" s="193"/>
      <c r="DWJ18" s="193"/>
      <c r="DWK18" s="193"/>
      <c r="DWL18" s="193"/>
      <c r="DWM18" s="193"/>
      <c r="DWN18" s="193"/>
      <c r="DWO18" s="193"/>
      <c r="DWP18" s="193"/>
      <c r="DWQ18" s="193"/>
      <c r="DWR18" s="193"/>
      <c r="DWS18" s="193"/>
      <c r="DWT18" s="193"/>
      <c r="DWU18" s="193"/>
      <c r="DWV18" s="193"/>
      <c r="DWW18" s="193"/>
      <c r="DWX18" s="193"/>
      <c r="DWY18" s="193"/>
      <c r="DWZ18" s="193"/>
      <c r="DXA18" s="193"/>
      <c r="DXB18" s="193"/>
      <c r="DXC18" s="193"/>
      <c r="DXD18" s="193"/>
      <c r="DXE18" s="193"/>
      <c r="DXF18" s="193"/>
      <c r="DXG18" s="193"/>
      <c r="DXH18" s="193"/>
      <c r="DXI18" s="193"/>
      <c r="DXJ18" s="193"/>
      <c r="DXK18" s="193"/>
      <c r="DXL18" s="193"/>
      <c r="DXM18" s="193"/>
      <c r="DXN18" s="193"/>
      <c r="DXO18" s="193"/>
      <c r="DXP18" s="193"/>
      <c r="DXQ18" s="193"/>
      <c r="DXR18" s="193"/>
      <c r="DXS18" s="193"/>
      <c r="DXT18" s="193"/>
      <c r="DXU18" s="193"/>
      <c r="DXV18" s="193"/>
      <c r="DXW18" s="193"/>
      <c r="DXX18" s="193"/>
      <c r="DXY18" s="193"/>
      <c r="DXZ18" s="193"/>
      <c r="DYA18" s="193"/>
      <c r="DYB18" s="193"/>
      <c r="DYC18" s="193"/>
      <c r="DYD18" s="193"/>
      <c r="DYE18" s="193"/>
      <c r="DYF18" s="193"/>
      <c r="DYG18" s="193"/>
      <c r="DYH18" s="193"/>
      <c r="DYI18" s="193"/>
      <c r="DYJ18" s="193"/>
      <c r="DYK18" s="193"/>
      <c r="DYL18" s="193"/>
      <c r="DYM18" s="193"/>
      <c r="DYN18" s="193"/>
      <c r="DYO18" s="193"/>
      <c r="DYP18" s="193"/>
      <c r="DYQ18" s="193"/>
      <c r="DYR18" s="193"/>
      <c r="DYS18" s="193"/>
      <c r="DYT18" s="193"/>
      <c r="DYU18" s="193"/>
      <c r="DYV18" s="193"/>
      <c r="DYW18" s="193"/>
      <c r="DYX18" s="193"/>
      <c r="DYY18" s="193"/>
      <c r="DYZ18" s="193"/>
      <c r="DZA18" s="193"/>
      <c r="DZB18" s="193"/>
      <c r="DZC18" s="193"/>
      <c r="DZD18" s="193"/>
      <c r="DZE18" s="193"/>
      <c r="DZF18" s="193"/>
      <c r="DZG18" s="193"/>
      <c r="DZH18" s="193"/>
      <c r="DZI18" s="193"/>
      <c r="DZJ18" s="193"/>
      <c r="DZK18" s="193"/>
      <c r="DZL18" s="193"/>
      <c r="DZM18" s="193"/>
      <c r="DZN18" s="193"/>
      <c r="DZO18" s="193"/>
      <c r="DZP18" s="193"/>
      <c r="DZQ18" s="193"/>
      <c r="DZR18" s="193"/>
      <c r="DZS18" s="193"/>
      <c r="DZT18" s="193"/>
      <c r="DZU18" s="193"/>
      <c r="DZV18" s="193"/>
      <c r="DZW18" s="193"/>
      <c r="DZX18" s="193"/>
      <c r="DZY18" s="193"/>
      <c r="DZZ18" s="193"/>
      <c r="EAA18" s="193"/>
      <c r="EAB18" s="193"/>
      <c r="EAC18" s="193"/>
      <c r="EAD18" s="193"/>
      <c r="EAE18" s="193"/>
      <c r="EAF18" s="193"/>
      <c r="EAG18" s="193"/>
      <c r="EAH18" s="193"/>
      <c r="EAI18" s="193"/>
      <c r="EAJ18" s="193"/>
      <c r="EAK18" s="193"/>
      <c r="EAL18" s="193"/>
      <c r="EAM18" s="193"/>
      <c r="EAN18" s="193"/>
      <c r="EAO18" s="193"/>
      <c r="EAP18" s="193"/>
      <c r="EAQ18" s="193"/>
      <c r="EAR18" s="193"/>
      <c r="EAS18" s="193"/>
      <c r="EAT18" s="193"/>
      <c r="EAU18" s="193"/>
      <c r="EAV18" s="193"/>
      <c r="EAW18" s="193"/>
      <c r="EAX18" s="193"/>
      <c r="EAY18" s="193"/>
      <c r="EAZ18" s="193"/>
      <c r="EBA18" s="193"/>
      <c r="EBB18" s="193"/>
      <c r="EBC18" s="193"/>
      <c r="EBD18" s="193"/>
      <c r="EBE18" s="193"/>
      <c r="EBF18" s="193"/>
      <c r="EBG18" s="193"/>
      <c r="EBH18" s="193"/>
      <c r="EBI18" s="193"/>
      <c r="EBJ18" s="193"/>
      <c r="EBK18" s="193"/>
      <c r="EBL18" s="193"/>
      <c r="EBM18" s="193"/>
      <c r="EBN18" s="193"/>
      <c r="EBO18" s="193"/>
      <c r="EBP18" s="193"/>
      <c r="EBQ18" s="193"/>
      <c r="EBR18" s="193"/>
      <c r="EBS18" s="193"/>
      <c r="EBT18" s="193"/>
      <c r="EBU18" s="193"/>
      <c r="EBV18" s="193"/>
      <c r="EBW18" s="193"/>
      <c r="EBX18" s="193"/>
      <c r="EBY18" s="193"/>
      <c r="EBZ18" s="193"/>
      <c r="ECA18" s="193"/>
      <c r="ECB18" s="193"/>
      <c r="ECC18" s="193"/>
      <c r="ECD18" s="193"/>
      <c r="ECE18" s="193"/>
      <c r="ECF18" s="193"/>
      <c r="ECG18" s="193"/>
      <c r="ECH18" s="193"/>
      <c r="ECI18" s="193"/>
      <c r="ECJ18" s="193"/>
      <c r="ECK18" s="193"/>
      <c r="ECL18" s="193"/>
      <c r="ECM18" s="193"/>
      <c r="ECN18" s="193"/>
      <c r="ECO18" s="193"/>
      <c r="ECP18" s="193"/>
      <c r="ECQ18" s="193"/>
      <c r="ECR18" s="193"/>
      <c r="ECS18" s="193"/>
      <c r="ECT18" s="193"/>
      <c r="ECU18" s="193"/>
      <c r="ECV18" s="193"/>
      <c r="ECW18" s="193"/>
      <c r="ECX18" s="193"/>
      <c r="ECY18" s="193"/>
      <c r="ECZ18" s="193"/>
      <c r="EDA18" s="193"/>
      <c r="EDB18" s="193"/>
      <c r="EDC18" s="193"/>
      <c r="EDD18" s="193"/>
      <c r="EDE18" s="193"/>
      <c r="EDF18" s="193"/>
      <c r="EDG18" s="193"/>
      <c r="EDH18" s="193"/>
      <c r="EDI18" s="193"/>
      <c r="EDJ18" s="193"/>
      <c r="EDK18" s="193"/>
      <c r="EDL18" s="193"/>
      <c r="EDM18" s="193"/>
      <c r="EDN18" s="193"/>
      <c r="EDO18" s="193"/>
      <c r="EDP18" s="193"/>
      <c r="EDQ18" s="193"/>
      <c r="EDR18" s="193"/>
      <c r="EDS18" s="193"/>
      <c r="EDT18" s="193"/>
      <c r="EDU18" s="193"/>
      <c r="EDV18" s="193"/>
      <c r="EDW18" s="193"/>
      <c r="EDX18" s="193"/>
      <c r="EDY18" s="193"/>
      <c r="EDZ18" s="193"/>
      <c r="EEA18" s="193"/>
      <c r="EEB18" s="193"/>
      <c r="EEC18" s="193"/>
      <c r="EED18" s="193"/>
      <c r="EEE18" s="193"/>
      <c r="EEF18" s="193"/>
      <c r="EEG18" s="193"/>
      <c r="EEH18" s="193"/>
      <c r="EEI18" s="193"/>
      <c r="EEJ18" s="193"/>
      <c r="EEK18" s="193"/>
      <c r="EEL18" s="193"/>
      <c r="EEM18" s="193"/>
      <c r="EEN18" s="193"/>
      <c r="EEO18" s="193"/>
      <c r="EEP18" s="193"/>
      <c r="EEQ18" s="193"/>
      <c r="EER18" s="193"/>
      <c r="EES18" s="193"/>
      <c r="EET18" s="193"/>
      <c r="EEU18" s="193"/>
      <c r="EEV18" s="193"/>
      <c r="EEW18" s="193"/>
      <c r="EEX18" s="193"/>
      <c r="EEY18" s="193"/>
      <c r="EEZ18" s="193"/>
      <c r="EFA18" s="193"/>
      <c r="EFB18" s="193"/>
      <c r="EFC18" s="193"/>
      <c r="EFD18" s="193"/>
      <c r="EFE18" s="193"/>
      <c r="EFF18" s="193"/>
      <c r="EFG18" s="193"/>
      <c r="EFH18" s="193"/>
      <c r="EFI18" s="193"/>
      <c r="EFJ18" s="193"/>
      <c r="EFK18" s="193"/>
      <c r="EFL18" s="193"/>
      <c r="EFM18" s="193"/>
      <c r="EFN18" s="193"/>
      <c r="EFO18" s="193"/>
      <c r="EFP18" s="193"/>
      <c r="EFQ18" s="193"/>
      <c r="EFR18" s="193"/>
      <c r="EFS18" s="193"/>
      <c r="EFT18" s="193"/>
      <c r="EFU18" s="193"/>
      <c r="EFV18" s="193"/>
      <c r="EFW18" s="193"/>
      <c r="EFX18" s="193"/>
      <c r="EFY18" s="193"/>
      <c r="EFZ18" s="193"/>
      <c r="EGA18" s="193"/>
      <c r="EGB18" s="193"/>
      <c r="EGC18" s="193"/>
      <c r="EGD18" s="193"/>
      <c r="EGE18" s="193"/>
      <c r="EGF18" s="193"/>
      <c r="EGG18" s="193"/>
      <c r="EGH18" s="193"/>
      <c r="EGI18" s="193"/>
      <c r="EGJ18" s="193"/>
      <c r="EGK18" s="193"/>
      <c r="EGL18" s="193"/>
      <c r="EGM18" s="193"/>
      <c r="EGN18" s="193"/>
      <c r="EGO18" s="193"/>
      <c r="EGP18" s="193"/>
      <c r="EGQ18" s="193"/>
      <c r="EGR18" s="193"/>
      <c r="EGS18" s="193"/>
      <c r="EGT18" s="193"/>
      <c r="EGU18" s="193"/>
      <c r="EGV18" s="193"/>
      <c r="EGW18" s="193"/>
      <c r="EGX18" s="193"/>
      <c r="EGY18" s="193"/>
      <c r="EGZ18" s="193"/>
      <c r="EHA18" s="193"/>
      <c r="EHB18" s="193"/>
      <c r="EHC18" s="193"/>
      <c r="EHD18" s="193"/>
      <c r="EHE18" s="193"/>
      <c r="EHF18" s="193"/>
      <c r="EHG18" s="193"/>
      <c r="EHH18" s="193"/>
      <c r="EHI18" s="193"/>
      <c r="EHJ18" s="193"/>
      <c r="EHK18" s="193"/>
      <c r="EHL18" s="193"/>
      <c r="EHM18" s="193"/>
      <c r="EHN18" s="193"/>
      <c r="EHO18" s="193"/>
      <c r="EHP18" s="193"/>
      <c r="EHQ18" s="193"/>
      <c r="EHR18" s="193"/>
      <c r="EHS18" s="193"/>
      <c r="EHT18" s="193"/>
      <c r="EHU18" s="193"/>
      <c r="EHV18" s="193"/>
      <c r="EHW18" s="193"/>
      <c r="EHX18" s="193"/>
      <c r="EHY18" s="193"/>
      <c r="EHZ18" s="193"/>
      <c r="EIA18" s="193"/>
      <c r="EIB18" s="193"/>
      <c r="EIC18" s="193"/>
      <c r="EID18" s="193"/>
      <c r="EIE18" s="193"/>
      <c r="EIF18" s="193"/>
      <c r="EIG18" s="193"/>
      <c r="EIH18" s="193"/>
      <c r="EII18" s="193"/>
      <c r="EIJ18" s="193"/>
      <c r="EIK18" s="193"/>
      <c r="EIL18" s="193"/>
      <c r="EIM18" s="193"/>
      <c r="EIN18" s="193"/>
      <c r="EIO18" s="193"/>
      <c r="EIP18" s="193"/>
      <c r="EIQ18" s="193"/>
      <c r="EIR18" s="193"/>
      <c r="EIS18" s="193"/>
      <c r="EIT18" s="193"/>
      <c r="EIU18" s="193"/>
      <c r="EIV18" s="193"/>
      <c r="EIW18" s="193"/>
      <c r="EIX18" s="193"/>
      <c r="EIY18" s="193"/>
      <c r="EIZ18" s="193"/>
      <c r="EJA18" s="193"/>
      <c r="EJB18" s="193"/>
      <c r="EJC18" s="193"/>
      <c r="EJD18" s="193"/>
      <c r="EJE18" s="193"/>
      <c r="EJF18" s="193"/>
      <c r="EJG18" s="193"/>
      <c r="EJH18" s="193"/>
      <c r="EJI18" s="193"/>
      <c r="EJJ18" s="193"/>
      <c r="EJK18" s="193"/>
      <c r="EJL18" s="193"/>
      <c r="EJM18" s="193"/>
      <c r="EJN18" s="193"/>
      <c r="EJO18" s="193"/>
      <c r="EJP18" s="193"/>
      <c r="EJQ18" s="193"/>
      <c r="EJR18" s="193"/>
      <c r="EJS18" s="193"/>
      <c r="EJT18" s="193"/>
      <c r="EJU18" s="193"/>
      <c r="EJV18" s="193"/>
      <c r="EJW18" s="193"/>
      <c r="EJX18" s="193"/>
      <c r="EJY18" s="193"/>
      <c r="EJZ18" s="193"/>
      <c r="EKA18" s="193"/>
      <c r="EKB18" s="193"/>
      <c r="EKC18" s="193"/>
      <c r="EKD18" s="193"/>
      <c r="EKE18" s="193"/>
      <c r="EKF18" s="193"/>
      <c r="EKG18" s="193"/>
      <c r="EKH18" s="193"/>
      <c r="EKI18" s="193"/>
      <c r="EKJ18" s="193"/>
      <c r="EKK18" s="193"/>
      <c r="EKL18" s="193"/>
      <c r="EKM18" s="193"/>
      <c r="EKN18" s="193"/>
      <c r="EKO18" s="193"/>
      <c r="EKP18" s="193"/>
      <c r="EKQ18" s="193"/>
      <c r="EKR18" s="193"/>
      <c r="EKS18" s="193"/>
      <c r="EKT18" s="193"/>
      <c r="EKU18" s="193"/>
      <c r="EKV18" s="193"/>
      <c r="EKW18" s="193"/>
      <c r="EKX18" s="193"/>
      <c r="EKY18" s="193"/>
      <c r="EKZ18" s="193"/>
      <c r="ELA18" s="193"/>
      <c r="ELB18" s="193"/>
      <c r="ELC18" s="193"/>
      <c r="ELD18" s="193"/>
      <c r="ELE18" s="193"/>
      <c r="ELF18" s="193"/>
      <c r="ELG18" s="193"/>
      <c r="ELH18" s="193"/>
      <c r="ELI18" s="193"/>
      <c r="ELJ18" s="193"/>
      <c r="ELK18" s="193"/>
      <c r="ELL18" s="193"/>
      <c r="ELM18" s="193"/>
      <c r="ELN18" s="193"/>
      <c r="ELO18" s="193"/>
      <c r="ELP18" s="193"/>
      <c r="ELQ18" s="193"/>
      <c r="ELR18" s="193"/>
      <c r="ELS18" s="193"/>
      <c r="ELT18" s="193"/>
      <c r="ELU18" s="193"/>
      <c r="ELV18" s="193"/>
      <c r="ELW18" s="193"/>
      <c r="ELX18" s="193"/>
      <c r="ELY18" s="193"/>
      <c r="ELZ18" s="193"/>
      <c r="EMA18" s="193"/>
      <c r="EMB18" s="193"/>
      <c r="EMC18" s="193"/>
      <c r="EMD18" s="193"/>
      <c r="EME18" s="193"/>
      <c r="EMF18" s="193"/>
      <c r="EMG18" s="193"/>
      <c r="EMH18" s="193"/>
      <c r="EMI18" s="193"/>
      <c r="EMJ18" s="193"/>
      <c r="EMK18" s="193"/>
      <c r="EML18" s="193"/>
      <c r="EMM18" s="193"/>
      <c r="EMN18" s="193"/>
      <c r="EMO18" s="193"/>
      <c r="EMP18" s="193"/>
      <c r="EMQ18" s="193"/>
      <c r="EMR18" s="193"/>
      <c r="EMS18" s="193"/>
      <c r="EMT18" s="193"/>
      <c r="EMU18" s="193"/>
      <c r="EMV18" s="193"/>
      <c r="EMW18" s="193"/>
      <c r="EMX18" s="193"/>
      <c r="EMY18" s="193"/>
      <c r="EMZ18" s="193"/>
      <c r="ENA18" s="193"/>
      <c r="ENB18" s="193"/>
      <c r="ENC18" s="193"/>
      <c r="END18" s="193"/>
      <c r="ENE18" s="193"/>
      <c r="ENF18" s="193"/>
      <c r="ENG18" s="193"/>
      <c r="ENH18" s="193"/>
      <c r="ENI18" s="193"/>
      <c r="ENJ18" s="193"/>
      <c r="ENK18" s="193"/>
      <c r="ENL18" s="193"/>
      <c r="ENM18" s="193"/>
      <c r="ENN18" s="193"/>
      <c r="ENO18" s="193"/>
      <c r="ENP18" s="193"/>
      <c r="ENQ18" s="193"/>
      <c r="ENR18" s="193"/>
      <c r="ENS18" s="193"/>
      <c r="ENT18" s="193"/>
      <c r="ENU18" s="193"/>
      <c r="ENV18" s="193"/>
      <c r="ENW18" s="193"/>
      <c r="ENX18" s="193"/>
      <c r="ENY18" s="193"/>
      <c r="ENZ18" s="193"/>
      <c r="EOA18" s="193"/>
      <c r="EOB18" s="193"/>
      <c r="EOC18" s="193"/>
      <c r="EOD18" s="193"/>
      <c r="EOE18" s="193"/>
      <c r="EOF18" s="193"/>
      <c r="EOG18" s="193"/>
      <c r="EOH18" s="193"/>
      <c r="EOI18" s="193"/>
      <c r="EOJ18" s="193"/>
      <c r="EOK18" s="193"/>
      <c r="EOL18" s="193"/>
      <c r="EOM18" s="193"/>
      <c r="EON18" s="193"/>
      <c r="EOO18" s="193"/>
      <c r="EOP18" s="193"/>
      <c r="EOQ18" s="193"/>
      <c r="EOR18" s="193"/>
      <c r="EOS18" s="193"/>
      <c r="EOT18" s="193"/>
      <c r="EOU18" s="193"/>
      <c r="EOV18" s="193"/>
      <c r="EOW18" s="193"/>
      <c r="EOX18" s="193"/>
      <c r="EOY18" s="193"/>
      <c r="EOZ18" s="193"/>
      <c r="EPA18" s="193"/>
      <c r="EPB18" s="193"/>
      <c r="EPC18" s="193"/>
      <c r="EPD18" s="193"/>
      <c r="EPE18" s="193"/>
      <c r="EPF18" s="193"/>
      <c r="EPG18" s="193"/>
      <c r="EPH18" s="193"/>
      <c r="EPI18" s="193"/>
      <c r="EPJ18" s="193"/>
      <c r="EPK18" s="193"/>
      <c r="EPL18" s="193"/>
      <c r="EPM18" s="193"/>
      <c r="EPN18" s="193"/>
      <c r="EPO18" s="193"/>
      <c r="EPP18" s="193"/>
      <c r="EPQ18" s="193"/>
      <c r="EPR18" s="193"/>
      <c r="EPS18" s="193"/>
      <c r="EPT18" s="193"/>
      <c r="EPU18" s="193"/>
      <c r="EPV18" s="193"/>
      <c r="EPW18" s="193"/>
      <c r="EPX18" s="193"/>
      <c r="EPY18" s="193"/>
      <c r="EPZ18" s="193"/>
      <c r="EQA18" s="193"/>
      <c r="EQB18" s="193"/>
      <c r="EQC18" s="193"/>
      <c r="EQD18" s="193"/>
      <c r="EQE18" s="193"/>
      <c r="EQF18" s="193"/>
      <c r="EQG18" s="193"/>
      <c r="EQH18" s="193"/>
      <c r="EQI18" s="193"/>
      <c r="EQJ18" s="193"/>
      <c r="EQK18" s="193"/>
      <c r="EQL18" s="193"/>
      <c r="EQM18" s="193"/>
      <c r="EQN18" s="193"/>
      <c r="EQO18" s="193"/>
      <c r="EQP18" s="193"/>
      <c r="EQQ18" s="193"/>
      <c r="EQR18" s="193"/>
      <c r="EQS18" s="193"/>
      <c r="EQT18" s="193"/>
      <c r="EQU18" s="193"/>
      <c r="EQV18" s="193"/>
      <c r="EQW18" s="193"/>
      <c r="EQX18" s="193"/>
      <c r="EQY18" s="193"/>
      <c r="EQZ18" s="193"/>
      <c r="ERA18" s="193"/>
      <c r="ERB18" s="193"/>
      <c r="ERC18" s="193"/>
      <c r="ERD18" s="193"/>
      <c r="ERE18" s="193"/>
      <c r="ERF18" s="193"/>
      <c r="ERG18" s="193"/>
      <c r="ERH18" s="193"/>
      <c r="ERI18" s="193"/>
      <c r="ERJ18" s="193"/>
      <c r="ERK18" s="193"/>
      <c r="ERL18" s="193"/>
      <c r="ERM18" s="193"/>
      <c r="ERN18" s="193"/>
      <c r="ERO18" s="193"/>
      <c r="ERP18" s="193"/>
      <c r="ERQ18" s="193"/>
      <c r="ERR18" s="193"/>
      <c r="ERS18" s="193"/>
      <c r="ERT18" s="193"/>
      <c r="ERU18" s="193"/>
      <c r="ERV18" s="193"/>
      <c r="ERW18" s="193"/>
      <c r="ERX18" s="193"/>
      <c r="ERY18" s="193"/>
      <c r="ERZ18" s="193"/>
      <c r="ESA18" s="193"/>
      <c r="ESB18" s="193"/>
      <c r="ESC18" s="193"/>
      <c r="ESD18" s="193"/>
      <c r="ESE18" s="193"/>
      <c r="ESF18" s="193"/>
      <c r="ESG18" s="193"/>
      <c r="ESH18" s="193"/>
      <c r="ESI18" s="193"/>
      <c r="ESJ18" s="193"/>
      <c r="ESK18" s="193"/>
      <c r="ESL18" s="193"/>
      <c r="ESM18" s="193"/>
      <c r="ESN18" s="193"/>
      <c r="ESO18" s="193"/>
      <c r="ESP18" s="193"/>
      <c r="ESQ18" s="193"/>
      <c r="ESR18" s="193"/>
      <c r="ESS18" s="193"/>
      <c r="EST18" s="193"/>
      <c r="ESU18" s="193"/>
      <c r="ESV18" s="193"/>
      <c r="ESW18" s="193"/>
      <c r="ESX18" s="193"/>
      <c r="ESY18" s="193"/>
      <c r="ESZ18" s="193"/>
      <c r="ETA18" s="193"/>
      <c r="ETB18" s="193"/>
      <c r="ETC18" s="193"/>
      <c r="ETD18" s="193"/>
      <c r="ETE18" s="193"/>
      <c r="ETF18" s="193"/>
      <c r="ETG18" s="193"/>
      <c r="ETH18" s="193"/>
      <c r="ETI18" s="193"/>
      <c r="ETJ18" s="193"/>
      <c r="ETK18" s="193"/>
      <c r="ETL18" s="193"/>
      <c r="ETM18" s="193"/>
      <c r="ETN18" s="193"/>
      <c r="ETO18" s="193"/>
      <c r="ETP18" s="193"/>
      <c r="ETQ18" s="193"/>
      <c r="ETR18" s="193"/>
      <c r="ETS18" s="193"/>
      <c r="ETT18" s="193"/>
      <c r="ETU18" s="193"/>
      <c r="ETV18" s="193"/>
      <c r="ETW18" s="193"/>
      <c r="ETX18" s="193"/>
      <c r="ETY18" s="193"/>
      <c r="ETZ18" s="193"/>
      <c r="EUA18" s="193"/>
      <c r="EUB18" s="193"/>
      <c r="EUC18" s="193"/>
      <c r="EUD18" s="193"/>
      <c r="EUE18" s="193"/>
      <c r="EUF18" s="193"/>
      <c r="EUG18" s="193"/>
      <c r="EUH18" s="193"/>
      <c r="EUI18" s="193"/>
      <c r="EUJ18" s="193"/>
      <c r="EUK18" s="193"/>
      <c r="EUL18" s="193"/>
      <c r="EUM18" s="193"/>
      <c r="EUN18" s="193"/>
      <c r="EUO18" s="193"/>
      <c r="EUP18" s="193"/>
      <c r="EUQ18" s="193"/>
      <c r="EUR18" s="193"/>
      <c r="EUS18" s="193"/>
      <c r="EUT18" s="193"/>
      <c r="EUU18" s="193"/>
      <c r="EUV18" s="193"/>
      <c r="EUW18" s="193"/>
      <c r="EUX18" s="193"/>
      <c r="EUY18" s="193"/>
      <c r="EUZ18" s="193"/>
      <c r="EVA18" s="193"/>
      <c r="EVB18" s="193"/>
      <c r="EVC18" s="193"/>
      <c r="EVD18" s="193"/>
      <c r="EVE18" s="193"/>
      <c r="EVF18" s="193"/>
      <c r="EVG18" s="193"/>
      <c r="EVH18" s="193"/>
      <c r="EVI18" s="193"/>
      <c r="EVJ18" s="193"/>
      <c r="EVK18" s="193"/>
      <c r="EVL18" s="193"/>
      <c r="EVM18" s="193"/>
      <c r="EVN18" s="193"/>
      <c r="EVO18" s="193"/>
      <c r="EVP18" s="193"/>
      <c r="EVQ18" s="193"/>
      <c r="EVR18" s="193"/>
      <c r="EVS18" s="193"/>
      <c r="EVT18" s="193"/>
      <c r="EVU18" s="193"/>
      <c r="EVV18" s="193"/>
      <c r="EVW18" s="193"/>
      <c r="EVX18" s="193"/>
      <c r="EVY18" s="193"/>
      <c r="EVZ18" s="193"/>
      <c r="EWA18" s="193"/>
      <c r="EWB18" s="193"/>
      <c r="EWC18" s="193"/>
      <c r="EWD18" s="193"/>
      <c r="EWE18" s="193"/>
      <c r="EWF18" s="193"/>
      <c r="EWG18" s="193"/>
      <c r="EWH18" s="193"/>
      <c r="EWI18" s="193"/>
      <c r="EWJ18" s="193"/>
      <c r="EWK18" s="193"/>
      <c r="EWL18" s="193"/>
      <c r="EWM18" s="193"/>
      <c r="EWN18" s="193"/>
      <c r="EWO18" s="193"/>
      <c r="EWP18" s="193"/>
      <c r="EWQ18" s="193"/>
      <c r="EWR18" s="193"/>
      <c r="EWS18" s="193"/>
      <c r="EWT18" s="193"/>
      <c r="EWU18" s="193"/>
      <c r="EWV18" s="193"/>
      <c r="EWW18" s="193"/>
      <c r="EWX18" s="193"/>
      <c r="EWY18" s="193"/>
      <c r="EWZ18" s="193"/>
      <c r="EXA18" s="193"/>
      <c r="EXB18" s="193"/>
      <c r="EXC18" s="193"/>
      <c r="EXD18" s="193"/>
      <c r="EXE18" s="193"/>
      <c r="EXF18" s="193"/>
      <c r="EXG18" s="193"/>
      <c r="EXH18" s="193"/>
      <c r="EXI18" s="193"/>
      <c r="EXJ18" s="193"/>
      <c r="EXK18" s="193"/>
      <c r="EXL18" s="193"/>
      <c r="EXM18" s="193"/>
      <c r="EXN18" s="193"/>
      <c r="EXO18" s="193"/>
      <c r="EXP18" s="193"/>
      <c r="EXQ18" s="193"/>
      <c r="EXR18" s="193"/>
      <c r="EXS18" s="193"/>
      <c r="EXT18" s="193"/>
      <c r="EXU18" s="193"/>
      <c r="EXV18" s="193"/>
      <c r="EXW18" s="193"/>
      <c r="EXX18" s="193"/>
      <c r="EXY18" s="193"/>
      <c r="EXZ18" s="193"/>
      <c r="EYA18" s="193"/>
      <c r="EYB18" s="193"/>
      <c r="EYC18" s="193"/>
      <c r="EYD18" s="193"/>
      <c r="EYE18" s="193"/>
      <c r="EYF18" s="193"/>
      <c r="EYG18" s="193"/>
      <c r="EYH18" s="193"/>
      <c r="EYI18" s="193"/>
      <c r="EYJ18" s="193"/>
      <c r="EYK18" s="193"/>
      <c r="EYL18" s="193"/>
      <c r="EYM18" s="193"/>
      <c r="EYN18" s="193"/>
      <c r="EYO18" s="193"/>
      <c r="EYP18" s="193"/>
      <c r="EYQ18" s="193"/>
      <c r="EYR18" s="193"/>
      <c r="EYS18" s="193"/>
      <c r="EYT18" s="193"/>
      <c r="EYU18" s="193"/>
      <c r="EYV18" s="193"/>
      <c r="EYW18" s="193"/>
      <c r="EYX18" s="193"/>
      <c r="EYY18" s="193"/>
      <c r="EYZ18" s="193"/>
      <c r="EZA18" s="193"/>
      <c r="EZB18" s="193"/>
      <c r="EZC18" s="193"/>
      <c r="EZD18" s="193"/>
      <c r="EZE18" s="193"/>
      <c r="EZF18" s="193"/>
      <c r="EZG18" s="193"/>
      <c r="EZH18" s="193"/>
      <c r="EZI18" s="193"/>
      <c r="EZJ18" s="193"/>
      <c r="EZK18" s="193"/>
      <c r="EZL18" s="193"/>
      <c r="EZM18" s="193"/>
      <c r="EZN18" s="193"/>
      <c r="EZO18" s="193"/>
      <c r="EZP18" s="193"/>
      <c r="EZQ18" s="193"/>
      <c r="EZR18" s="193"/>
      <c r="EZS18" s="193"/>
      <c r="EZT18" s="193"/>
      <c r="EZU18" s="193"/>
      <c r="EZV18" s="193"/>
      <c r="EZW18" s="193"/>
      <c r="EZX18" s="193"/>
      <c r="EZY18" s="193"/>
      <c r="EZZ18" s="193"/>
      <c r="FAA18" s="193"/>
      <c r="FAB18" s="193"/>
      <c r="FAC18" s="193"/>
      <c r="FAD18" s="193"/>
      <c r="FAE18" s="193"/>
      <c r="FAF18" s="193"/>
      <c r="FAG18" s="193"/>
      <c r="FAH18" s="193"/>
      <c r="FAI18" s="193"/>
      <c r="FAJ18" s="193"/>
      <c r="FAK18" s="193"/>
      <c r="FAL18" s="193"/>
      <c r="FAM18" s="193"/>
      <c r="FAN18" s="193"/>
      <c r="FAO18" s="193"/>
      <c r="FAP18" s="193"/>
      <c r="FAQ18" s="193"/>
      <c r="FAR18" s="193"/>
      <c r="FAS18" s="193"/>
      <c r="FAT18" s="193"/>
      <c r="FAU18" s="193"/>
      <c r="FAV18" s="193"/>
      <c r="FAW18" s="193"/>
      <c r="FAX18" s="193"/>
      <c r="FAY18" s="193"/>
      <c r="FAZ18" s="193"/>
      <c r="FBA18" s="193"/>
      <c r="FBB18" s="193"/>
      <c r="FBC18" s="193"/>
      <c r="FBD18" s="193"/>
      <c r="FBE18" s="193"/>
      <c r="FBF18" s="193"/>
      <c r="FBG18" s="193"/>
      <c r="FBH18" s="193"/>
      <c r="FBI18" s="193"/>
      <c r="FBJ18" s="193"/>
      <c r="FBK18" s="193"/>
      <c r="FBL18" s="193"/>
      <c r="FBM18" s="193"/>
      <c r="FBN18" s="193"/>
      <c r="FBO18" s="193"/>
      <c r="FBP18" s="193"/>
      <c r="FBQ18" s="193"/>
      <c r="FBR18" s="193"/>
      <c r="FBS18" s="193"/>
      <c r="FBT18" s="193"/>
      <c r="FBU18" s="193"/>
      <c r="FBV18" s="193"/>
      <c r="FBW18" s="193"/>
      <c r="FBX18" s="193"/>
      <c r="FBY18" s="193"/>
      <c r="FBZ18" s="193"/>
      <c r="FCA18" s="193"/>
      <c r="FCB18" s="193"/>
      <c r="FCC18" s="193"/>
      <c r="FCD18" s="193"/>
      <c r="FCE18" s="193"/>
      <c r="FCF18" s="193"/>
      <c r="FCG18" s="193"/>
      <c r="FCH18" s="193"/>
      <c r="FCI18" s="193"/>
      <c r="FCJ18" s="193"/>
      <c r="FCK18" s="193"/>
      <c r="FCL18" s="193"/>
      <c r="FCM18" s="193"/>
      <c r="FCN18" s="193"/>
      <c r="FCO18" s="193"/>
      <c r="FCP18" s="193"/>
      <c r="FCQ18" s="193"/>
      <c r="FCR18" s="193"/>
      <c r="FCS18" s="193"/>
      <c r="FCT18" s="193"/>
      <c r="FCU18" s="193"/>
      <c r="FCV18" s="193"/>
      <c r="FCW18" s="193"/>
      <c r="FCX18" s="193"/>
      <c r="FCY18" s="193"/>
      <c r="FCZ18" s="193"/>
      <c r="FDA18" s="193"/>
      <c r="FDB18" s="193"/>
      <c r="FDC18" s="193"/>
      <c r="FDD18" s="193"/>
      <c r="FDE18" s="193"/>
      <c r="FDF18" s="193"/>
      <c r="FDG18" s="193"/>
      <c r="FDH18" s="193"/>
      <c r="FDI18" s="193"/>
      <c r="FDJ18" s="193"/>
      <c r="FDK18" s="193"/>
      <c r="FDL18" s="193"/>
      <c r="FDM18" s="193"/>
      <c r="FDN18" s="193"/>
      <c r="FDO18" s="193"/>
      <c r="FDP18" s="193"/>
      <c r="FDQ18" s="193"/>
      <c r="FDR18" s="193"/>
      <c r="FDS18" s="193"/>
      <c r="FDT18" s="193"/>
      <c r="FDU18" s="193"/>
      <c r="FDV18" s="193"/>
      <c r="FDW18" s="193"/>
      <c r="FDX18" s="193"/>
      <c r="FDY18" s="193"/>
      <c r="FDZ18" s="193"/>
      <c r="FEA18" s="193"/>
      <c r="FEB18" s="193"/>
      <c r="FEC18" s="193"/>
      <c r="FED18" s="193"/>
      <c r="FEE18" s="193"/>
      <c r="FEF18" s="193"/>
      <c r="FEG18" s="193"/>
      <c r="FEH18" s="193"/>
      <c r="FEI18" s="193"/>
      <c r="FEJ18" s="193"/>
      <c r="FEK18" s="193"/>
      <c r="FEL18" s="193"/>
      <c r="FEM18" s="193"/>
      <c r="FEN18" s="193"/>
      <c r="FEO18" s="193"/>
      <c r="FEP18" s="193"/>
      <c r="FEQ18" s="193"/>
      <c r="FER18" s="193"/>
      <c r="FES18" s="193"/>
      <c r="FET18" s="193"/>
      <c r="FEU18" s="193"/>
      <c r="FEV18" s="193"/>
      <c r="FEW18" s="193"/>
      <c r="FEX18" s="193"/>
      <c r="FEY18" s="193"/>
      <c r="FEZ18" s="193"/>
      <c r="FFA18" s="193"/>
      <c r="FFB18" s="193"/>
      <c r="FFC18" s="193"/>
      <c r="FFD18" s="193"/>
      <c r="FFE18" s="193"/>
      <c r="FFF18" s="193"/>
      <c r="FFG18" s="193"/>
      <c r="FFH18" s="193"/>
      <c r="FFI18" s="193"/>
      <c r="FFJ18" s="193"/>
      <c r="FFK18" s="193"/>
      <c r="FFL18" s="193"/>
      <c r="FFM18" s="193"/>
      <c r="FFN18" s="193"/>
      <c r="FFO18" s="193"/>
      <c r="FFP18" s="193"/>
      <c r="FFQ18" s="193"/>
      <c r="FFR18" s="193"/>
      <c r="FFS18" s="193"/>
      <c r="FFT18" s="193"/>
      <c r="FFU18" s="193"/>
      <c r="FFV18" s="193"/>
      <c r="FFW18" s="193"/>
      <c r="FFX18" s="193"/>
      <c r="FFY18" s="193"/>
      <c r="FFZ18" s="193"/>
      <c r="FGA18" s="193"/>
      <c r="FGB18" s="193"/>
      <c r="FGC18" s="193"/>
      <c r="FGD18" s="193"/>
      <c r="FGE18" s="193"/>
      <c r="FGF18" s="193"/>
      <c r="FGG18" s="193"/>
      <c r="FGH18" s="193"/>
      <c r="FGI18" s="193"/>
      <c r="FGJ18" s="193"/>
      <c r="FGK18" s="193"/>
      <c r="FGL18" s="193"/>
      <c r="FGM18" s="193"/>
      <c r="FGN18" s="193"/>
      <c r="FGO18" s="193"/>
      <c r="FGP18" s="193"/>
      <c r="FGQ18" s="193"/>
      <c r="FGR18" s="193"/>
      <c r="FGS18" s="193"/>
      <c r="FGT18" s="193"/>
      <c r="FGU18" s="193"/>
      <c r="FGV18" s="193"/>
      <c r="FGW18" s="193"/>
      <c r="FGX18" s="193"/>
      <c r="FGY18" s="193"/>
      <c r="FGZ18" s="193"/>
      <c r="FHA18" s="193"/>
      <c r="FHB18" s="193"/>
      <c r="FHC18" s="193"/>
      <c r="FHD18" s="193"/>
      <c r="FHE18" s="193"/>
      <c r="FHF18" s="193"/>
      <c r="FHG18" s="193"/>
      <c r="FHH18" s="193"/>
      <c r="FHI18" s="193"/>
      <c r="FHJ18" s="193"/>
      <c r="FHK18" s="193"/>
      <c r="FHL18" s="193"/>
      <c r="FHM18" s="193"/>
      <c r="FHN18" s="193"/>
      <c r="FHO18" s="193"/>
      <c r="FHP18" s="193"/>
      <c r="FHQ18" s="193"/>
      <c r="FHR18" s="193"/>
      <c r="FHS18" s="193"/>
      <c r="FHT18" s="193"/>
      <c r="FHU18" s="193"/>
      <c r="FHV18" s="193"/>
      <c r="FHW18" s="193"/>
      <c r="FHX18" s="193"/>
      <c r="FHY18" s="193"/>
      <c r="FHZ18" s="193"/>
      <c r="FIA18" s="193"/>
      <c r="FIB18" s="193"/>
      <c r="FIC18" s="193"/>
      <c r="FID18" s="193"/>
      <c r="FIE18" s="193"/>
      <c r="FIF18" s="193"/>
      <c r="FIG18" s="193"/>
      <c r="FIH18" s="193"/>
      <c r="FII18" s="193"/>
      <c r="FIJ18" s="193"/>
      <c r="FIK18" s="193"/>
      <c r="FIL18" s="193"/>
      <c r="FIM18" s="193"/>
      <c r="FIN18" s="193"/>
      <c r="FIO18" s="193"/>
      <c r="FIP18" s="193"/>
      <c r="FIQ18" s="193"/>
      <c r="FIR18" s="193"/>
      <c r="FIS18" s="193"/>
      <c r="FIT18" s="193"/>
      <c r="FIU18" s="193"/>
      <c r="FIV18" s="193"/>
      <c r="FIW18" s="193"/>
      <c r="FIX18" s="193"/>
      <c r="FIY18" s="193"/>
      <c r="FIZ18" s="193"/>
      <c r="FJA18" s="193"/>
      <c r="FJB18" s="193"/>
      <c r="FJC18" s="193"/>
      <c r="FJD18" s="193"/>
      <c r="FJE18" s="193"/>
      <c r="FJF18" s="193"/>
      <c r="FJG18" s="193"/>
      <c r="FJH18" s="193"/>
      <c r="FJI18" s="193"/>
      <c r="FJJ18" s="193"/>
      <c r="FJK18" s="193"/>
      <c r="FJL18" s="193"/>
      <c r="FJM18" s="193"/>
      <c r="FJN18" s="193"/>
      <c r="FJO18" s="193"/>
      <c r="FJP18" s="193"/>
      <c r="FJQ18" s="193"/>
      <c r="FJR18" s="193"/>
      <c r="FJS18" s="193"/>
      <c r="FJT18" s="193"/>
      <c r="FJU18" s="193"/>
      <c r="FJV18" s="193"/>
      <c r="FJW18" s="193"/>
      <c r="FJX18" s="193"/>
      <c r="FJY18" s="193"/>
      <c r="FJZ18" s="193"/>
      <c r="FKA18" s="193"/>
      <c r="FKB18" s="193"/>
      <c r="FKC18" s="193"/>
      <c r="FKD18" s="193"/>
      <c r="FKE18" s="193"/>
      <c r="FKF18" s="193"/>
      <c r="FKG18" s="193"/>
      <c r="FKH18" s="193"/>
      <c r="FKI18" s="193"/>
      <c r="FKJ18" s="193"/>
      <c r="FKK18" s="193"/>
      <c r="FKL18" s="193"/>
      <c r="FKM18" s="193"/>
      <c r="FKN18" s="193"/>
      <c r="FKO18" s="193"/>
      <c r="FKP18" s="193"/>
      <c r="FKQ18" s="193"/>
      <c r="FKR18" s="193"/>
      <c r="FKS18" s="193"/>
      <c r="FKT18" s="193"/>
      <c r="FKU18" s="193"/>
      <c r="FKV18" s="193"/>
      <c r="FKW18" s="193"/>
      <c r="FKX18" s="193"/>
      <c r="FKY18" s="193"/>
      <c r="FKZ18" s="193"/>
      <c r="FLA18" s="193"/>
      <c r="FLB18" s="193"/>
      <c r="FLC18" s="193"/>
      <c r="FLD18" s="193"/>
      <c r="FLE18" s="193"/>
      <c r="FLF18" s="193"/>
      <c r="FLG18" s="193"/>
      <c r="FLH18" s="193"/>
      <c r="FLI18" s="193"/>
      <c r="FLJ18" s="193"/>
      <c r="FLK18" s="193"/>
      <c r="FLL18" s="193"/>
      <c r="FLM18" s="193"/>
      <c r="FLN18" s="193"/>
      <c r="FLO18" s="193"/>
      <c r="FLP18" s="193"/>
      <c r="FLQ18" s="193"/>
      <c r="FLR18" s="193"/>
      <c r="FLS18" s="193"/>
      <c r="FLT18" s="193"/>
      <c r="FLU18" s="193"/>
      <c r="FLV18" s="193"/>
      <c r="FLW18" s="193"/>
      <c r="FLX18" s="193"/>
      <c r="FLY18" s="193"/>
      <c r="FLZ18" s="193"/>
      <c r="FMA18" s="193"/>
      <c r="FMB18" s="193"/>
      <c r="FMC18" s="193"/>
      <c r="FMD18" s="193"/>
      <c r="FME18" s="193"/>
      <c r="FMF18" s="193"/>
      <c r="FMG18" s="193"/>
      <c r="FMH18" s="193"/>
      <c r="FMI18" s="193"/>
      <c r="FMJ18" s="193"/>
      <c r="FMK18" s="193"/>
      <c r="FML18" s="193"/>
      <c r="FMM18" s="193"/>
      <c r="FMN18" s="193"/>
      <c r="FMO18" s="193"/>
      <c r="FMP18" s="193"/>
      <c r="FMQ18" s="193"/>
      <c r="FMR18" s="193"/>
      <c r="FMS18" s="193"/>
      <c r="FMT18" s="193"/>
      <c r="FMU18" s="193"/>
      <c r="FMV18" s="193"/>
      <c r="FMW18" s="193"/>
      <c r="FMX18" s="193"/>
      <c r="FMY18" s="193"/>
      <c r="FMZ18" s="193"/>
      <c r="FNA18" s="193"/>
      <c r="FNB18" s="193"/>
      <c r="FNC18" s="193"/>
      <c r="FND18" s="193"/>
      <c r="FNE18" s="193"/>
      <c r="FNF18" s="193"/>
      <c r="FNG18" s="193"/>
      <c r="FNH18" s="193"/>
      <c r="FNI18" s="193"/>
      <c r="FNJ18" s="193"/>
      <c r="FNK18" s="193"/>
      <c r="FNL18" s="193"/>
      <c r="FNM18" s="193"/>
      <c r="FNN18" s="193"/>
      <c r="FNO18" s="193"/>
      <c r="FNP18" s="193"/>
      <c r="FNQ18" s="193"/>
      <c r="FNR18" s="193"/>
      <c r="FNS18" s="193"/>
      <c r="FNT18" s="193"/>
      <c r="FNU18" s="193"/>
      <c r="FNV18" s="193"/>
      <c r="FNW18" s="193"/>
      <c r="FNX18" s="193"/>
      <c r="FNY18" s="193"/>
      <c r="FNZ18" s="193"/>
      <c r="FOA18" s="193"/>
      <c r="FOB18" s="193"/>
      <c r="FOC18" s="193"/>
      <c r="FOD18" s="193"/>
      <c r="FOE18" s="193"/>
      <c r="FOF18" s="193"/>
      <c r="FOG18" s="193"/>
      <c r="FOH18" s="193"/>
      <c r="FOI18" s="193"/>
      <c r="FOJ18" s="193"/>
      <c r="FOK18" s="193"/>
      <c r="FOL18" s="193"/>
      <c r="FOM18" s="193"/>
      <c r="FON18" s="193"/>
      <c r="FOO18" s="193"/>
      <c r="FOP18" s="193"/>
      <c r="FOQ18" s="193"/>
      <c r="FOR18" s="193"/>
      <c r="FOS18" s="193"/>
      <c r="FOT18" s="193"/>
      <c r="FOU18" s="193"/>
      <c r="FOV18" s="193"/>
      <c r="FOW18" s="193"/>
      <c r="FOX18" s="193"/>
      <c r="FOY18" s="193"/>
      <c r="FOZ18" s="193"/>
      <c r="FPA18" s="193"/>
      <c r="FPB18" s="193"/>
      <c r="FPC18" s="193"/>
      <c r="FPD18" s="193"/>
      <c r="FPE18" s="193"/>
      <c r="FPF18" s="193"/>
      <c r="FPG18" s="193"/>
      <c r="FPH18" s="193"/>
      <c r="FPI18" s="193"/>
      <c r="FPJ18" s="193"/>
      <c r="FPK18" s="193"/>
      <c r="FPL18" s="193"/>
      <c r="FPM18" s="193"/>
      <c r="FPN18" s="193"/>
      <c r="FPO18" s="193"/>
      <c r="FPP18" s="193"/>
      <c r="FPQ18" s="193"/>
      <c r="FPR18" s="193"/>
      <c r="FPS18" s="193"/>
      <c r="FPT18" s="193"/>
      <c r="FPU18" s="193"/>
      <c r="FPV18" s="193"/>
      <c r="FPW18" s="193"/>
      <c r="FPX18" s="193"/>
      <c r="FPY18" s="193"/>
      <c r="FPZ18" s="193"/>
      <c r="FQA18" s="193"/>
      <c r="FQB18" s="193"/>
      <c r="FQC18" s="193"/>
      <c r="FQD18" s="193"/>
      <c r="FQE18" s="193"/>
      <c r="FQF18" s="193"/>
      <c r="FQG18" s="193"/>
      <c r="FQH18" s="193"/>
      <c r="FQI18" s="193"/>
      <c r="FQJ18" s="193"/>
      <c r="FQK18" s="193"/>
      <c r="FQL18" s="193"/>
      <c r="FQM18" s="193"/>
      <c r="FQN18" s="193"/>
      <c r="FQO18" s="193"/>
      <c r="FQP18" s="193"/>
      <c r="FQQ18" s="193"/>
      <c r="FQR18" s="193"/>
      <c r="FQS18" s="193"/>
      <c r="FQT18" s="193"/>
      <c r="FQU18" s="193"/>
      <c r="FQV18" s="193"/>
      <c r="FQW18" s="193"/>
      <c r="FQX18" s="193"/>
      <c r="FQY18" s="193"/>
      <c r="FQZ18" s="193"/>
      <c r="FRA18" s="193"/>
      <c r="FRB18" s="193"/>
      <c r="FRC18" s="193"/>
      <c r="FRD18" s="193"/>
      <c r="FRE18" s="193"/>
      <c r="FRF18" s="193"/>
      <c r="FRG18" s="193"/>
      <c r="FRH18" s="193"/>
      <c r="FRI18" s="193"/>
      <c r="FRJ18" s="193"/>
      <c r="FRK18" s="193"/>
      <c r="FRL18" s="193"/>
      <c r="FRM18" s="193"/>
      <c r="FRN18" s="193"/>
      <c r="FRO18" s="193"/>
      <c r="FRP18" s="193"/>
      <c r="FRQ18" s="193"/>
      <c r="FRR18" s="193"/>
      <c r="FRS18" s="193"/>
      <c r="FRT18" s="193"/>
      <c r="FRU18" s="193"/>
      <c r="FRV18" s="193"/>
      <c r="FRW18" s="193"/>
      <c r="FRX18" s="193"/>
      <c r="FRY18" s="193"/>
      <c r="FRZ18" s="193"/>
      <c r="FSA18" s="193"/>
      <c r="FSB18" s="193"/>
      <c r="FSC18" s="193"/>
      <c r="FSD18" s="193"/>
      <c r="FSE18" s="193"/>
      <c r="FSF18" s="193"/>
      <c r="FSG18" s="193"/>
      <c r="FSH18" s="193"/>
      <c r="FSI18" s="193"/>
      <c r="FSJ18" s="193"/>
      <c r="FSK18" s="193"/>
      <c r="FSL18" s="193"/>
      <c r="FSM18" s="193"/>
      <c r="FSN18" s="193"/>
      <c r="FSO18" s="193"/>
      <c r="FSP18" s="193"/>
      <c r="FSQ18" s="193"/>
      <c r="FSR18" s="193"/>
      <c r="FSS18" s="193"/>
      <c r="FST18" s="193"/>
      <c r="FSU18" s="193"/>
      <c r="FSV18" s="193"/>
      <c r="FSW18" s="193"/>
      <c r="FSX18" s="193"/>
      <c r="FSY18" s="193"/>
      <c r="FSZ18" s="193"/>
      <c r="FTA18" s="193"/>
      <c r="FTB18" s="193"/>
      <c r="FTC18" s="193"/>
      <c r="FTD18" s="193"/>
      <c r="FTE18" s="193"/>
      <c r="FTF18" s="193"/>
      <c r="FTG18" s="193"/>
      <c r="FTH18" s="193"/>
      <c r="FTI18" s="193"/>
      <c r="FTJ18" s="193"/>
      <c r="FTK18" s="193"/>
      <c r="FTL18" s="193"/>
      <c r="FTM18" s="193"/>
      <c r="FTN18" s="193"/>
      <c r="FTO18" s="193"/>
      <c r="FTP18" s="193"/>
      <c r="FTQ18" s="193"/>
      <c r="FTR18" s="193"/>
      <c r="FTS18" s="193"/>
      <c r="FTT18" s="193"/>
      <c r="FTU18" s="193"/>
      <c r="FTV18" s="193"/>
      <c r="FTW18" s="193"/>
      <c r="FTX18" s="193"/>
      <c r="FTY18" s="193"/>
      <c r="FTZ18" s="193"/>
      <c r="FUA18" s="193"/>
      <c r="FUB18" s="193"/>
      <c r="FUC18" s="193"/>
      <c r="FUD18" s="193"/>
      <c r="FUE18" s="193"/>
      <c r="FUF18" s="193"/>
      <c r="FUG18" s="193"/>
      <c r="FUH18" s="193"/>
      <c r="FUI18" s="193"/>
      <c r="FUJ18" s="193"/>
      <c r="FUK18" s="193"/>
      <c r="FUL18" s="193"/>
      <c r="FUM18" s="193"/>
      <c r="FUN18" s="193"/>
      <c r="FUO18" s="193"/>
      <c r="FUP18" s="193"/>
      <c r="FUQ18" s="193"/>
      <c r="FUR18" s="193"/>
      <c r="FUS18" s="193"/>
      <c r="FUT18" s="193"/>
      <c r="FUU18" s="193"/>
      <c r="FUV18" s="193"/>
      <c r="FUW18" s="193"/>
      <c r="FUX18" s="193"/>
      <c r="FUY18" s="193"/>
      <c r="FUZ18" s="193"/>
      <c r="FVA18" s="193"/>
      <c r="FVB18" s="193"/>
      <c r="FVC18" s="193"/>
      <c r="FVD18" s="193"/>
      <c r="FVE18" s="193"/>
      <c r="FVF18" s="193"/>
      <c r="FVG18" s="193"/>
      <c r="FVH18" s="193"/>
      <c r="FVI18" s="193"/>
      <c r="FVJ18" s="193"/>
      <c r="FVK18" s="193"/>
      <c r="FVL18" s="193"/>
      <c r="FVM18" s="193"/>
      <c r="FVN18" s="193"/>
      <c r="FVO18" s="193"/>
      <c r="FVP18" s="193"/>
      <c r="FVQ18" s="193"/>
      <c r="FVR18" s="193"/>
      <c r="FVS18" s="193"/>
      <c r="FVT18" s="193"/>
      <c r="FVU18" s="193"/>
      <c r="FVV18" s="193"/>
      <c r="FVW18" s="193"/>
      <c r="FVX18" s="193"/>
      <c r="FVY18" s="193"/>
      <c r="FVZ18" s="193"/>
      <c r="FWA18" s="193"/>
      <c r="FWB18" s="193"/>
      <c r="FWC18" s="193"/>
      <c r="FWD18" s="193"/>
      <c r="FWE18" s="193"/>
      <c r="FWF18" s="193"/>
      <c r="FWG18" s="193"/>
      <c r="FWH18" s="193"/>
      <c r="FWI18" s="193"/>
      <c r="FWJ18" s="193"/>
      <c r="FWK18" s="193"/>
      <c r="FWL18" s="193"/>
      <c r="FWM18" s="193"/>
      <c r="FWN18" s="193"/>
      <c r="FWO18" s="193"/>
      <c r="FWP18" s="193"/>
      <c r="FWQ18" s="193"/>
      <c r="FWR18" s="193"/>
      <c r="FWS18" s="193"/>
      <c r="FWT18" s="193"/>
      <c r="FWU18" s="193"/>
      <c r="FWV18" s="193"/>
      <c r="FWW18" s="193"/>
      <c r="FWX18" s="193"/>
      <c r="FWY18" s="193"/>
      <c r="FWZ18" s="193"/>
      <c r="FXA18" s="193"/>
      <c r="FXB18" s="193"/>
      <c r="FXC18" s="193"/>
      <c r="FXD18" s="193"/>
      <c r="FXE18" s="193"/>
      <c r="FXF18" s="193"/>
      <c r="FXG18" s="193"/>
      <c r="FXH18" s="193"/>
      <c r="FXI18" s="193"/>
      <c r="FXJ18" s="193"/>
      <c r="FXK18" s="193"/>
      <c r="FXL18" s="193"/>
      <c r="FXM18" s="193"/>
      <c r="FXN18" s="193"/>
      <c r="FXO18" s="193"/>
      <c r="FXP18" s="193"/>
      <c r="FXQ18" s="193"/>
      <c r="FXR18" s="193"/>
      <c r="FXS18" s="193"/>
      <c r="FXT18" s="193"/>
      <c r="FXU18" s="193"/>
      <c r="FXV18" s="193"/>
      <c r="FXW18" s="193"/>
      <c r="FXX18" s="193"/>
      <c r="FXY18" s="193"/>
      <c r="FXZ18" s="193"/>
      <c r="FYA18" s="193"/>
      <c r="FYB18" s="193"/>
      <c r="FYC18" s="193"/>
      <c r="FYD18" s="193"/>
      <c r="FYE18" s="193"/>
      <c r="FYF18" s="193"/>
      <c r="FYG18" s="193"/>
      <c r="FYH18" s="193"/>
      <c r="FYI18" s="193"/>
      <c r="FYJ18" s="193"/>
      <c r="FYK18" s="193"/>
      <c r="FYL18" s="193"/>
      <c r="FYM18" s="193"/>
      <c r="FYN18" s="193"/>
      <c r="FYO18" s="193"/>
      <c r="FYP18" s="193"/>
      <c r="FYQ18" s="193"/>
      <c r="FYR18" s="193"/>
      <c r="FYS18" s="193"/>
      <c r="FYT18" s="193"/>
      <c r="FYU18" s="193"/>
      <c r="FYV18" s="193"/>
      <c r="FYW18" s="193"/>
      <c r="FYX18" s="193"/>
      <c r="FYY18" s="193"/>
      <c r="FYZ18" s="193"/>
      <c r="FZA18" s="193"/>
      <c r="FZB18" s="193"/>
      <c r="FZC18" s="193"/>
      <c r="FZD18" s="193"/>
      <c r="FZE18" s="193"/>
      <c r="FZF18" s="193"/>
      <c r="FZG18" s="193"/>
      <c r="FZH18" s="193"/>
      <c r="FZI18" s="193"/>
      <c r="FZJ18" s="193"/>
      <c r="FZK18" s="193"/>
      <c r="FZL18" s="193"/>
      <c r="FZM18" s="193"/>
      <c r="FZN18" s="193"/>
      <c r="FZO18" s="193"/>
      <c r="FZP18" s="193"/>
      <c r="FZQ18" s="193"/>
      <c r="FZR18" s="193"/>
      <c r="FZS18" s="193"/>
      <c r="FZT18" s="193"/>
      <c r="FZU18" s="193"/>
      <c r="FZV18" s="193"/>
      <c r="FZW18" s="193"/>
      <c r="FZX18" s="193"/>
      <c r="FZY18" s="193"/>
      <c r="FZZ18" s="193"/>
      <c r="GAA18" s="193"/>
      <c r="GAB18" s="193"/>
      <c r="GAC18" s="193"/>
      <c r="GAD18" s="193"/>
      <c r="GAE18" s="193"/>
      <c r="GAF18" s="193"/>
      <c r="GAG18" s="193"/>
      <c r="GAH18" s="193"/>
      <c r="GAI18" s="193"/>
      <c r="GAJ18" s="193"/>
      <c r="GAK18" s="193"/>
      <c r="GAL18" s="193"/>
      <c r="GAM18" s="193"/>
      <c r="GAN18" s="193"/>
      <c r="GAO18" s="193"/>
      <c r="GAP18" s="193"/>
      <c r="GAQ18" s="193"/>
      <c r="GAR18" s="193"/>
      <c r="GAS18" s="193"/>
      <c r="GAT18" s="193"/>
      <c r="GAU18" s="193"/>
      <c r="GAV18" s="193"/>
      <c r="GAW18" s="193"/>
      <c r="GAX18" s="193"/>
      <c r="GAY18" s="193"/>
      <c r="GAZ18" s="193"/>
      <c r="GBA18" s="193"/>
      <c r="GBB18" s="193"/>
      <c r="GBC18" s="193"/>
      <c r="GBD18" s="193"/>
      <c r="GBE18" s="193"/>
      <c r="GBF18" s="193"/>
      <c r="GBG18" s="193"/>
      <c r="GBH18" s="193"/>
      <c r="GBI18" s="193"/>
      <c r="GBJ18" s="193"/>
      <c r="GBK18" s="193"/>
      <c r="GBL18" s="193"/>
      <c r="GBM18" s="193"/>
      <c r="GBN18" s="193"/>
      <c r="GBO18" s="193"/>
      <c r="GBP18" s="193"/>
      <c r="GBQ18" s="193"/>
      <c r="GBR18" s="193"/>
      <c r="GBS18" s="193"/>
      <c r="GBT18" s="193"/>
      <c r="GBU18" s="193"/>
      <c r="GBV18" s="193"/>
      <c r="GBW18" s="193"/>
      <c r="GBX18" s="193"/>
      <c r="GBY18" s="193"/>
      <c r="GBZ18" s="193"/>
      <c r="GCA18" s="193"/>
      <c r="GCB18" s="193"/>
      <c r="GCC18" s="193"/>
      <c r="GCD18" s="193"/>
      <c r="GCE18" s="193"/>
      <c r="GCF18" s="193"/>
      <c r="GCG18" s="193"/>
      <c r="GCH18" s="193"/>
      <c r="GCI18" s="193"/>
      <c r="GCJ18" s="193"/>
      <c r="GCK18" s="193"/>
      <c r="GCL18" s="193"/>
      <c r="GCM18" s="193"/>
      <c r="GCN18" s="193"/>
      <c r="GCO18" s="193"/>
      <c r="GCP18" s="193"/>
      <c r="GCQ18" s="193"/>
      <c r="GCR18" s="193"/>
      <c r="GCS18" s="193"/>
      <c r="GCT18" s="193"/>
      <c r="GCU18" s="193"/>
      <c r="GCV18" s="193"/>
      <c r="GCW18" s="193"/>
      <c r="GCX18" s="193"/>
      <c r="GCY18" s="193"/>
      <c r="GCZ18" s="193"/>
      <c r="GDA18" s="193"/>
      <c r="GDB18" s="193"/>
      <c r="GDC18" s="193"/>
      <c r="GDD18" s="193"/>
      <c r="GDE18" s="193"/>
      <c r="GDF18" s="193"/>
      <c r="GDG18" s="193"/>
      <c r="GDH18" s="193"/>
      <c r="GDI18" s="193"/>
      <c r="GDJ18" s="193"/>
      <c r="GDK18" s="193"/>
      <c r="GDL18" s="193"/>
      <c r="GDM18" s="193"/>
      <c r="GDN18" s="193"/>
      <c r="GDO18" s="193"/>
      <c r="GDP18" s="193"/>
      <c r="GDQ18" s="193"/>
      <c r="GDR18" s="193"/>
      <c r="GDS18" s="193"/>
      <c r="GDT18" s="193"/>
      <c r="GDU18" s="193"/>
      <c r="GDV18" s="193"/>
      <c r="GDW18" s="193"/>
      <c r="GDX18" s="193"/>
      <c r="GDY18" s="193"/>
      <c r="GDZ18" s="193"/>
      <c r="GEA18" s="193"/>
      <c r="GEB18" s="193"/>
      <c r="GEC18" s="193"/>
      <c r="GED18" s="193"/>
      <c r="GEE18" s="193"/>
      <c r="GEF18" s="193"/>
      <c r="GEG18" s="193"/>
      <c r="GEH18" s="193"/>
      <c r="GEI18" s="193"/>
      <c r="GEJ18" s="193"/>
      <c r="GEK18" s="193"/>
      <c r="GEL18" s="193"/>
      <c r="GEM18" s="193"/>
      <c r="GEN18" s="193"/>
      <c r="GEO18" s="193"/>
      <c r="GEP18" s="193"/>
      <c r="GEQ18" s="193"/>
      <c r="GER18" s="193"/>
      <c r="GES18" s="193"/>
      <c r="GET18" s="193"/>
      <c r="GEU18" s="193"/>
      <c r="GEV18" s="193"/>
      <c r="GEW18" s="193"/>
      <c r="GEX18" s="193"/>
      <c r="GEY18" s="193"/>
      <c r="GEZ18" s="193"/>
      <c r="GFA18" s="193"/>
      <c r="GFB18" s="193"/>
      <c r="GFC18" s="193"/>
      <c r="GFD18" s="193"/>
      <c r="GFE18" s="193"/>
      <c r="GFF18" s="193"/>
      <c r="GFG18" s="193"/>
      <c r="GFH18" s="193"/>
      <c r="GFI18" s="193"/>
      <c r="GFJ18" s="193"/>
      <c r="GFK18" s="193"/>
      <c r="GFL18" s="193"/>
      <c r="GFM18" s="193"/>
      <c r="GFN18" s="193"/>
      <c r="GFO18" s="193"/>
      <c r="GFP18" s="193"/>
      <c r="GFQ18" s="193"/>
      <c r="GFR18" s="193"/>
      <c r="GFS18" s="193"/>
      <c r="GFT18" s="193"/>
      <c r="GFU18" s="193"/>
      <c r="GFV18" s="193"/>
      <c r="GFW18" s="193"/>
      <c r="GFX18" s="193"/>
      <c r="GFY18" s="193"/>
      <c r="GFZ18" s="193"/>
      <c r="GGA18" s="193"/>
      <c r="GGB18" s="193"/>
      <c r="GGC18" s="193"/>
      <c r="GGD18" s="193"/>
      <c r="GGE18" s="193"/>
      <c r="GGF18" s="193"/>
      <c r="GGG18" s="193"/>
      <c r="GGH18" s="193"/>
      <c r="GGI18" s="193"/>
      <c r="GGJ18" s="193"/>
      <c r="GGK18" s="193"/>
      <c r="GGL18" s="193"/>
      <c r="GGM18" s="193"/>
      <c r="GGN18" s="193"/>
      <c r="GGO18" s="193"/>
      <c r="GGP18" s="193"/>
      <c r="GGQ18" s="193"/>
      <c r="GGR18" s="193"/>
      <c r="GGS18" s="193"/>
      <c r="GGT18" s="193"/>
      <c r="GGU18" s="193"/>
      <c r="GGV18" s="193"/>
      <c r="GGW18" s="193"/>
      <c r="GGX18" s="193"/>
      <c r="GGY18" s="193"/>
      <c r="GGZ18" s="193"/>
      <c r="GHA18" s="193"/>
      <c r="GHB18" s="193"/>
      <c r="GHC18" s="193"/>
      <c r="GHD18" s="193"/>
      <c r="GHE18" s="193"/>
      <c r="GHF18" s="193"/>
      <c r="GHG18" s="193"/>
      <c r="GHH18" s="193"/>
      <c r="GHI18" s="193"/>
      <c r="GHJ18" s="193"/>
      <c r="GHK18" s="193"/>
      <c r="GHL18" s="193"/>
      <c r="GHM18" s="193"/>
      <c r="GHN18" s="193"/>
      <c r="GHO18" s="193"/>
      <c r="GHP18" s="193"/>
      <c r="GHQ18" s="193"/>
      <c r="GHR18" s="193"/>
      <c r="GHS18" s="193"/>
      <c r="GHT18" s="193"/>
      <c r="GHU18" s="193"/>
      <c r="GHV18" s="193"/>
      <c r="GHW18" s="193"/>
      <c r="GHX18" s="193"/>
      <c r="GHY18" s="193"/>
      <c r="GHZ18" s="193"/>
      <c r="GIA18" s="193"/>
      <c r="GIB18" s="193"/>
      <c r="GIC18" s="193"/>
      <c r="GID18" s="193"/>
      <c r="GIE18" s="193"/>
      <c r="GIF18" s="193"/>
      <c r="GIG18" s="193"/>
      <c r="GIH18" s="193"/>
      <c r="GII18" s="193"/>
      <c r="GIJ18" s="193"/>
      <c r="GIK18" s="193"/>
      <c r="GIL18" s="193"/>
      <c r="GIM18" s="193"/>
      <c r="GIN18" s="193"/>
      <c r="GIO18" s="193"/>
      <c r="GIP18" s="193"/>
      <c r="GIQ18" s="193"/>
      <c r="GIR18" s="193"/>
      <c r="GIS18" s="193"/>
      <c r="GIT18" s="193"/>
      <c r="GIU18" s="193"/>
      <c r="GIV18" s="193"/>
      <c r="GIW18" s="193"/>
      <c r="GIX18" s="193"/>
      <c r="GIY18" s="193"/>
      <c r="GIZ18" s="193"/>
      <c r="GJA18" s="193"/>
      <c r="GJB18" s="193"/>
      <c r="GJC18" s="193"/>
      <c r="GJD18" s="193"/>
      <c r="GJE18" s="193"/>
      <c r="GJF18" s="193"/>
      <c r="GJG18" s="193"/>
      <c r="GJH18" s="193"/>
      <c r="GJI18" s="193"/>
      <c r="GJJ18" s="193"/>
      <c r="GJK18" s="193"/>
      <c r="GJL18" s="193"/>
      <c r="GJM18" s="193"/>
      <c r="GJN18" s="193"/>
      <c r="GJO18" s="193"/>
      <c r="GJP18" s="193"/>
      <c r="GJQ18" s="193"/>
      <c r="GJR18" s="193"/>
      <c r="GJS18" s="193"/>
      <c r="GJT18" s="193"/>
      <c r="GJU18" s="193"/>
      <c r="GJV18" s="193"/>
      <c r="GJW18" s="193"/>
      <c r="GJX18" s="193"/>
      <c r="GJY18" s="193"/>
      <c r="GJZ18" s="193"/>
      <c r="GKA18" s="193"/>
      <c r="GKB18" s="193"/>
      <c r="GKC18" s="193"/>
      <c r="GKD18" s="193"/>
      <c r="GKE18" s="193"/>
      <c r="GKF18" s="193"/>
      <c r="GKG18" s="193"/>
      <c r="GKH18" s="193"/>
      <c r="GKI18" s="193"/>
      <c r="GKJ18" s="193"/>
      <c r="GKK18" s="193"/>
      <c r="GKL18" s="193"/>
      <c r="GKM18" s="193"/>
      <c r="GKN18" s="193"/>
      <c r="GKO18" s="193"/>
      <c r="GKP18" s="193"/>
      <c r="GKQ18" s="193"/>
      <c r="GKR18" s="193"/>
      <c r="GKS18" s="193"/>
      <c r="GKT18" s="193"/>
      <c r="GKU18" s="193"/>
      <c r="GKV18" s="193"/>
      <c r="GKW18" s="193"/>
      <c r="GKX18" s="193"/>
      <c r="GKY18" s="193"/>
      <c r="GKZ18" s="193"/>
      <c r="GLA18" s="193"/>
      <c r="GLB18" s="193"/>
      <c r="GLC18" s="193"/>
      <c r="GLD18" s="193"/>
      <c r="GLE18" s="193"/>
      <c r="GLF18" s="193"/>
      <c r="GLG18" s="193"/>
      <c r="GLH18" s="193"/>
      <c r="GLI18" s="193"/>
      <c r="GLJ18" s="193"/>
      <c r="GLK18" s="193"/>
      <c r="GLL18" s="193"/>
      <c r="GLM18" s="193"/>
      <c r="GLN18" s="193"/>
      <c r="GLO18" s="193"/>
      <c r="GLP18" s="193"/>
      <c r="GLQ18" s="193"/>
      <c r="GLR18" s="193"/>
      <c r="GLS18" s="193"/>
      <c r="GLT18" s="193"/>
      <c r="GLU18" s="193"/>
      <c r="GLV18" s="193"/>
      <c r="GLW18" s="193"/>
      <c r="GLX18" s="193"/>
      <c r="GLY18" s="193"/>
      <c r="GLZ18" s="193"/>
      <c r="GMA18" s="193"/>
      <c r="GMB18" s="193"/>
      <c r="GMC18" s="193"/>
      <c r="GMD18" s="193"/>
      <c r="GME18" s="193"/>
      <c r="GMF18" s="193"/>
      <c r="GMG18" s="193"/>
      <c r="GMH18" s="193"/>
      <c r="GMI18" s="193"/>
      <c r="GMJ18" s="193"/>
      <c r="GMK18" s="193"/>
      <c r="GML18" s="193"/>
      <c r="GMM18" s="193"/>
      <c r="GMN18" s="193"/>
      <c r="GMO18" s="193"/>
      <c r="GMP18" s="193"/>
      <c r="GMQ18" s="193"/>
      <c r="GMR18" s="193"/>
      <c r="GMS18" s="193"/>
      <c r="GMT18" s="193"/>
      <c r="GMU18" s="193"/>
      <c r="GMV18" s="193"/>
      <c r="GMW18" s="193"/>
      <c r="GMX18" s="193"/>
      <c r="GMY18" s="193"/>
      <c r="GMZ18" s="193"/>
      <c r="GNA18" s="193"/>
      <c r="GNB18" s="193"/>
      <c r="GNC18" s="193"/>
      <c r="GND18" s="193"/>
      <c r="GNE18" s="193"/>
      <c r="GNF18" s="193"/>
      <c r="GNG18" s="193"/>
      <c r="GNH18" s="193"/>
      <c r="GNI18" s="193"/>
      <c r="GNJ18" s="193"/>
      <c r="GNK18" s="193"/>
      <c r="GNL18" s="193"/>
      <c r="GNM18" s="193"/>
      <c r="GNN18" s="193"/>
      <c r="GNO18" s="193"/>
      <c r="GNP18" s="193"/>
      <c r="GNQ18" s="193"/>
      <c r="GNR18" s="193"/>
      <c r="GNS18" s="193"/>
      <c r="GNT18" s="193"/>
      <c r="GNU18" s="193"/>
      <c r="GNV18" s="193"/>
      <c r="GNW18" s="193"/>
      <c r="GNX18" s="193"/>
      <c r="GNY18" s="193"/>
      <c r="GNZ18" s="193"/>
      <c r="GOA18" s="193"/>
      <c r="GOB18" s="193"/>
      <c r="GOC18" s="193"/>
      <c r="GOD18" s="193"/>
      <c r="GOE18" s="193"/>
      <c r="GOF18" s="193"/>
      <c r="GOG18" s="193"/>
      <c r="GOH18" s="193"/>
      <c r="GOI18" s="193"/>
      <c r="GOJ18" s="193"/>
      <c r="GOK18" s="193"/>
      <c r="GOL18" s="193"/>
      <c r="GOM18" s="193"/>
      <c r="GON18" s="193"/>
      <c r="GOO18" s="193"/>
      <c r="GOP18" s="193"/>
      <c r="GOQ18" s="193"/>
      <c r="GOR18" s="193"/>
      <c r="GOS18" s="193"/>
      <c r="GOT18" s="193"/>
      <c r="GOU18" s="193"/>
      <c r="GOV18" s="193"/>
      <c r="GOW18" s="193"/>
      <c r="GOX18" s="193"/>
      <c r="GOY18" s="193"/>
      <c r="GOZ18" s="193"/>
      <c r="GPA18" s="193"/>
      <c r="GPB18" s="193"/>
      <c r="GPC18" s="193"/>
      <c r="GPD18" s="193"/>
      <c r="GPE18" s="193"/>
      <c r="GPF18" s="193"/>
      <c r="GPG18" s="193"/>
      <c r="GPH18" s="193"/>
      <c r="GPI18" s="193"/>
      <c r="GPJ18" s="193"/>
      <c r="GPK18" s="193"/>
      <c r="GPL18" s="193"/>
      <c r="GPM18" s="193"/>
      <c r="GPN18" s="193"/>
      <c r="GPO18" s="193"/>
      <c r="GPP18" s="193"/>
      <c r="GPQ18" s="193"/>
      <c r="GPR18" s="193"/>
      <c r="GPS18" s="193"/>
      <c r="GPT18" s="193"/>
      <c r="GPU18" s="193"/>
      <c r="GPV18" s="193"/>
      <c r="GPW18" s="193"/>
      <c r="GPX18" s="193"/>
      <c r="GPY18" s="193"/>
      <c r="GPZ18" s="193"/>
      <c r="GQA18" s="193"/>
      <c r="GQB18" s="193"/>
      <c r="GQC18" s="193"/>
      <c r="GQD18" s="193"/>
      <c r="GQE18" s="193"/>
      <c r="GQF18" s="193"/>
      <c r="GQG18" s="193"/>
      <c r="GQH18" s="193"/>
      <c r="GQI18" s="193"/>
      <c r="GQJ18" s="193"/>
      <c r="GQK18" s="193"/>
      <c r="GQL18" s="193"/>
      <c r="GQM18" s="193"/>
      <c r="GQN18" s="193"/>
      <c r="GQO18" s="193"/>
      <c r="GQP18" s="193"/>
      <c r="GQQ18" s="193"/>
      <c r="GQR18" s="193"/>
      <c r="GQS18" s="193"/>
      <c r="GQT18" s="193"/>
      <c r="GQU18" s="193"/>
      <c r="GQV18" s="193"/>
      <c r="GQW18" s="193"/>
      <c r="GQX18" s="193"/>
      <c r="GQY18" s="193"/>
      <c r="GQZ18" s="193"/>
      <c r="GRA18" s="193"/>
      <c r="GRB18" s="193"/>
      <c r="GRC18" s="193"/>
      <c r="GRD18" s="193"/>
      <c r="GRE18" s="193"/>
      <c r="GRF18" s="193"/>
      <c r="GRG18" s="193"/>
      <c r="GRH18" s="193"/>
      <c r="GRI18" s="193"/>
      <c r="GRJ18" s="193"/>
      <c r="GRK18" s="193"/>
      <c r="GRL18" s="193"/>
      <c r="GRM18" s="193"/>
      <c r="GRN18" s="193"/>
      <c r="GRO18" s="193"/>
      <c r="GRP18" s="193"/>
      <c r="GRQ18" s="193"/>
      <c r="GRR18" s="193"/>
      <c r="GRS18" s="193"/>
      <c r="GRT18" s="193"/>
      <c r="GRU18" s="193"/>
      <c r="GRV18" s="193"/>
      <c r="GRW18" s="193"/>
      <c r="GRX18" s="193"/>
      <c r="GRY18" s="193"/>
      <c r="GRZ18" s="193"/>
      <c r="GSA18" s="193"/>
      <c r="GSB18" s="193"/>
      <c r="GSC18" s="193"/>
      <c r="GSD18" s="193"/>
      <c r="GSE18" s="193"/>
      <c r="GSF18" s="193"/>
      <c r="GSG18" s="193"/>
      <c r="GSH18" s="193"/>
      <c r="GSI18" s="193"/>
      <c r="GSJ18" s="193"/>
      <c r="GSK18" s="193"/>
      <c r="GSL18" s="193"/>
      <c r="GSM18" s="193"/>
      <c r="GSN18" s="193"/>
      <c r="GSO18" s="193"/>
      <c r="GSP18" s="193"/>
      <c r="GSQ18" s="193"/>
      <c r="GSR18" s="193"/>
      <c r="GSS18" s="193"/>
      <c r="GST18" s="193"/>
      <c r="GSU18" s="193"/>
      <c r="GSV18" s="193"/>
      <c r="GSW18" s="193"/>
      <c r="GSX18" s="193"/>
      <c r="GSY18" s="193"/>
      <c r="GSZ18" s="193"/>
      <c r="GTA18" s="193"/>
      <c r="GTB18" s="193"/>
      <c r="GTC18" s="193"/>
      <c r="GTD18" s="193"/>
      <c r="GTE18" s="193"/>
      <c r="GTF18" s="193"/>
      <c r="GTG18" s="193"/>
      <c r="GTH18" s="193"/>
      <c r="GTI18" s="193"/>
      <c r="GTJ18" s="193"/>
      <c r="GTK18" s="193"/>
      <c r="GTL18" s="193"/>
      <c r="GTM18" s="193"/>
      <c r="GTN18" s="193"/>
      <c r="GTO18" s="193"/>
      <c r="GTP18" s="193"/>
      <c r="GTQ18" s="193"/>
      <c r="GTR18" s="193"/>
      <c r="GTS18" s="193"/>
      <c r="GTT18" s="193"/>
      <c r="GTU18" s="193"/>
      <c r="GTV18" s="193"/>
      <c r="GTW18" s="193"/>
      <c r="GTX18" s="193"/>
      <c r="GTY18" s="193"/>
      <c r="GTZ18" s="193"/>
      <c r="GUA18" s="193"/>
      <c r="GUB18" s="193"/>
      <c r="GUC18" s="193"/>
      <c r="GUD18" s="193"/>
      <c r="GUE18" s="193"/>
      <c r="GUF18" s="193"/>
      <c r="GUG18" s="193"/>
      <c r="GUH18" s="193"/>
      <c r="GUI18" s="193"/>
      <c r="GUJ18" s="193"/>
      <c r="GUK18" s="193"/>
      <c r="GUL18" s="193"/>
      <c r="GUM18" s="193"/>
      <c r="GUN18" s="193"/>
      <c r="GUO18" s="193"/>
      <c r="GUP18" s="193"/>
      <c r="GUQ18" s="193"/>
      <c r="GUR18" s="193"/>
      <c r="GUS18" s="193"/>
      <c r="GUT18" s="193"/>
      <c r="GUU18" s="193"/>
      <c r="GUV18" s="193"/>
      <c r="GUW18" s="193"/>
      <c r="GUX18" s="193"/>
      <c r="GUY18" s="193"/>
      <c r="GUZ18" s="193"/>
      <c r="GVA18" s="193"/>
      <c r="GVB18" s="193"/>
      <c r="GVC18" s="193"/>
      <c r="GVD18" s="193"/>
      <c r="GVE18" s="193"/>
      <c r="GVF18" s="193"/>
      <c r="GVG18" s="193"/>
      <c r="GVH18" s="193"/>
      <c r="GVI18" s="193"/>
      <c r="GVJ18" s="193"/>
      <c r="GVK18" s="193"/>
      <c r="GVL18" s="193"/>
      <c r="GVM18" s="193"/>
      <c r="GVN18" s="193"/>
      <c r="GVO18" s="193"/>
      <c r="GVP18" s="193"/>
      <c r="GVQ18" s="193"/>
      <c r="GVR18" s="193"/>
      <c r="GVS18" s="193"/>
      <c r="GVT18" s="193"/>
      <c r="GVU18" s="193"/>
      <c r="GVV18" s="193"/>
      <c r="GVW18" s="193"/>
      <c r="GVX18" s="193"/>
      <c r="GVY18" s="193"/>
      <c r="GVZ18" s="193"/>
      <c r="GWA18" s="193"/>
      <c r="GWB18" s="193"/>
      <c r="GWC18" s="193"/>
      <c r="GWD18" s="193"/>
      <c r="GWE18" s="193"/>
      <c r="GWF18" s="193"/>
      <c r="GWG18" s="193"/>
      <c r="GWH18" s="193"/>
      <c r="GWI18" s="193"/>
      <c r="GWJ18" s="193"/>
      <c r="GWK18" s="193"/>
      <c r="GWL18" s="193"/>
      <c r="GWM18" s="193"/>
      <c r="GWN18" s="193"/>
      <c r="GWO18" s="193"/>
      <c r="GWP18" s="193"/>
      <c r="GWQ18" s="193"/>
      <c r="GWR18" s="193"/>
      <c r="GWS18" s="193"/>
      <c r="GWT18" s="193"/>
      <c r="GWU18" s="193"/>
      <c r="GWV18" s="193"/>
      <c r="GWW18" s="193"/>
      <c r="GWX18" s="193"/>
      <c r="GWY18" s="193"/>
      <c r="GWZ18" s="193"/>
      <c r="GXA18" s="193"/>
      <c r="GXB18" s="193"/>
      <c r="GXC18" s="193"/>
      <c r="GXD18" s="193"/>
      <c r="GXE18" s="193"/>
      <c r="GXF18" s="193"/>
      <c r="GXG18" s="193"/>
      <c r="GXH18" s="193"/>
      <c r="GXI18" s="193"/>
      <c r="GXJ18" s="193"/>
      <c r="GXK18" s="193"/>
      <c r="GXL18" s="193"/>
      <c r="GXM18" s="193"/>
      <c r="GXN18" s="193"/>
      <c r="GXO18" s="193"/>
      <c r="GXP18" s="193"/>
      <c r="GXQ18" s="193"/>
      <c r="GXR18" s="193"/>
      <c r="GXS18" s="193"/>
      <c r="GXT18" s="193"/>
      <c r="GXU18" s="193"/>
      <c r="GXV18" s="193"/>
      <c r="GXW18" s="193"/>
      <c r="GXX18" s="193"/>
      <c r="GXY18" s="193"/>
      <c r="GXZ18" s="193"/>
      <c r="GYA18" s="193"/>
      <c r="GYB18" s="193"/>
      <c r="GYC18" s="193"/>
      <c r="GYD18" s="193"/>
      <c r="GYE18" s="193"/>
      <c r="GYF18" s="193"/>
      <c r="GYG18" s="193"/>
      <c r="GYH18" s="193"/>
      <c r="GYI18" s="193"/>
      <c r="GYJ18" s="193"/>
      <c r="GYK18" s="193"/>
      <c r="GYL18" s="193"/>
      <c r="GYM18" s="193"/>
      <c r="GYN18" s="193"/>
      <c r="GYO18" s="193"/>
      <c r="GYP18" s="193"/>
      <c r="GYQ18" s="193"/>
      <c r="GYR18" s="193"/>
      <c r="GYS18" s="193"/>
      <c r="GYT18" s="193"/>
      <c r="GYU18" s="193"/>
      <c r="GYV18" s="193"/>
      <c r="GYW18" s="193"/>
      <c r="GYX18" s="193"/>
      <c r="GYY18" s="193"/>
      <c r="GYZ18" s="193"/>
      <c r="GZA18" s="193"/>
      <c r="GZB18" s="193"/>
      <c r="GZC18" s="193"/>
      <c r="GZD18" s="193"/>
      <c r="GZE18" s="193"/>
      <c r="GZF18" s="193"/>
      <c r="GZG18" s="193"/>
      <c r="GZH18" s="193"/>
      <c r="GZI18" s="193"/>
      <c r="GZJ18" s="193"/>
      <c r="GZK18" s="193"/>
      <c r="GZL18" s="193"/>
      <c r="GZM18" s="193"/>
      <c r="GZN18" s="193"/>
      <c r="GZO18" s="193"/>
      <c r="GZP18" s="193"/>
      <c r="GZQ18" s="193"/>
      <c r="GZR18" s="193"/>
      <c r="GZS18" s="193"/>
      <c r="GZT18" s="193"/>
      <c r="GZU18" s="193"/>
      <c r="GZV18" s="193"/>
      <c r="GZW18" s="193"/>
      <c r="GZX18" s="193"/>
      <c r="GZY18" s="193"/>
      <c r="GZZ18" s="193"/>
      <c r="HAA18" s="193"/>
      <c r="HAB18" s="193"/>
      <c r="HAC18" s="193"/>
      <c r="HAD18" s="193"/>
      <c r="HAE18" s="193"/>
      <c r="HAF18" s="193"/>
      <c r="HAG18" s="193"/>
      <c r="HAH18" s="193"/>
      <c r="HAI18" s="193"/>
      <c r="HAJ18" s="193"/>
      <c r="HAK18" s="193"/>
      <c r="HAL18" s="193"/>
      <c r="HAM18" s="193"/>
      <c r="HAN18" s="193"/>
      <c r="HAO18" s="193"/>
      <c r="HAP18" s="193"/>
      <c r="HAQ18" s="193"/>
      <c r="HAR18" s="193"/>
      <c r="HAS18" s="193"/>
      <c r="HAT18" s="193"/>
      <c r="HAU18" s="193"/>
      <c r="HAV18" s="193"/>
      <c r="HAW18" s="193"/>
      <c r="HAX18" s="193"/>
      <c r="HAY18" s="193"/>
      <c r="HAZ18" s="193"/>
      <c r="HBA18" s="193"/>
      <c r="HBB18" s="193"/>
      <c r="HBC18" s="193"/>
      <c r="HBD18" s="193"/>
      <c r="HBE18" s="193"/>
      <c r="HBF18" s="193"/>
      <c r="HBG18" s="193"/>
      <c r="HBH18" s="193"/>
      <c r="HBI18" s="193"/>
      <c r="HBJ18" s="193"/>
      <c r="HBK18" s="193"/>
      <c r="HBL18" s="193"/>
      <c r="HBM18" s="193"/>
      <c r="HBN18" s="193"/>
      <c r="HBO18" s="193"/>
      <c r="HBP18" s="193"/>
      <c r="HBQ18" s="193"/>
      <c r="HBR18" s="193"/>
      <c r="HBS18" s="193"/>
      <c r="HBT18" s="193"/>
      <c r="HBU18" s="193"/>
      <c r="HBV18" s="193"/>
      <c r="HBW18" s="193"/>
      <c r="HBX18" s="193"/>
      <c r="HBY18" s="193"/>
      <c r="HBZ18" s="193"/>
      <c r="HCA18" s="193"/>
      <c r="HCB18" s="193"/>
      <c r="HCC18" s="193"/>
      <c r="HCD18" s="193"/>
      <c r="HCE18" s="193"/>
      <c r="HCF18" s="193"/>
      <c r="HCG18" s="193"/>
      <c r="HCH18" s="193"/>
      <c r="HCI18" s="193"/>
      <c r="HCJ18" s="193"/>
      <c r="HCK18" s="193"/>
      <c r="HCL18" s="193"/>
      <c r="HCM18" s="193"/>
      <c r="HCN18" s="193"/>
      <c r="HCO18" s="193"/>
      <c r="HCP18" s="193"/>
      <c r="HCQ18" s="193"/>
      <c r="HCR18" s="193"/>
      <c r="HCS18" s="193"/>
      <c r="HCT18" s="193"/>
      <c r="HCU18" s="193"/>
      <c r="HCV18" s="193"/>
      <c r="HCW18" s="193"/>
      <c r="HCX18" s="193"/>
      <c r="HCY18" s="193"/>
      <c r="HCZ18" s="193"/>
      <c r="HDA18" s="193"/>
      <c r="HDB18" s="193"/>
      <c r="HDC18" s="193"/>
      <c r="HDD18" s="193"/>
      <c r="HDE18" s="193"/>
      <c r="HDF18" s="193"/>
      <c r="HDG18" s="193"/>
      <c r="HDH18" s="193"/>
      <c r="HDI18" s="193"/>
      <c r="HDJ18" s="193"/>
      <c r="HDK18" s="193"/>
      <c r="HDL18" s="193"/>
      <c r="HDM18" s="193"/>
      <c r="HDN18" s="193"/>
      <c r="HDO18" s="193"/>
      <c r="HDP18" s="193"/>
      <c r="HDQ18" s="193"/>
      <c r="HDR18" s="193"/>
      <c r="HDS18" s="193"/>
      <c r="HDT18" s="193"/>
      <c r="HDU18" s="193"/>
      <c r="HDV18" s="193"/>
      <c r="HDW18" s="193"/>
      <c r="HDX18" s="193"/>
      <c r="HDY18" s="193"/>
      <c r="HDZ18" s="193"/>
      <c r="HEA18" s="193"/>
      <c r="HEB18" s="193"/>
      <c r="HEC18" s="193"/>
      <c r="HED18" s="193"/>
      <c r="HEE18" s="193"/>
      <c r="HEF18" s="193"/>
      <c r="HEG18" s="193"/>
      <c r="HEH18" s="193"/>
      <c r="HEI18" s="193"/>
      <c r="HEJ18" s="193"/>
      <c r="HEK18" s="193"/>
      <c r="HEL18" s="193"/>
      <c r="HEM18" s="193"/>
      <c r="HEN18" s="193"/>
      <c r="HEO18" s="193"/>
      <c r="HEP18" s="193"/>
      <c r="HEQ18" s="193"/>
      <c r="HER18" s="193"/>
      <c r="HES18" s="193"/>
      <c r="HET18" s="193"/>
      <c r="HEU18" s="193"/>
      <c r="HEV18" s="193"/>
      <c r="HEW18" s="193"/>
      <c r="HEX18" s="193"/>
      <c r="HEY18" s="193"/>
      <c r="HEZ18" s="193"/>
      <c r="HFA18" s="193"/>
      <c r="HFB18" s="193"/>
      <c r="HFC18" s="193"/>
      <c r="HFD18" s="193"/>
      <c r="HFE18" s="193"/>
      <c r="HFF18" s="193"/>
      <c r="HFG18" s="193"/>
      <c r="HFH18" s="193"/>
      <c r="HFI18" s="193"/>
      <c r="HFJ18" s="193"/>
      <c r="HFK18" s="193"/>
      <c r="HFL18" s="193"/>
      <c r="HFM18" s="193"/>
      <c r="HFN18" s="193"/>
      <c r="HFO18" s="193"/>
      <c r="HFP18" s="193"/>
      <c r="HFQ18" s="193"/>
      <c r="HFR18" s="193"/>
      <c r="HFS18" s="193"/>
      <c r="HFT18" s="193"/>
      <c r="HFU18" s="193"/>
      <c r="HFV18" s="193"/>
      <c r="HFW18" s="193"/>
      <c r="HFX18" s="193"/>
      <c r="HFY18" s="193"/>
      <c r="HFZ18" s="193"/>
      <c r="HGA18" s="193"/>
      <c r="HGB18" s="193"/>
      <c r="HGC18" s="193"/>
      <c r="HGD18" s="193"/>
      <c r="HGE18" s="193"/>
      <c r="HGF18" s="193"/>
      <c r="HGG18" s="193"/>
      <c r="HGH18" s="193"/>
      <c r="HGI18" s="193"/>
      <c r="HGJ18" s="193"/>
      <c r="HGK18" s="193"/>
      <c r="HGL18" s="193"/>
      <c r="HGM18" s="193"/>
      <c r="HGN18" s="193"/>
      <c r="HGO18" s="193"/>
      <c r="HGP18" s="193"/>
      <c r="HGQ18" s="193"/>
      <c r="HGR18" s="193"/>
      <c r="HGS18" s="193"/>
      <c r="HGT18" s="193"/>
      <c r="HGU18" s="193"/>
      <c r="HGV18" s="193"/>
      <c r="HGW18" s="193"/>
      <c r="HGX18" s="193"/>
      <c r="HGY18" s="193"/>
      <c r="HGZ18" s="193"/>
      <c r="HHA18" s="193"/>
      <c r="HHB18" s="193"/>
      <c r="HHC18" s="193"/>
      <c r="HHD18" s="193"/>
      <c r="HHE18" s="193"/>
      <c r="HHF18" s="193"/>
      <c r="HHG18" s="193"/>
      <c r="HHH18" s="193"/>
      <c r="HHI18" s="193"/>
      <c r="HHJ18" s="193"/>
      <c r="HHK18" s="193"/>
      <c r="HHL18" s="193"/>
      <c r="HHM18" s="193"/>
      <c r="HHN18" s="193"/>
      <c r="HHO18" s="193"/>
      <c r="HHP18" s="193"/>
      <c r="HHQ18" s="193"/>
      <c r="HHR18" s="193"/>
      <c r="HHS18" s="193"/>
      <c r="HHT18" s="193"/>
      <c r="HHU18" s="193"/>
      <c r="HHV18" s="193"/>
      <c r="HHW18" s="193"/>
      <c r="HHX18" s="193"/>
      <c r="HHY18" s="193"/>
      <c r="HHZ18" s="193"/>
      <c r="HIA18" s="193"/>
      <c r="HIB18" s="193"/>
      <c r="HIC18" s="193"/>
      <c r="HID18" s="193"/>
      <c r="HIE18" s="193"/>
      <c r="HIF18" s="193"/>
      <c r="HIG18" s="193"/>
      <c r="HIH18" s="193"/>
      <c r="HII18" s="193"/>
      <c r="HIJ18" s="193"/>
      <c r="HIK18" s="193"/>
      <c r="HIL18" s="193"/>
      <c r="HIM18" s="193"/>
      <c r="HIN18" s="193"/>
      <c r="HIO18" s="193"/>
      <c r="HIP18" s="193"/>
      <c r="HIQ18" s="193"/>
      <c r="HIR18" s="193"/>
      <c r="HIS18" s="193"/>
      <c r="HIT18" s="193"/>
      <c r="HIU18" s="193"/>
      <c r="HIV18" s="193"/>
      <c r="HIW18" s="193"/>
      <c r="HIX18" s="193"/>
      <c r="HIY18" s="193"/>
      <c r="HIZ18" s="193"/>
      <c r="HJA18" s="193"/>
      <c r="HJB18" s="193"/>
      <c r="HJC18" s="193"/>
      <c r="HJD18" s="193"/>
      <c r="HJE18" s="193"/>
      <c r="HJF18" s="193"/>
      <c r="HJG18" s="193"/>
      <c r="HJH18" s="193"/>
      <c r="HJI18" s="193"/>
      <c r="HJJ18" s="193"/>
      <c r="HJK18" s="193"/>
      <c r="HJL18" s="193"/>
      <c r="HJM18" s="193"/>
      <c r="HJN18" s="193"/>
      <c r="HJO18" s="193"/>
      <c r="HJP18" s="193"/>
      <c r="HJQ18" s="193"/>
      <c r="HJR18" s="193"/>
      <c r="HJS18" s="193"/>
      <c r="HJT18" s="193"/>
      <c r="HJU18" s="193"/>
      <c r="HJV18" s="193"/>
      <c r="HJW18" s="193"/>
      <c r="HJX18" s="193"/>
      <c r="HJY18" s="193"/>
      <c r="HJZ18" s="193"/>
      <c r="HKA18" s="193"/>
      <c r="HKB18" s="193"/>
      <c r="HKC18" s="193"/>
      <c r="HKD18" s="193"/>
      <c r="HKE18" s="193"/>
      <c r="HKF18" s="193"/>
      <c r="HKG18" s="193"/>
      <c r="HKH18" s="193"/>
      <c r="HKI18" s="193"/>
      <c r="HKJ18" s="193"/>
      <c r="HKK18" s="193"/>
      <c r="HKL18" s="193"/>
      <c r="HKM18" s="193"/>
      <c r="HKN18" s="193"/>
      <c r="HKO18" s="193"/>
      <c r="HKP18" s="193"/>
      <c r="HKQ18" s="193"/>
      <c r="HKR18" s="193"/>
      <c r="HKS18" s="193"/>
      <c r="HKT18" s="193"/>
      <c r="HKU18" s="193"/>
      <c r="HKV18" s="193"/>
      <c r="HKW18" s="193"/>
      <c r="HKX18" s="193"/>
      <c r="HKY18" s="193"/>
      <c r="HKZ18" s="193"/>
      <c r="HLA18" s="193"/>
      <c r="HLB18" s="193"/>
      <c r="HLC18" s="193"/>
      <c r="HLD18" s="193"/>
      <c r="HLE18" s="193"/>
      <c r="HLF18" s="193"/>
      <c r="HLG18" s="193"/>
      <c r="HLH18" s="193"/>
      <c r="HLI18" s="193"/>
      <c r="HLJ18" s="193"/>
      <c r="HLK18" s="193"/>
      <c r="HLL18" s="193"/>
      <c r="HLM18" s="193"/>
      <c r="HLN18" s="193"/>
      <c r="HLO18" s="193"/>
      <c r="HLP18" s="193"/>
      <c r="HLQ18" s="193"/>
      <c r="HLR18" s="193"/>
      <c r="HLS18" s="193"/>
      <c r="HLT18" s="193"/>
      <c r="HLU18" s="193"/>
      <c r="HLV18" s="193"/>
      <c r="HLW18" s="193"/>
      <c r="HLX18" s="193"/>
      <c r="HLY18" s="193"/>
      <c r="HLZ18" s="193"/>
      <c r="HMA18" s="193"/>
      <c r="HMB18" s="193"/>
      <c r="HMC18" s="193"/>
      <c r="HMD18" s="193"/>
      <c r="HME18" s="193"/>
      <c r="HMF18" s="193"/>
      <c r="HMG18" s="193"/>
      <c r="HMH18" s="193"/>
      <c r="HMI18" s="193"/>
      <c r="HMJ18" s="193"/>
      <c r="HMK18" s="193"/>
      <c r="HML18" s="193"/>
      <c r="HMM18" s="193"/>
      <c r="HMN18" s="193"/>
      <c r="HMO18" s="193"/>
      <c r="HMP18" s="193"/>
      <c r="HMQ18" s="193"/>
      <c r="HMR18" s="193"/>
      <c r="HMS18" s="193"/>
      <c r="HMT18" s="193"/>
      <c r="HMU18" s="193"/>
      <c r="HMV18" s="193"/>
      <c r="HMW18" s="193"/>
      <c r="HMX18" s="193"/>
      <c r="HMY18" s="193"/>
      <c r="HMZ18" s="193"/>
      <c r="HNA18" s="193"/>
      <c r="HNB18" s="193"/>
      <c r="HNC18" s="193"/>
      <c r="HND18" s="193"/>
      <c r="HNE18" s="193"/>
      <c r="HNF18" s="193"/>
      <c r="HNG18" s="193"/>
      <c r="HNH18" s="193"/>
      <c r="HNI18" s="193"/>
      <c r="HNJ18" s="193"/>
      <c r="HNK18" s="193"/>
      <c r="HNL18" s="193"/>
      <c r="HNM18" s="193"/>
      <c r="HNN18" s="193"/>
      <c r="HNO18" s="193"/>
      <c r="HNP18" s="193"/>
      <c r="HNQ18" s="193"/>
      <c r="HNR18" s="193"/>
      <c r="HNS18" s="193"/>
      <c r="HNT18" s="193"/>
      <c r="HNU18" s="193"/>
      <c r="HNV18" s="193"/>
      <c r="HNW18" s="193"/>
      <c r="HNX18" s="193"/>
      <c r="HNY18" s="193"/>
      <c r="HNZ18" s="193"/>
      <c r="HOA18" s="193"/>
      <c r="HOB18" s="193"/>
      <c r="HOC18" s="193"/>
      <c r="HOD18" s="193"/>
      <c r="HOE18" s="193"/>
      <c r="HOF18" s="193"/>
      <c r="HOG18" s="193"/>
      <c r="HOH18" s="193"/>
      <c r="HOI18" s="193"/>
      <c r="HOJ18" s="193"/>
      <c r="HOK18" s="193"/>
      <c r="HOL18" s="193"/>
      <c r="HOM18" s="193"/>
      <c r="HON18" s="193"/>
      <c r="HOO18" s="193"/>
      <c r="HOP18" s="193"/>
      <c r="HOQ18" s="193"/>
      <c r="HOR18" s="193"/>
      <c r="HOS18" s="193"/>
      <c r="HOT18" s="193"/>
      <c r="HOU18" s="193"/>
      <c r="HOV18" s="193"/>
      <c r="HOW18" s="193"/>
      <c r="HOX18" s="193"/>
      <c r="HOY18" s="193"/>
      <c r="HOZ18" s="193"/>
      <c r="HPA18" s="193"/>
      <c r="HPB18" s="193"/>
      <c r="HPC18" s="193"/>
      <c r="HPD18" s="193"/>
      <c r="HPE18" s="193"/>
      <c r="HPF18" s="193"/>
      <c r="HPG18" s="193"/>
      <c r="HPH18" s="193"/>
      <c r="HPI18" s="193"/>
      <c r="HPJ18" s="193"/>
      <c r="HPK18" s="193"/>
      <c r="HPL18" s="193"/>
      <c r="HPM18" s="193"/>
      <c r="HPN18" s="193"/>
      <c r="HPO18" s="193"/>
      <c r="HPP18" s="193"/>
      <c r="HPQ18" s="193"/>
      <c r="HPR18" s="193"/>
      <c r="HPS18" s="193"/>
      <c r="HPT18" s="193"/>
      <c r="HPU18" s="193"/>
      <c r="HPV18" s="193"/>
      <c r="HPW18" s="193"/>
      <c r="HPX18" s="193"/>
      <c r="HPY18" s="193"/>
      <c r="HPZ18" s="193"/>
      <c r="HQA18" s="193"/>
      <c r="HQB18" s="193"/>
      <c r="HQC18" s="193"/>
      <c r="HQD18" s="193"/>
      <c r="HQE18" s="193"/>
      <c r="HQF18" s="193"/>
      <c r="HQG18" s="193"/>
      <c r="HQH18" s="193"/>
      <c r="HQI18" s="193"/>
      <c r="HQJ18" s="193"/>
      <c r="HQK18" s="193"/>
      <c r="HQL18" s="193"/>
      <c r="HQM18" s="193"/>
      <c r="HQN18" s="193"/>
      <c r="HQO18" s="193"/>
      <c r="HQP18" s="193"/>
      <c r="HQQ18" s="193"/>
      <c r="HQR18" s="193"/>
      <c r="HQS18" s="193"/>
      <c r="HQT18" s="193"/>
      <c r="HQU18" s="193"/>
      <c r="HQV18" s="193"/>
      <c r="HQW18" s="193"/>
      <c r="HQX18" s="193"/>
      <c r="HQY18" s="193"/>
      <c r="HQZ18" s="193"/>
      <c r="HRA18" s="193"/>
      <c r="HRB18" s="193"/>
      <c r="HRC18" s="193"/>
      <c r="HRD18" s="193"/>
      <c r="HRE18" s="193"/>
      <c r="HRF18" s="193"/>
      <c r="HRG18" s="193"/>
      <c r="HRH18" s="193"/>
      <c r="HRI18" s="193"/>
      <c r="HRJ18" s="193"/>
      <c r="HRK18" s="193"/>
      <c r="HRL18" s="193"/>
      <c r="HRM18" s="193"/>
      <c r="HRN18" s="193"/>
      <c r="HRO18" s="193"/>
      <c r="HRP18" s="193"/>
      <c r="HRQ18" s="193"/>
      <c r="HRR18" s="193"/>
      <c r="HRS18" s="193"/>
      <c r="HRT18" s="193"/>
      <c r="HRU18" s="193"/>
      <c r="HRV18" s="193"/>
      <c r="HRW18" s="193"/>
      <c r="HRX18" s="193"/>
      <c r="HRY18" s="193"/>
      <c r="HRZ18" s="193"/>
      <c r="HSA18" s="193"/>
      <c r="HSB18" s="193"/>
      <c r="HSC18" s="193"/>
      <c r="HSD18" s="193"/>
      <c r="HSE18" s="193"/>
      <c r="HSF18" s="193"/>
      <c r="HSG18" s="193"/>
      <c r="HSH18" s="193"/>
      <c r="HSI18" s="193"/>
      <c r="HSJ18" s="193"/>
      <c r="HSK18" s="193"/>
      <c r="HSL18" s="193"/>
      <c r="HSM18" s="193"/>
      <c r="HSN18" s="193"/>
      <c r="HSO18" s="193"/>
      <c r="HSP18" s="193"/>
      <c r="HSQ18" s="193"/>
      <c r="HSR18" s="193"/>
      <c r="HSS18" s="193"/>
      <c r="HST18" s="193"/>
      <c r="HSU18" s="193"/>
      <c r="HSV18" s="193"/>
      <c r="HSW18" s="193"/>
      <c r="HSX18" s="193"/>
      <c r="HSY18" s="193"/>
      <c r="HSZ18" s="193"/>
      <c r="HTA18" s="193"/>
      <c r="HTB18" s="193"/>
      <c r="HTC18" s="193"/>
      <c r="HTD18" s="193"/>
      <c r="HTE18" s="193"/>
      <c r="HTF18" s="193"/>
      <c r="HTG18" s="193"/>
      <c r="HTH18" s="193"/>
      <c r="HTI18" s="193"/>
      <c r="HTJ18" s="193"/>
      <c r="HTK18" s="193"/>
      <c r="HTL18" s="193"/>
      <c r="HTM18" s="193"/>
      <c r="HTN18" s="193"/>
      <c r="HTO18" s="193"/>
      <c r="HTP18" s="193"/>
      <c r="HTQ18" s="193"/>
      <c r="HTR18" s="193"/>
      <c r="HTS18" s="193"/>
      <c r="HTT18" s="193"/>
      <c r="HTU18" s="193"/>
      <c r="HTV18" s="193"/>
      <c r="HTW18" s="193"/>
      <c r="HTX18" s="193"/>
      <c r="HTY18" s="193"/>
      <c r="HTZ18" s="193"/>
      <c r="HUA18" s="193"/>
      <c r="HUB18" s="193"/>
      <c r="HUC18" s="193"/>
      <c r="HUD18" s="193"/>
      <c r="HUE18" s="193"/>
      <c r="HUF18" s="193"/>
      <c r="HUG18" s="193"/>
      <c r="HUH18" s="193"/>
      <c r="HUI18" s="193"/>
      <c r="HUJ18" s="193"/>
      <c r="HUK18" s="193"/>
      <c r="HUL18" s="193"/>
      <c r="HUM18" s="193"/>
      <c r="HUN18" s="193"/>
      <c r="HUO18" s="193"/>
      <c r="HUP18" s="193"/>
      <c r="HUQ18" s="193"/>
      <c r="HUR18" s="193"/>
      <c r="HUS18" s="193"/>
      <c r="HUT18" s="193"/>
      <c r="HUU18" s="193"/>
      <c r="HUV18" s="193"/>
      <c r="HUW18" s="193"/>
      <c r="HUX18" s="193"/>
      <c r="HUY18" s="193"/>
      <c r="HUZ18" s="193"/>
      <c r="HVA18" s="193"/>
      <c r="HVB18" s="193"/>
      <c r="HVC18" s="193"/>
      <c r="HVD18" s="193"/>
      <c r="HVE18" s="193"/>
      <c r="HVF18" s="193"/>
      <c r="HVG18" s="193"/>
      <c r="HVH18" s="193"/>
      <c r="HVI18" s="193"/>
      <c r="HVJ18" s="193"/>
      <c r="HVK18" s="193"/>
      <c r="HVL18" s="193"/>
      <c r="HVM18" s="193"/>
      <c r="HVN18" s="193"/>
      <c r="HVO18" s="193"/>
      <c r="HVP18" s="193"/>
      <c r="HVQ18" s="193"/>
      <c r="HVR18" s="193"/>
      <c r="HVS18" s="193"/>
      <c r="HVT18" s="193"/>
      <c r="HVU18" s="193"/>
      <c r="HVV18" s="193"/>
      <c r="HVW18" s="193"/>
      <c r="HVX18" s="193"/>
      <c r="HVY18" s="193"/>
      <c r="HVZ18" s="193"/>
      <c r="HWA18" s="193"/>
      <c r="HWB18" s="193"/>
      <c r="HWC18" s="193"/>
      <c r="HWD18" s="193"/>
      <c r="HWE18" s="193"/>
      <c r="HWF18" s="193"/>
      <c r="HWG18" s="193"/>
      <c r="HWH18" s="193"/>
      <c r="HWI18" s="193"/>
      <c r="HWJ18" s="193"/>
      <c r="HWK18" s="193"/>
      <c r="HWL18" s="193"/>
      <c r="HWM18" s="193"/>
      <c r="HWN18" s="193"/>
      <c r="HWO18" s="193"/>
      <c r="HWP18" s="193"/>
      <c r="HWQ18" s="193"/>
      <c r="HWR18" s="193"/>
      <c r="HWS18" s="193"/>
      <c r="HWT18" s="193"/>
      <c r="HWU18" s="193"/>
      <c r="HWV18" s="193"/>
      <c r="HWW18" s="193"/>
      <c r="HWX18" s="193"/>
      <c r="HWY18" s="193"/>
      <c r="HWZ18" s="193"/>
      <c r="HXA18" s="193"/>
      <c r="HXB18" s="193"/>
      <c r="HXC18" s="193"/>
      <c r="HXD18" s="193"/>
      <c r="HXE18" s="193"/>
      <c r="HXF18" s="193"/>
      <c r="HXG18" s="193"/>
      <c r="HXH18" s="193"/>
      <c r="HXI18" s="193"/>
      <c r="HXJ18" s="193"/>
      <c r="HXK18" s="193"/>
      <c r="HXL18" s="193"/>
      <c r="HXM18" s="193"/>
      <c r="HXN18" s="193"/>
      <c r="HXO18" s="193"/>
      <c r="HXP18" s="193"/>
      <c r="HXQ18" s="193"/>
      <c r="HXR18" s="193"/>
      <c r="HXS18" s="193"/>
      <c r="HXT18" s="193"/>
      <c r="HXU18" s="193"/>
      <c r="HXV18" s="193"/>
      <c r="HXW18" s="193"/>
      <c r="HXX18" s="193"/>
      <c r="HXY18" s="193"/>
      <c r="HXZ18" s="193"/>
      <c r="HYA18" s="193"/>
      <c r="HYB18" s="193"/>
      <c r="HYC18" s="193"/>
      <c r="HYD18" s="193"/>
      <c r="HYE18" s="193"/>
      <c r="HYF18" s="193"/>
      <c r="HYG18" s="193"/>
      <c r="HYH18" s="193"/>
      <c r="HYI18" s="193"/>
      <c r="HYJ18" s="193"/>
      <c r="HYK18" s="193"/>
      <c r="HYL18" s="193"/>
      <c r="HYM18" s="193"/>
      <c r="HYN18" s="193"/>
      <c r="HYO18" s="193"/>
      <c r="HYP18" s="193"/>
      <c r="HYQ18" s="193"/>
      <c r="HYR18" s="193"/>
      <c r="HYS18" s="193"/>
      <c r="HYT18" s="193"/>
      <c r="HYU18" s="193"/>
      <c r="HYV18" s="193"/>
      <c r="HYW18" s="193"/>
      <c r="HYX18" s="193"/>
      <c r="HYY18" s="193"/>
      <c r="HYZ18" s="193"/>
      <c r="HZA18" s="193"/>
      <c r="HZB18" s="193"/>
      <c r="HZC18" s="193"/>
      <c r="HZD18" s="193"/>
      <c r="HZE18" s="193"/>
      <c r="HZF18" s="193"/>
      <c r="HZG18" s="193"/>
      <c r="HZH18" s="193"/>
      <c r="HZI18" s="193"/>
      <c r="HZJ18" s="193"/>
      <c r="HZK18" s="193"/>
      <c r="HZL18" s="193"/>
      <c r="HZM18" s="193"/>
      <c r="HZN18" s="193"/>
      <c r="HZO18" s="193"/>
      <c r="HZP18" s="193"/>
      <c r="HZQ18" s="193"/>
      <c r="HZR18" s="193"/>
      <c r="HZS18" s="193"/>
      <c r="HZT18" s="193"/>
      <c r="HZU18" s="193"/>
      <c r="HZV18" s="193"/>
      <c r="HZW18" s="193"/>
      <c r="HZX18" s="193"/>
      <c r="HZY18" s="193"/>
      <c r="HZZ18" s="193"/>
      <c r="IAA18" s="193"/>
      <c r="IAB18" s="193"/>
      <c r="IAC18" s="193"/>
      <c r="IAD18" s="193"/>
      <c r="IAE18" s="193"/>
      <c r="IAF18" s="193"/>
      <c r="IAG18" s="193"/>
      <c r="IAH18" s="193"/>
      <c r="IAI18" s="193"/>
      <c r="IAJ18" s="193"/>
      <c r="IAK18" s="193"/>
      <c r="IAL18" s="193"/>
      <c r="IAM18" s="193"/>
      <c r="IAN18" s="193"/>
      <c r="IAO18" s="193"/>
      <c r="IAP18" s="193"/>
      <c r="IAQ18" s="193"/>
      <c r="IAR18" s="193"/>
      <c r="IAS18" s="193"/>
      <c r="IAT18" s="193"/>
      <c r="IAU18" s="193"/>
      <c r="IAV18" s="193"/>
      <c r="IAW18" s="193"/>
      <c r="IAX18" s="193"/>
      <c r="IAY18" s="193"/>
      <c r="IAZ18" s="193"/>
      <c r="IBA18" s="193"/>
      <c r="IBB18" s="193"/>
      <c r="IBC18" s="193"/>
      <c r="IBD18" s="193"/>
      <c r="IBE18" s="193"/>
      <c r="IBF18" s="193"/>
      <c r="IBG18" s="193"/>
      <c r="IBH18" s="193"/>
      <c r="IBI18" s="193"/>
      <c r="IBJ18" s="193"/>
      <c r="IBK18" s="193"/>
      <c r="IBL18" s="193"/>
      <c r="IBM18" s="193"/>
      <c r="IBN18" s="193"/>
      <c r="IBO18" s="193"/>
      <c r="IBP18" s="193"/>
      <c r="IBQ18" s="193"/>
      <c r="IBR18" s="193"/>
      <c r="IBS18" s="193"/>
      <c r="IBT18" s="193"/>
      <c r="IBU18" s="193"/>
      <c r="IBV18" s="193"/>
      <c r="IBW18" s="193"/>
      <c r="IBX18" s="193"/>
      <c r="IBY18" s="193"/>
      <c r="IBZ18" s="193"/>
      <c r="ICA18" s="193"/>
      <c r="ICB18" s="193"/>
      <c r="ICC18" s="193"/>
      <c r="ICD18" s="193"/>
      <c r="ICE18" s="193"/>
      <c r="ICF18" s="193"/>
      <c r="ICG18" s="193"/>
      <c r="ICH18" s="193"/>
      <c r="ICI18" s="193"/>
      <c r="ICJ18" s="193"/>
      <c r="ICK18" s="193"/>
      <c r="ICL18" s="193"/>
      <c r="ICM18" s="193"/>
      <c r="ICN18" s="193"/>
      <c r="ICO18" s="193"/>
      <c r="ICP18" s="193"/>
      <c r="ICQ18" s="193"/>
      <c r="ICR18" s="193"/>
      <c r="ICS18" s="193"/>
      <c r="ICT18" s="193"/>
      <c r="ICU18" s="193"/>
      <c r="ICV18" s="193"/>
      <c r="ICW18" s="193"/>
      <c r="ICX18" s="193"/>
      <c r="ICY18" s="193"/>
      <c r="ICZ18" s="193"/>
      <c r="IDA18" s="193"/>
      <c r="IDB18" s="193"/>
      <c r="IDC18" s="193"/>
      <c r="IDD18" s="193"/>
      <c r="IDE18" s="193"/>
      <c r="IDF18" s="193"/>
      <c r="IDG18" s="193"/>
      <c r="IDH18" s="193"/>
      <c r="IDI18" s="193"/>
      <c r="IDJ18" s="193"/>
      <c r="IDK18" s="193"/>
      <c r="IDL18" s="193"/>
      <c r="IDM18" s="193"/>
      <c r="IDN18" s="193"/>
      <c r="IDO18" s="193"/>
      <c r="IDP18" s="193"/>
      <c r="IDQ18" s="193"/>
      <c r="IDR18" s="193"/>
      <c r="IDS18" s="193"/>
      <c r="IDT18" s="193"/>
      <c r="IDU18" s="193"/>
      <c r="IDV18" s="193"/>
      <c r="IDW18" s="193"/>
      <c r="IDX18" s="193"/>
      <c r="IDY18" s="193"/>
      <c r="IDZ18" s="193"/>
      <c r="IEA18" s="193"/>
      <c r="IEB18" s="193"/>
      <c r="IEC18" s="193"/>
      <c r="IED18" s="193"/>
      <c r="IEE18" s="193"/>
      <c r="IEF18" s="193"/>
      <c r="IEG18" s="193"/>
      <c r="IEH18" s="193"/>
      <c r="IEI18" s="193"/>
      <c r="IEJ18" s="193"/>
      <c r="IEK18" s="193"/>
      <c r="IEL18" s="193"/>
      <c r="IEM18" s="193"/>
      <c r="IEN18" s="193"/>
      <c r="IEO18" s="193"/>
      <c r="IEP18" s="193"/>
      <c r="IEQ18" s="193"/>
      <c r="IER18" s="193"/>
      <c r="IES18" s="193"/>
      <c r="IET18" s="193"/>
      <c r="IEU18" s="193"/>
      <c r="IEV18" s="193"/>
      <c r="IEW18" s="193"/>
      <c r="IEX18" s="193"/>
      <c r="IEY18" s="193"/>
      <c r="IEZ18" s="193"/>
      <c r="IFA18" s="193"/>
      <c r="IFB18" s="193"/>
      <c r="IFC18" s="193"/>
      <c r="IFD18" s="193"/>
      <c r="IFE18" s="193"/>
      <c r="IFF18" s="193"/>
      <c r="IFG18" s="193"/>
      <c r="IFH18" s="193"/>
      <c r="IFI18" s="193"/>
      <c r="IFJ18" s="193"/>
      <c r="IFK18" s="193"/>
      <c r="IFL18" s="193"/>
      <c r="IFM18" s="193"/>
      <c r="IFN18" s="193"/>
      <c r="IFO18" s="193"/>
      <c r="IFP18" s="193"/>
      <c r="IFQ18" s="193"/>
      <c r="IFR18" s="193"/>
      <c r="IFS18" s="193"/>
      <c r="IFT18" s="193"/>
      <c r="IFU18" s="193"/>
      <c r="IFV18" s="193"/>
      <c r="IFW18" s="193"/>
      <c r="IFX18" s="193"/>
      <c r="IFY18" s="193"/>
      <c r="IFZ18" s="193"/>
      <c r="IGA18" s="193"/>
      <c r="IGB18" s="193"/>
      <c r="IGC18" s="193"/>
      <c r="IGD18" s="193"/>
      <c r="IGE18" s="193"/>
      <c r="IGF18" s="193"/>
      <c r="IGG18" s="193"/>
      <c r="IGH18" s="193"/>
      <c r="IGI18" s="193"/>
      <c r="IGJ18" s="193"/>
      <c r="IGK18" s="193"/>
      <c r="IGL18" s="193"/>
      <c r="IGM18" s="193"/>
      <c r="IGN18" s="193"/>
      <c r="IGO18" s="193"/>
      <c r="IGP18" s="193"/>
      <c r="IGQ18" s="193"/>
      <c r="IGR18" s="193"/>
      <c r="IGS18" s="193"/>
      <c r="IGT18" s="193"/>
      <c r="IGU18" s="193"/>
      <c r="IGV18" s="193"/>
      <c r="IGW18" s="193"/>
      <c r="IGX18" s="193"/>
      <c r="IGY18" s="193"/>
      <c r="IGZ18" s="193"/>
      <c r="IHA18" s="193"/>
      <c r="IHB18" s="193"/>
      <c r="IHC18" s="193"/>
      <c r="IHD18" s="193"/>
      <c r="IHE18" s="193"/>
      <c r="IHF18" s="193"/>
      <c r="IHG18" s="193"/>
      <c r="IHH18" s="193"/>
      <c r="IHI18" s="193"/>
      <c r="IHJ18" s="193"/>
      <c r="IHK18" s="193"/>
      <c r="IHL18" s="193"/>
      <c r="IHM18" s="193"/>
      <c r="IHN18" s="193"/>
      <c r="IHO18" s="193"/>
      <c r="IHP18" s="193"/>
      <c r="IHQ18" s="193"/>
      <c r="IHR18" s="193"/>
      <c r="IHS18" s="193"/>
      <c r="IHT18" s="193"/>
      <c r="IHU18" s="193"/>
      <c r="IHV18" s="193"/>
      <c r="IHW18" s="193"/>
      <c r="IHX18" s="193"/>
      <c r="IHY18" s="193"/>
      <c r="IHZ18" s="193"/>
      <c r="IIA18" s="193"/>
      <c r="IIB18" s="193"/>
      <c r="IIC18" s="193"/>
      <c r="IID18" s="193"/>
      <c r="IIE18" s="193"/>
      <c r="IIF18" s="193"/>
      <c r="IIG18" s="193"/>
      <c r="IIH18" s="193"/>
      <c r="III18" s="193"/>
      <c r="IIJ18" s="193"/>
      <c r="IIK18" s="193"/>
      <c r="IIL18" s="193"/>
      <c r="IIM18" s="193"/>
      <c r="IIN18" s="193"/>
      <c r="IIO18" s="193"/>
      <c r="IIP18" s="193"/>
      <c r="IIQ18" s="193"/>
      <c r="IIR18" s="193"/>
      <c r="IIS18" s="193"/>
      <c r="IIT18" s="193"/>
      <c r="IIU18" s="193"/>
      <c r="IIV18" s="193"/>
      <c r="IIW18" s="193"/>
      <c r="IIX18" s="193"/>
      <c r="IIY18" s="193"/>
      <c r="IIZ18" s="193"/>
      <c r="IJA18" s="193"/>
      <c r="IJB18" s="193"/>
      <c r="IJC18" s="193"/>
      <c r="IJD18" s="193"/>
      <c r="IJE18" s="193"/>
      <c r="IJF18" s="193"/>
      <c r="IJG18" s="193"/>
      <c r="IJH18" s="193"/>
      <c r="IJI18" s="193"/>
      <c r="IJJ18" s="193"/>
      <c r="IJK18" s="193"/>
      <c r="IJL18" s="193"/>
      <c r="IJM18" s="193"/>
      <c r="IJN18" s="193"/>
      <c r="IJO18" s="193"/>
      <c r="IJP18" s="193"/>
      <c r="IJQ18" s="193"/>
      <c r="IJR18" s="193"/>
      <c r="IJS18" s="193"/>
      <c r="IJT18" s="193"/>
      <c r="IJU18" s="193"/>
      <c r="IJV18" s="193"/>
      <c r="IJW18" s="193"/>
      <c r="IJX18" s="193"/>
      <c r="IJY18" s="193"/>
      <c r="IJZ18" s="193"/>
      <c r="IKA18" s="193"/>
      <c r="IKB18" s="193"/>
      <c r="IKC18" s="193"/>
      <c r="IKD18" s="193"/>
      <c r="IKE18" s="193"/>
      <c r="IKF18" s="193"/>
      <c r="IKG18" s="193"/>
      <c r="IKH18" s="193"/>
      <c r="IKI18" s="193"/>
      <c r="IKJ18" s="193"/>
      <c r="IKK18" s="193"/>
      <c r="IKL18" s="193"/>
      <c r="IKM18" s="193"/>
      <c r="IKN18" s="193"/>
      <c r="IKO18" s="193"/>
      <c r="IKP18" s="193"/>
      <c r="IKQ18" s="193"/>
      <c r="IKR18" s="193"/>
      <c r="IKS18" s="193"/>
      <c r="IKT18" s="193"/>
      <c r="IKU18" s="193"/>
      <c r="IKV18" s="193"/>
      <c r="IKW18" s="193"/>
      <c r="IKX18" s="193"/>
      <c r="IKY18" s="193"/>
      <c r="IKZ18" s="193"/>
      <c r="ILA18" s="193"/>
      <c r="ILB18" s="193"/>
      <c r="ILC18" s="193"/>
      <c r="ILD18" s="193"/>
      <c r="ILE18" s="193"/>
      <c r="ILF18" s="193"/>
      <c r="ILG18" s="193"/>
      <c r="ILH18" s="193"/>
      <c r="ILI18" s="193"/>
      <c r="ILJ18" s="193"/>
      <c r="ILK18" s="193"/>
      <c r="ILL18" s="193"/>
      <c r="ILM18" s="193"/>
      <c r="ILN18" s="193"/>
      <c r="ILO18" s="193"/>
      <c r="ILP18" s="193"/>
      <c r="ILQ18" s="193"/>
      <c r="ILR18" s="193"/>
      <c r="ILS18" s="193"/>
      <c r="ILT18" s="193"/>
      <c r="ILU18" s="193"/>
      <c r="ILV18" s="193"/>
      <c r="ILW18" s="193"/>
      <c r="ILX18" s="193"/>
      <c r="ILY18" s="193"/>
      <c r="ILZ18" s="193"/>
      <c r="IMA18" s="193"/>
      <c r="IMB18" s="193"/>
      <c r="IMC18" s="193"/>
      <c r="IMD18" s="193"/>
      <c r="IME18" s="193"/>
      <c r="IMF18" s="193"/>
      <c r="IMG18" s="193"/>
      <c r="IMH18" s="193"/>
      <c r="IMI18" s="193"/>
      <c r="IMJ18" s="193"/>
      <c r="IMK18" s="193"/>
      <c r="IML18" s="193"/>
      <c r="IMM18" s="193"/>
      <c r="IMN18" s="193"/>
      <c r="IMO18" s="193"/>
      <c r="IMP18" s="193"/>
      <c r="IMQ18" s="193"/>
      <c r="IMR18" s="193"/>
      <c r="IMS18" s="193"/>
      <c r="IMT18" s="193"/>
      <c r="IMU18" s="193"/>
      <c r="IMV18" s="193"/>
      <c r="IMW18" s="193"/>
      <c r="IMX18" s="193"/>
      <c r="IMY18" s="193"/>
      <c r="IMZ18" s="193"/>
      <c r="INA18" s="193"/>
      <c r="INB18" s="193"/>
      <c r="INC18" s="193"/>
      <c r="IND18" s="193"/>
      <c r="INE18" s="193"/>
      <c r="INF18" s="193"/>
      <c r="ING18" s="193"/>
      <c r="INH18" s="193"/>
      <c r="INI18" s="193"/>
      <c r="INJ18" s="193"/>
      <c r="INK18" s="193"/>
      <c r="INL18" s="193"/>
      <c r="INM18" s="193"/>
      <c r="INN18" s="193"/>
      <c r="INO18" s="193"/>
      <c r="INP18" s="193"/>
      <c r="INQ18" s="193"/>
      <c r="INR18" s="193"/>
      <c r="INS18" s="193"/>
      <c r="INT18" s="193"/>
      <c r="INU18" s="193"/>
      <c r="INV18" s="193"/>
      <c r="INW18" s="193"/>
      <c r="INX18" s="193"/>
      <c r="INY18" s="193"/>
      <c r="INZ18" s="193"/>
      <c r="IOA18" s="193"/>
      <c r="IOB18" s="193"/>
      <c r="IOC18" s="193"/>
      <c r="IOD18" s="193"/>
      <c r="IOE18" s="193"/>
      <c r="IOF18" s="193"/>
      <c r="IOG18" s="193"/>
      <c r="IOH18" s="193"/>
      <c r="IOI18" s="193"/>
      <c r="IOJ18" s="193"/>
      <c r="IOK18" s="193"/>
      <c r="IOL18" s="193"/>
      <c r="IOM18" s="193"/>
      <c r="ION18" s="193"/>
      <c r="IOO18" s="193"/>
      <c r="IOP18" s="193"/>
      <c r="IOQ18" s="193"/>
      <c r="IOR18" s="193"/>
      <c r="IOS18" s="193"/>
      <c r="IOT18" s="193"/>
      <c r="IOU18" s="193"/>
      <c r="IOV18" s="193"/>
      <c r="IOW18" s="193"/>
      <c r="IOX18" s="193"/>
      <c r="IOY18" s="193"/>
      <c r="IOZ18" s="193"/>
      <c r="IPA18" s="193"/>
      <c r="IPB18" s="193"/>
      <c r="IPC18" s="193"/>
      <c r="IPD18" s="193"/>
      <c r="IPE18" s="193"/>
      <c r="IPF18" s="193"/>
      <c r="IPG18" s="193"/>
      <c r="IPH18" s="193"/>
      <c r="IPI18" s="193"/>
      <c r="IPJ18" s="193"/>
      <c r="IPK18" s="193"/>
      <c r="IPL18" s="193"/>
      <c r="IPM18" s="193"/>
      <c r="IPN18" s="193"/>
      <c r="IPO18" s="193"/>
      <c r="IPP18" s="193"/>
      <c r="IPQ18" s="193"/>
      <c r="IPR18" s="193"/>
      <c r="IPS18" s="193"/>
      <c r="IPT18" s="193"/>
      <c r="IPU18" s="193"/>
      <c r="IPV18" s="193"/>
      <c r="IPW18" s="193"/>
      <c r="IPX18" s="193"/>
      <c r="IPY18" s="193"/>
      <c r="IPZ18" s="193"/>
      <c r="IQA18" s="193"/>
      <c r="IQB18" s="193"/>
      <c r="IQC18" s="193"/>
      <c r="IQD18" s="193"/>
      <c r="IQE18" s="193"/>
      <c r="IQF18" s="193"/>
      <c r="IQG18" s="193"/>
      <c r="IQH18" s="193"/>
      <c r="IQI18" s="193"/>
      <c r="IQJ18" s="193"/>
      <c r="IQK18" s="193"/>
      <c r="IQL18" s="193"/>
      <c r="IQM18" s="193"/>
      <c r="IQN18" s="193"/>
      <c r="IQO18" s="193"/>
      <c r="IQP18" s="193"/>
      <c r="IQQ18" s="193"/>
      <c r="IQR18" s="193"/>
      <c r="IQS18" s="193"/>
      <c r="IQT18" s="193"/>
      <c r="IQU18" s="193"/>
      <c r="IQV18" s="193"/>
      <c r="IQW18" s="193"/>
      <c r="IQX18" s="193"/>
      <c r="IQY18" s="193"/>
      <c r="IQZ18" s="193"/>
      <c r="IRA18" s="193"/>
      <c r="IRB18" s="193"/>
      <c r="IRC18" s="193"/>
      <c r="IRD18" s="193"/>
      <c r="IRE18" s="193"/>
      <c r="IRF18" s="193"/>
      <c r="IRG18" s="193"/>
      <c r="IRH18" s="193"/>
      <c r="IRI18" s="193"/>
      <c r="IRJ18" s="193"/>
      <c r="IRK18" s="193"/>
      <c r="IRL18" s="193"/>
      <c r="IRM18" s="193"/>
      <c r="IRN18" s="193"/>
      <c r="IRO18" s="193"/>
      <c r="IRP18" s="193"/>
      <c r="IRQ18" s="193"/>
      <c r="IRR18" s="193"/>
      <c r="IRS18" s="193"/>
      <c r="IRT18" s="193"/>
      <c r="IRU18" s="193"/>
      <c r="IRV18" s="193"/>
      <c r="IRW18" s="193"/>
      <c r="IRX18" s="193"/>
      <c r="IRY18" s="193"/>
      <c r="IRZ18" s="193"/>
      <c r="ISA18" s="193"/>
      <c r="ISB18" s="193"/>
      <c r="ISC18" s="193"/>
      <c r="ISD18" s="193"/>
      <c r="ISE18" s="193"/>
      <c r="ISF18" s="193"/>
      <c r="ISG18" s="193"/>
      <c r="ISH18" s="193"/>
      <c r="ISI18" s="193"/>
      <c r="ISJ18" s="193"/>
      <c r="ISK18" s="193"/>
      <c r="ISL18" s="193"/>
      <c r="ISM18" s="193"/>
      <c r="ISN18" s="193"/>
      <c r="ISO18" s="193"/>
      <c r="ISP18" s="193"/>
      <c r="ISQ18" s="193"/>
      <c r="ISR18" s="193"/>
      <c r="ISS18" s="193"/>
      <c r="IST18" s="193"/>
      <c r="ISU18" s="193"/>
      <c r="ISV18" s="193"/>
      <c r="ISW18" s="193"/>
      <c r="ISX18" s="193"/>
      <c r="ISY18" s="193"/>
      <c r="ISZ18" s="193"/>
      <c r="ITA18" s="193"/>
      <c r="ITB18" s="193"/>
      <c r="ITC18" s="193"/>
      <c r="ITD18" s="193"/>
      <c r="ITE18" s="193"/>
      <c r="ITF18" s="193"/>
      <c r="ITG18" s="193"/>
      <c r="ITH18" s="193"/>
      <c r="ITI18" s="193"/>
      <c r="ITJ18" s="193"/>
      <c r="ITK18" s="193"/>
      <c r="ITL18" s="193"/>
      <c r="ITM18" s="193"/>
      <c r="ITN18" s="193"/>
      <c r="ITO18" s="193"/>
      <c r="ITP18" s="193"/>
      <c r="ITQ18" s="193"/>
      <c r="ITR18" s="193"/>
      <c r="ITS18" s="193"/>
      <c r="ITT18" s="193"/>
      <c r="ITU18" s="193"/>
      <c r="ITV18" s="193"/>
      <c r="ITW18" s="193"/>
      <c r="ITX18" s="193"/>
      <c r="ITY18" s="193"/>
      <c r="ITZ18" s="193"/>
      <c r="IUA18" s="193"/>
      <c r="IUB18" s="193"/>
      <c r="IUC18" s="193"/>
      <c r="IUD18" s="193"/>
      <c r="IUE18" s="193"/>
      <c r="IUF18" s="193"/>
      <c r="IUG18" s="193"/>
      <c r="IUH18" s="193"/>
      <c r="IUI18" s="193"/>
      <c r="IUJ18" s="193"/>
      <c r="IUK18" s="193"/>
      <c r="IUL18" s="193"/>
      <c r="IUM18" s="193"/>
      <c r="IUN18" s="193"/>
      <c r="IUO18" s="193"/>
      <c r="IUP18" s="193"/>
      <c r="IUQ18" s="193"/>
      <c r="IUR18" s="193"/>
      <c r="IUS18" s="193"/>
      <c r="IUT18" s="193"/>
      <c r="IUU18" s="193"/>
      <c r="IUV18" s="193"/>
      <c r="IUW18" s="193"/>
      <c r="IUX18" s="193"/>
      <c r="IUY18" s="193"/>
      <c r="IUZ18" s="193"/>
      <c r="IVA18" s="193"/>
      <c r="IVB18" s="193"/>
      <c r="IVC18" s="193"/>
      <c r="IVD18" s="193"/>
      <c r="IVE18" s="193"/>
      <c r="IVF18" s="193"/>
      <c r="IVG18" s="193"/>
      <c r="IVH18" s="193"/>
      <c r="IVI18" s="193"/>
      <c r="IVJ18" s="193"/>
      <c r="IVK18" s="193"/>
      <c r="IVL18" s="193"/>
      <c r="IVM18" s="193"/>
      <c r="IVN18" s="193"/>
      <c r="IVO18" s="193"/>
      <c r="IVP18" s="193"/>
      <c r="IVQ18" s="193"/>
      <c r="IVR18" s="193"/>
      <c r="IVS18" s="193"/>
      <c r="IVT18" s="193"/>
      <c r="IVU18" s="193"/>
      <c r="IVV18" s="193"/>
      <c r="IVW18" s="193"/>
      <c r="IVX18" s="193"/>
      <c r="IVY18" s="193"/>
      <c r="IVZ18" s="193"/>
      <c r="IWA18" s="193"/>
      <c r="IWB18" s="193"/>
      <c r="IWC18" s="193"/>
      <c r="IWD18" s="193"/>
      <c r="IWE18" s="193"/>
      <c r="IWF18" s="193"/>
      <c r="IWG18" s="193"/>
      <c r="IWH18" s="193"/>
      <c r="IWI18" s="193"/>
      <c r="IWJ18" s="193"/>
      <c r="IWK18" s="193"/>
      <c r="IWL18" s="193"/>
      <c r="IWM18" s="193"/>
      <c r="IWN18" s="193"/>
      <c r="IWO18" s="193"/>
      <c r="IWP18" s="193"/>
      <c r="IWQ18" s="193"/>
      <c r="IWR18" s="193"/>
      <c r="IWS18" s="193"/>
      <c r="IWT18" s="193"/>
      <c r="IWU18" s="193"/>
      <c r="IWV18" s="193"/>
      <c r="IWW18" s="193"/>
      <c r="IWX18" s="193"/>
      <c r="IWY18" s="193"/>
      <c r="IWZ18" s="193"/>
      <c r="IXA18" s="193"/>
      <c r="IXB18" s="193"/>
      <c r="IXC18" s="193"/>
      <c r="IXD18" s="193"/>
      <c r="IXE18" s="193"/>
      <c r="IXF18" s="193"/>
      <c r="IXG18" s="193"/>
      <c r="IXH18" s="193"/>
      <c r="IXI18" s="193"/>
      <c r="IXJ18" s="193"/>
      <c r="IXK18" s="193"/>
      <c r="IXL18" s="193"/>
      <c r="IXM18" s="193"/>
      <c r="IXN18" s="193"/>
      <c r="IXO18" s="193"/>
      <c r="IXP18" s="193"/>
      <c r="IXQ18" s="193"/>
      <c r="IXR18" s="193"/>
      <c r="IXS18" s="193"/>
      <c r="IXT18" s="193"/>
      <c r="IXU18" s="193"/>
      <c r="IXV18" s="193"/>
      <c r="IXW18" s="193"/>
      <c r="IXX18" s="193"/>
      <c r="IXY18" s="193"/>
      <c r="IXZ18" s="193"/>
      <c r="IYA18" s="193"/>
      <c r="IYB18" s="193"/>
      <c r="IYC18" s="193"/>
      <c r="IYD18" s="193"/>
      <c r="IYE18" s="193"/>
      <c r="IYF18" s="193"/>
      <c r="IYG18" s="193"/>
      <c r="IYH18" s="193"/>
      <c r="IYI18" s="193"/>
      <c r="IYJ18" s="193"/>
      <c r="IYK18" s="193"/>
      <c r="IYL18" s="193"/>
      <c r="IYM18" s="193"/>
      <c r="IYN18" s="193"/>
      <c r="IYO18" s="193"/>
      <c r="IYP18" s="193"/>
      <c r="IYQ18" s="193"/>
      <c r="IYR18" s="193"/>
      <c r="IYS18" s="193"/>
      <c r="IYT18" s="193"/>
      <c r="IYU18" s="193"/>
      <c r="IYV18" s="193"/>
      <c r="IYW18" s="193"/>
      <c r="IYX18" s="193"/>
      <c r="IYY18" s="193"/>
      <c r="IYZ18" s="193"/>
      <c r="IZA18" s="193"/>
      <c r="IZB18" s="193"/>
      <c r="IZC18" s="193"/>
      <c r="IZD18" s="193"/>
      <c r="IZE18" s="193"/>
      <c r="IZF18" s="193"/>
      <c r="IZG18" s="193"/>
      <c r="IZH18" s="193"/>
      <c r="IZI18" s="193"/>
      <c r="IZJ18" s="193"/>
      <c r="IZK18" s="193"/>
      <c r="IZL18" s="193"/>
      <c r="IZM18" s="193"/>
      <c r="IZN18" s="193"/>
      <c r="IZO18" s="193"/>
      <c r="IZP18" s="193"/>
      <c r="IZQ18" s="193"/>
      <c r="IZR18" s="193"/>
      <c r="IZS18" s="193"/>
      <c r="IZT18" s="193"/>
      <c r="IZU18" s="193"/>
      <c r="IZV18" s="193"/>
      <c r="IZW18" s="193"/>
      <c r="IZX18" s="193"/>
      <c r="IZY18" s="193"/>
      <c r="IZZ18" s="193"/>
      <c r="JAA18" s="193"/>
      <c r="JAB18" s="193"/>
      <c r="JAC18" s="193"/>
      <c r="JAD18" s="193"/>
      <c r="JAE18" s="193"/>
      <c r="JAF18" s="193"/>
      <c r="JAG18" s="193"/>
      <c r="JAH18" s="193"/>
      <c r="JAI18" s="193"/>
      <c r="JAJ18" s="193"/>
      <c r="JAK18" s="193"/>
      <c r="JAL18" s="193"/>
      <c r="JAM18" s="193"/>
      <c r="JAN18" s="193"/>
      <c r="JAO18" s="193"/>
      <c r="JAP18" s="193"/>
      <c r="JAQ18" s="193"/>
      <c r="JAR18" s="193"/>
      <c r="JAS18" s="193"/>
      <c r="JAT18" s="193"/>
      <c r="JAU18" s="193"/>
      <c r="JAV18" s="193"/>
      <c r="JAW18" s="193"/>
      <c r="JAX18" s="193"/>
      <c r="JAY18" s="193"/>
      <c r="JAZ18" s="193"/>
      <c r="JBA18" s="193"/>
      <c r="JBB18" s="193"/>
      <c r="JBC18" s="193"/>
      <c r="JBD18" s="193"/>
      <c r="JBE18" s="193"/>
      <c r="JBF18" s="193"/>
      <c r="JBG18" s="193"/>
      <c r="JBH18" s="193"/>
      <c r="JBI18" s="193"/>
      <c r="JBJ18" s="193"/>
      <c r="JBK18" s="193"/>
      <c r="JBL18" s="193"/>
      <c r="JBM18" s="193"/>
      <c r="JBN18" s="193"/>
      <c r="JBO18" s="193"/>
      <c r="JBP18" s="193"/>
      <c r="JBQ18" s="193"/>
      <c r="JBR18" s="193"/>
      <c r="JBS18" s="193"/>
      <c r="JBT18" s="193"/>
      <c r="JBU18" s="193"/>
      <c r="JBV18" s="193"/>
      <c r="JBW18" s="193"/>
      <c r="JBX18" s="193"/>
      <c r="JBY18" s="193"/>
      <c r="JBZ18" s="193"/>
      <c r="JCA18" s="193"/>
      <c r="JCB18" s="193"/>
      <c r="JCC18" s="193"/>
      <c r="JCD18" s="193"/>
      <c r="JCE18" s="193"/>
      <c r="JCF18" s="193"/>
      <c r="JCG18" s="193"/>
      <c r="JCH18" s="193"/>
      <c r="JCI18" s="193"/>
      <c r="JCJ18" s="193"/>
      <c r="JCK18" s="193"/>
      <c r="JCL18" s="193"/>
      <c r="JCM18" s="193"/>
      <c r="JCN18" s="193"/>
      <c r="JCO18" s="193"/>
      <c r="JCP18" s="193"/>
      <c r="JCQ18" s="193"/>
      <c r="JCR18" s="193"/>
      <c r="JCS18" s="193"/>
      <c r="JCT18" s="193"/>
      <c r="JCU18" s="193"/>
      <c r="JCV18" s="193"/>
      <c r="JCW18" s="193"/>
      <c r="JCX18" s="193"/>
      <c r="JCY18" s="193"/>
      <c r="JCZ18" s="193"/>
      <c r="JDA18" s="193"/>
      <c r="JDB18" s="193"/>
      <c r="JDC18" s="193"/>
      <c r="JDD18" s="193"/>
      <c r="JDE18" s="193"/>
      <c r="JDF18" s="193"/>
      <c r="JDG18" s="193"/>
      <c r="JDH18" s="193"/>
      <c r="JDI18" s="193"/>
      <c r="JDJ18" s="193"/>
      <c r="JDK18" s="193"/>
      <c r="JDL18" s="193"/>
      <c r="JDM18" s="193"/>
      <c r="JDN18" s="193"/>
      <c r="JDO18" s="193"/>
      <c r="JDP18" s="193"/>
      <c r="JDQ18" s="193"/>
      <c r="JDR18" s="193"/>
      <c r="JDS18" s="193"/>
      <c r="JDT18" s="193"/>
      <c r="JDU18" s="193"/>
      <c r="JDV18" s="193"/>
      <c r="JDW18" s="193"/>
      <c r="JDX18" s="193"/>
      <c r="JDY18" s="193"/>
      <c r="JDZ18" s="193"/>
      <c r="JEA18" s="193"/>
      <c r="JEB18" s="193"/>
      <c r="JEC18" s="193"/>
      <c r="JED18" s="193"/>
      <c r="JEE18" s="193"/>
      <c r="JEF18" s="193"/>
      <c r="JEG18" s="193"/>
      <c r="JEH18" s="193"/>
      <c r="JEI18" s="193"/>
      <c r="JEJ18" s="193"/>
      <c r="JEK18" s="193"/>
      <c r="JEL18" s="193"/>
      <c r="JEM18" s="193"/>
      <c r="JEN18" s="193"/>
      <c r="JEO18" s="193"/>
      <c r="JEP18" s="193"/>
      <c r="JEQ18" s="193"/>
      <c r="JER18" s="193"/>
      <c r="JES18" s="193"/>
      <c r="JET18" s="193"/>
      <c r="JEU18" s="193"/>
      <c r="JEV18" s="193"/>
      <c r="JEW18" s="193"/>
      <c r="JEX18" s="193"/>
      <c r="JEY18" s="193"/>
      <c r="JEZ18" s="193"/>
      <c r="JFA18" s="193"/>
      <c r="JFB18" s="193"/>
      <c r="JFC18" s="193"/>
      <c r="JFD18" s="193"/>
      <c r="JFE18" s="193"/>
      <c r="JFF18" s="193"/>
      <c r="JFG18" s="193"/>
      <c r="JFH18" s="193"/>
      <c r="JFI18" s="193"/>
      <c r="JFJ18" s="193"/>
      <c r="JFK18" s="193"/>
      <c r="JFL18" s="193"/>
      <c r="JFM18" s="193"/>
      <c r="JFN18" s="193"/>
      <c r="JFO18" s="193"/>
      <c r="JFP18" s="193"/>
      <c r="JFQ18" s="193"/>
      <c r="JFR18" s="193"/>
      <c r="JFS18" s="193"/>
      <c r="JFT18" s="193"/>
      <c r="JFU18" s="193"/>
      <c r="JFV18" s="193"/>
      <c r="JFW18" s="193"/>
      <c r="JFX18" s="193"/>
      <c r="JFY18" s="193"/>
      <c r="JFZ18" s="193"/>
      <c r="JGA18" s="193"/>
      <c r="JGB18" s="193"/>
      <c r="JGC18" s="193"/>
      <c r="JGD18" s="193"/>
      <c r="JGE18" s="193"/>
      <c r="JGF18" s="193"/>
      <c r="JGG18" s="193"/>
      <c r="JGH18" s="193"/>
      <c r="JGI18" s="193"/>
      <c r="JGJ18" s="193"/>
      <c r="JGK18" s="193"/>
      <c r="JGL18" s="193"/>
      <c r="JGM18" s="193"/>
      <c r="JGN18" s="193"/>
      <c r="JGO18" s="193"/>
      <c r="JGP18" s="193"/>
      <c r="JGQ18" s="193"/>
      <c r="JGR18" s="193"/>
      <c r="JGS18" s="193"/>
      <c r="JGT18" s="193"/>
      <c r="JGU18" s="193"/>
      <c r="JGV18" s="193"/>
      <c r="JGW18" s="193"/>
      <c r="JGX18" s="193"/>
      <c r="JGY18" s="193"/>
      <c r="JGZ18" s="193"/>
      <c r="JHA18" s="193"/>
      <c r="JHB18" s="193"/>
      <c r="JHC18" s="193"/>
      <c r="JHD18" s="193"/>
      <c r="JHE18" s="193"/>
      <c r="JHF18" s="193"/>
      <c r="JHG18" s="193"/>
      <c r="JHH18" s="193"/>
      <c r="JHI18" s="193"/>
      <c r="JHJ18" s="193"/>
      <c r="JHK18" s="193"/>
      <c r="JHL18" s="193"/>
      <c r="JHM18" s="193"/>
      <c r="JHN18" s="193"/>
      <c r="JHO18" s="193"/>
      <c r="JHP18" s="193"/>
      <c r="JHQ18" s="193"/>
      <c r="JHR18" s="193"/>
      <c r="JHS18" s="193"/>
      <c r="JHT18" s="193"/>
      <c r="JHU18" s="193"/>
      <c r="JHV18" s="193"/>
      <c r="JHW18" s="193"/>
      <c r="JHX18" s="193"/>
      <c r="JHY18" s="193"/>
      <c r="JHZ18" s="193"/>
      <c r="JIA18" s="193"/>
      <c r="JIB18" s="193"/>
      <c r="JIC18" s="193"/>
      <c r="JID18" s="193"/>
      <c r="JIE18" s="193"/>
      <c r="JIF18" s="193"/>
      <c r="JIG18" s="193"/>
      <c r="JIH18" s="193"/>
      <c r="JII18" s="193"/>
      <c r="JIJ18" s="193"/>
      <c r="JIK18" s="193"/>
      <c r="JIL18" s="193"/>
      <c r="JIM18" s="193"/>
      <c r="JIN18" s="193"/>
      <c r="JIO18" s="193"/>
      <c r="JIP18" s="193"/>
      <c r="JIQ18" s="193"/>
      <c r="JIR18" s="193"/>
      <c r="JIS18" s="193"/>
      <c r="JIT18" s="193"/>
      <c r="JIU18" s="193"/>
      <c r="JIV18" s="193"/>
      <c r="JIW18" s="193"/>
      <c r="JIX18" s="193"/>
      <c r="JIY18" s="193"/>
      <c r="JIZ18" s="193"/>
      <c r="JJA18" s="193"/>
      <c r="JJB18" s="193"/>
      <c r="JJC18" s="193"/>
      <c r="JJD18" s="193"/>
      <c r="JJE18" s="193"/>
      <c r="JJF18" s="193"/>
      <c r="JJG18" s="193"/>
      <c r="JJH18" s="193"/>
      <c r="JJI18" s="193"/>
      <c r="JJJ18" s="193"/>
      <c r="JJK18" s="193"/>
      <c r="JJL18" s="193"/>
      <c r="JJM18" s="193"/>
      <c r="JJN18" s="193"/>
      <c r="JJO18" s="193"/>
      <c r="JJP18" s="193"/>
      <c r="JJQ18" s="193"/>
      <c r="JJR18" s="193"/>
      <c r="JJS18" s="193"/>
      <c r="JJT18" s="193"/>
      <c r="JJU18" s="193"/>
      <c r="JJV18" s="193"/>
      <c r="JJW18" s="193"/>
      <c r="JJX18" s="193"/>
      <c r="JJY18" s="193"/>
      <c r="JJZ18" s="193"/>
      <c r="JKA18" s="193"/>
      <c r="JKB18" s="193"/>
      <c r="JKC18" s="193"/>
      <c r="JKD18" s="193"/>
      <c r="JKE18" s="193"/>
      <c r="JKF18" s="193"/>
      <c r="JKG18" s="193"/>
      <c r="JKH18" s="193"/>
      <c r="JKI18" s="193"/>
      <c r="JKJ18" s="193"/>
      <c r="JKK18" s="193"/>
      <c r="JKL18" s="193"/>
      <c r="JKM18" s="193"/>
      <c r="JKN18" s="193"/>
      <c r="JKO18" s="193"/>
      <c r="JKP18" s="193"/>
      <c r="JKQ18" s="193"/>
      <c r="JKR18" s="193"/>
      <c r="JKS18" s="193"/>
      <c r="JKT18" s="193"/>
      <c r="JKU18" s="193"/>
      <c r="JKV18" s="193"/>
      <c r="JKW18" s="193"/>
      <c r="JKX18" s="193"/>
      <c r="JKY18" s="193"/>
      <c r="JKZ18" s="193"/>
      <c r="JLA18" s="193"/>
      <c r="JLB18" s="193"/>
      <c r="JLC18" s="193"/>
      <c r="JLD18" s="193"/>
      <c r="JLE18" s="193"/>
      <c r="JLF18" s="193"/>
      <c r="JLG18" s="193"/>
      <c r="JLH18" s="193"/>
      <c r="JLI18" s="193"/>
      <c r="JLJ18" s="193"/>
      <c r="JLK18" s="193"/>
      <c r="JLL18" s="193"/>
      <c r="JLM18" s="193"/>
      <c r="JLN18" s="193"/>
      <c r="JLO18" s="193"/>
      <c r="JLP18" s="193"/>
      <c r="JLQ18" s="193"/>
      <c r="JLR18" s="193"/>
      <c r="JLS18" s="193"/>
      <c r="JLT18" s="193"/>
      <c r="JLU18" s="193"/>
      <c r="JLV18" s="193"/>
      <c r="JLW18" s="193"/>
      <c r="JLX18" s="193"/>
      <c r="JLY18" s="193"/>
      <c r="JLZ18" s="193"/>
      <c r="JMA18" s="193"/>
      <c r="JMB18" s="193"/>
      <c r="JMC18" s="193"/>
      <c r="JMD18" s="193"/>
      <c r="JME18" s="193"/>
      <c r="JMF18" s="193"/>
      <c r="JMG18" s="193"/>
      <c r="JMH18" s="193"/>
      <c r="JMI18" s="193"/>
      <c r="JMJ18" s="193"/>
      <c r="JMK18" s="193"/>
      <c r="JML18" s="193"/>
      <c r="JMM18" s="193"/>
      <c r="JMN18" s="193"/>
      <c r="JMO18" s="193"/>
      <c r="JMP18" s="193"/>
      <c r="JMQ18" s="193"/>
      <c r="JMR18" s="193"/>
      <c r="JMS18" s="193"/>
      <c r="JMT18" s="193"/>
      <c r="JMU18" s="193"/>
      <c r="JMV18" s="193"/>
      <c r="JMW18" s="193"/>
      <c r="JMX18" s="193"/>
      <c r="JMY18" s="193"/>
      <c r="JMZ18" s="193"/>
      <c r="JNA18" s="193"/>
      <c r="JNB18" s="193"/>
      <c r="JNC18" s="193"/>
      <c r="JND18" s="193"/>
      <c r="JNE18" s="193"/>
      <c r="JNF18" s="193"/>
      <c r="JNG18" s="193"/>
      <c r="JNH18" s="193"/>
      <c r="JNI18" s="193"/>
      <c r="JNJ18" s="193"/>
      <c r="JNK18" s="193"/>
      <c r="JNL18" s="193"/>
      <c r="JNM18" s="193"/>
      <c r="JNN18" s="193"/>
      <c r="JNO18" s="193"/>
      <c r="JNP18" s="193"/>
      <c r="JNQ18" s="193"/>
      <c r="JNR18" s="193"/>
      <c r="JNS18" s="193"/>
      <c r="JNT18" s="193"/>
      <c r="JNU18" s="193"/>
      <c r="JNV18" s="193"/>
      <c r="JNW18" s="193"/>
      <c r="JNX18" s="193"/>
      <c r="JNY18" s="193"/>
      <c r="JNZ18" s="193"/>
      <c r="JOA18" s="193"/>
      <c r="JOB18" s="193"/>
      <c r="JOC18" s="193"/>
      <c r="JOD18" s="193"/>
      <c r="JOE18" s="193"/>
      <c r="JOF18" s="193"/>
      <c r="JOG18" s="193"/>
      <c r="JOH18" s="193"/>
      <c r="JOI18" s="193"/>
      <c r="JOJ18" s="193"/>
      <c r="JOK18" s="193"/>
      <c r="JOL18" s="193"/>
      <c r="JOM18" s="193"/>
      <c r="JON18" s="193"/>
      <c r="JOO18" s="193"/>
      <c r="JOP18" s="193"/>
      <c r="JOQ18" s="193"/>
      <c r="JOR18" s="193"/>
      <c r="JOS18" s="193"/>
      <c r="JOT18" s="193"/>
      <c r="JOU18" s="193"/>
      <c r="JOV18" s="193"/>
      <c r="JOW18" s="193"/>
      <c r="JOX18" s="193"/>
      <c r="JOY18" s="193"/>
      <c r="JOZ18" s="193"/>
      <c r="JPA18" s="193"/>
      <c r="JPB18" s="193"/>
      <c r="JPC18" s="193"/>
      <c r="JPD18" s="193"/>
      <c r="JPE18" s="193"/>
      <c r="JPF18" s="193"/>
      <c r="JPG18" s="193"/>
      <c r="JPH18" s="193"/>
      <c r="JPI18" s="193"/>
      <c r="JPJ18" s="193"/>
      <c r="JPK18" s="193"/>
      <c r="JPL18" s="193"/>
      <c r="JPM18" s="193"/>
      <c r="JPN18" s="193"/>
      <c r="JPO18" s="193"/>
      <c r="JPP18" s="193"/>
      <c r="JPQ18" s="193"/>
      <c r="JPR18" s="193"/>
      <c r="JPS18" s="193"/>
      <c r="JPT18" s="193"/>
      <c r="JPU18" s="193"/>
      <c r="JPV18" s="193"/>
      <c r="JPW18" s="193"/>
      <c r="JPX18" s="193"/>
      <c r="JPY18" s="193"/>
      <c r="JPZ18" s="193"/>
      <c r="JQA18" s="193"/>
      <c r="JQB18" s="193"/>
      <c r="JQC18" s="193"/>
      <c r="JQD18" s="193"/>
      <c r="JQE18" s="193"/>
      <c r="JQF18" s="193"/>
      <c r="JQG18" s="193"/>
      <c r="JQH18" s="193"/>
      <c r="JQI18" s="193"/>
      <c r="JQJ18" s="193"/>
      <c r="JQK18" s="193"/>
      <c r="JQL18" s="193"/>
      <c r="JQM18" s="193"/>
      <c r="JQN18" s="193"/>
      <c r="JQO18" s="193"/>
      <c r="JQP18" s="193"/>
      <c r="JQQ18" s="193"/>
      <c r="JQR18" s="193"/>
      <c r="JQS18" s="193"/>
      <c r="JQT18" s="193"/>
      <c r="JQU18" s="193"/>
      <c r="JQV18" s="193"/>
      <c r="JQW18" s="193"/>
      <c r="JQX18" s="193"/>
      <c r="JQY18" s="193"/>
      <c r="JQZ18" s="193"/>
      <c r="JRA18" s="193"/>
      <c r="JRB18" s="193"/>
      <c r="JRC18" s="193"/>
      <c r="JRD18" s="193"/>
      <c r="JRE18" s="193"/>
      <c r="JRF18" s="193"/>
      <c r="JRG18" s="193"/>
      <c r="JRH18" s="193"/>
      <c r="JRI18" s="193"/>
      <c r="JRJ18" s="193"/>
      <c r="JRK18" s="193"/>
      <c r="JRL18" s="193"/>
      <c r="JRM18" s="193"/>
      <c r="JRN18" s="193"/>
      <c r="JRO18" s="193"/>
      <c r="JRP18" s="193"/>
      <c r="JRQ18" s="193"/>
      <c r="JRR18" s="193"/>
      <c r="JRS18" s="193"/>
      <c r="JRT18" s="193"/>
      <c r="JRU18" s="193"/>
      <c r="JRV18" s="193"/>
      <c r="JRW18" s="193"/>
      <c r="JRX18" s="193"/>
      <c r="JRY18" s="193"/>
      <c r="JRZ18" s="193"/>
      <c r="JSA18" s="193"/>
      <c r="JSB18" s="193"/>
      <c r="JSC18" s="193"/>
      <c r="JSD18" s="193"/>
      <c r="JSE18" s="193"/>
      <c r="JSF18" s="193"/>
      <c r="JSG18" s="193"/>
      <c r="JSH18" s="193"/>
      <c r="JSI18" s="193"/>
      <c r="JSJ18" s="193"/>
      <c r="JSK18" s="193"/>
      <c r="JSL18" s="193"/>
      <c r="JSM18" s="193"/>
      <c r="JSN18" s="193"/>
      <c r="JSO18" s="193"/>
      <c r="JSP18" s="193"/>
      <c r="JSQ18" s="193"/>
      <c r="JSR18" s="193"/>
      <c r="JSS18" s="193"/>
      <c r="JST18" s="193"/>
      <c r="JSU18" s="193"/>
      <c r="JSV18" s="193"/>
      <c r="JSW18" s="193"/>
      <c r="JSX18" s="193"/>
      <c r="JSY18" s="193"/>
      <c r="JSZ18" s="193"/>
      <c r="JTA18" s="193"/>
      <c r="JTB18" s="193"/>
      <c r="JTC18" s="193"/>
      <c r="JTD18" s="193"/>
      <c r="JTE18" s="193"/>
      <c r="JTF18" s="193"/>
      <c r="JTG18" s="193"/>
      <c r="JTH18" s="193"/>
      <c r="JTI18" s="193"/>
      <c r="JTJ18" s="193"/>
      <c r="JTK18" s="193"/>
      <c r="JTL18" s="193"/>
      <c r="JTM18" s="193"/>
      <c r="JTN18" s="193"/>
      <c r="JTO18" s="193"/>
      <c r="JTP18" s="193"/>
      <c r="JTQ18" s="193"/>
      <c r="JTR18" s="193"/>
      <c r="JTS18" s="193"/>
      <c r="JTT18" s="193"/>
      <c r="JTU18" s="193"/>
      <c r="JTV18" s="193"/>
      <c r="JTW18" s="193"/>
      <c r="JTX18" s="193"/>
      <c r="JTY18" s="193"/>
      <c r="JTZ18" s="193"/>
      <c r="JUA18" s="193"/>
      <c r="JUB18" s="193"/>
      <c r="JUC18" s="193"/>
      <c r="JUD18" s="193"/>
      <c r="JUE18" s="193"/>
      <c r="JUF18" s="193"/>
      <c r="JUG18" s="193"/>
      <c r="JUH18" s="193"/>
      <c r="JUI18" s="193"/>
      <c r="JUJ18" s="193"/>
      <c r="JUK18" s="193"/>
      <c r="JUL18" s="193"/>
      <c r="JUM18" s="193"/>
      <c r="JUN18" s="193"/>
      <c r="JUO18" s="193"/>
      <c r="JUP18" s="193"/>
      <c r="JUQ18" s="193"/>
      <c r="JUR18" s="193"/>
      <c r="JUS18" s="193"/>
      <c r="JUT18" s="193"/>
      <c r="JUU18" s="193"/>
      <c r="JUV18" s="193"/>
      <c r="JUW18" s="193"/>
      <c r="JUX18" s="193"/>
      <c r="JUY18" s="193"/>
      <c r="JUZ18" s="193"/>
      <c r="JVA18" s="193"/>
      <c r="JVB18" s="193"/>
      <c r="JVC18" s="193"/>
      <c r="JVD18" s="193"/>
      <c r="JVE18" s="193"/>
      <c r="JVF18" s="193"/>
      <c r="JVG18" s="193"/>
      <c r="JVH18" s="193"/>
      <c r="JVI18" s="193"/>
      <c r="JVJ18" s="193"/>
      <c r="JVK18" s="193"/>
      <c r="JVL18" s="193"/>
      <c r="JVM18" s="193"/>
      <c r="JVN18" s="193"/>
      <c r="JVO18" s="193"/>
      <c r="JVP18" s="193"/>
      <c r="JVQ18" s="193"/>
      <c r="JVR18" s="193"/>
      <c r="JVS18" s="193"/>
      <c r="JVT18" s="193"/>
      <c r="JVU18" s="193"/>
      <c r="JVV18" s="193"/>
      <c r="JVW18" s="193"/>
      <c r="JVX18" s="193"/>
      <c r="JVY18" s="193"/>
      <c r="JVZ18" s="193"/>
      <c r="JWA18" s="193"/>
      <c r="JWB18" s="193"/>
      <c r="JWC18" s="193"/>
      <c r="JWD18" s="193"/>
      <c r="JWE18" s="193"/>
      <c r="JWF18" s="193"/>
      <c r="JWG18" s="193"/>
      <c r="JWH18" s="193"/>
      <c r="JWI18" s="193"/>
      <c r="JWJ18" s="193"/>
      <c r="JWK18" s="193"/>
      <c r="JWL18" s="193"/>
      <c r="JWM18" s="193"/>
      <c r="JWN18" s="193"/>
      <c r="JWO18" s="193"/>
      <c r="JWP18" s="193"/>
      <c r="JWQ18" s="193"/>
      <c r="JWR18" s="193"/>
      <c r="JWS18" s="193"/>
      <c r="JWT18" s="193"/>
      <c r="JWU18" s="193"/>
      <c r="JWV18" s="193"/>
      <c r="JWW18" s="193"/>
      <c r="JWX18" s="193"/>
      <c r="JWY18" s="193"/>
      <c r="JWZ18" s="193"/>
      <c r="JXA18" s="193"/>
      <c r="JXB18" s="193"/>
      <c r="JXC18" s="193"/>
      <c r="JXD18" s="193"/>
      <c r="JXE18" s="193"/>
      <c r="JXF18" s="193"/>
      <c r="JXG18" s="193"/>
      <c r="JXH18" s="193"/>
      <c r="JXI18" s="193"/>
      <c r="JXJ18" s="193"/>
      <c r="JXK18" s="193"/>
      <c r="JXL18" s="193"/>
      <c r="JXM18" s="193"/>
      <c r="JXN18" s="193"/>
      <c r="JXO18" s="193"/>
      <c r="JXP18" s="193"/>
      <c r="JXQ18" s="193"/>
      <c r="JXR18" s="193"/>
      <c r="JXS18" s="193"/>
      <c r="JXT18" s="193"/>
      <c r="JXU18" s="193"/>
      <c r="JXV18" s="193"/>
      <c r="JXW18" s="193"/>
      <c r="JXX18" s="193"/>
      <c r="JXY18" s="193"/>
      <c r="JXZ18" s="193"/>
      <c r="JYA18" s="193"/>
      <c r="JYB18" s="193"/>
      <c r="JYC18" s="193"/>
      <c r="JYD18" s="193"/>
      <c r="JYE18" s="193"/>
      <c r="JYF18" s="193"/>
      <c r="JYG18" s="193"/>
      <c r="JYH18" s="193"/>
      <c r="JYI18" s="193"/>
      <c r="JYJ18" s="193"/>
      <c r="JYK18" s="193"/>
      <c r="JYL18" s="193"/>
      <c r="JYM18" s="193"/>
      <c r="JYN18" s="193"/>
      <c r="JYO18" s="193"/>
      <c r="JYP18" s="193"/>
      <c r="JYQ18" s="193"/>
      <c r="JYR18" s="193"/>
      <c r="JYS18" s="193"/>
      <c r="JYT18" s="193"/>
      <c r="JYU18" s="193"/>
      <c r="JYV18" s="193"/>
      <c r="JYW18" s="193"/>
      <c r="JYX18" s="193"/>
      <c r="JYY18" s="193"/>
      <c r="JYZ18" s="193"/>
      <c r="JZA18" s="193"/>
      <c r="JZB18" s="193"/>
      <c r="JZC18" s="193"/>
      <c r="JZD18" s="193"/>
      <c r="JZE18" s="193"/>
      <c r="JZF18" s="193"/>
      <c r="JZG18" s="193"/>
      <c r="JZH18" s="193"/>
      <c r="JZI18" s="193"/>
      <c r="JZJ18" s="193"/>
      <c r="JZK18" s="193"/>
      <c r="JZL18" s="193"/>
      <c r="JZM18" s="193"/>
      <c r="JZN18" s="193"/>
      <c r="JZO18" s="193"/>
      <c r="JZP18" s="193"/>
      <c r="JZQ18" s="193"/>
      <c r="JZR18" s="193"/>
      <c r="JZS18" s="193"/>
      <c r="JZT18" s="193"/>
      <c r="JZU18" s="193"/>
      <c r="JZV18" s="193"/>
      <c r="JZW18" s="193"/>
      <c r="JZX18" s="193"/>
      <c r="JZY18" s="193"/>
      <c r="JZZ18" s="193"/>
      <c r="KAA18" s="193"/>
      <c r="KAB18" s="193"/>
      <c r="KAC18" s="193"/>
      <c r="KAD18" s="193"/>
      <c r="KAE18" s="193"/>
      <c r="KAF18" s="193"/>
      <c r="KAG18" s="193"/>
      <c r="KAH18" s="193"/>
      <c r="KAI18" s="193"/>
      <c r="KAJ18" s="193"/>
      <c r="KAK18" s="193"/>
      <c r="KAL18" s="193"/>
      <c r="KAM18" s="193"/>
      <c r="KAN18" s="193"/>
      <c r="KAO18" s="193"/>
      <c r="KAP18" s="193"/>
      <c r="KAQ18" s="193"/>
      <c r="KAR18" s="193"/>
      <c r="KAS18" s="193"/>
      <c r="KAT18" s="193"/>
      <c r="KAU18" s="193"/>
      <c r="KAV18" s="193"/>
      <c r="KAW18" s="193"/>
      <c r="KAX18" s="193"/>
      <c r="KAY18" s="193"/>
      <c r="KAZ18" s="193"/>
      <c r="KBA18" s="193"/>
      <c r="KBB18" s="193"/>
      <c r="KBC18" s="193"/>
      <c r="KBD18" s="193"/>
      <c r="KBE18" s="193"/>
      <c r="KBF18" s="193"/>
      <c r="KBG18" s="193"/>
      <c r="KBH18" s="193"/>
      <c r="KBI18" s="193"/>
      <c r="KBJ18" s="193"/>
      <c r="KBK18" s="193"/>
      <c r="KBL18" s="193"/>
      <c r="KBM18" s="193"/>
      <c r="KBN18" s="193"/>
      <c r="KBO18" s="193"/>
      <c r="KBP18" s="193"/>
      <c r="KBQ18" s="193"/>
      <c r="KBR18" s="193"/>
      <c r="KBS18" s="193"/>
      <c r="KBT18" s="193"/>
      <c r="KBU18" s="193"/>
      <c r="KBV18" s="193"/>
      <c r="KBW18" s="193"/>
      <c r="KBX18" s="193"/>
      <c r="KBY18" s="193"/>
      <c r="KBZ18" s="193"/>
      <c r="KCA18" s="193"/>
      <c r="KCB18" s="193"/>
      <c r="KCC18" s="193"/>
      <c r="KCD18" s="193"/>
      <c r="KCE18" s="193"/>
      <c r="KCF18" s="193"/>
      <c r="KCG18" s="193"/>
      <c r="KCH18" s="193"/>
      <c r="KCI18" s="193"/>
      <c r="KCJ18" s="193"/>
      <c r="KCK18" s="193"/>
      <c r="KCL18" s="193"/>
      <c r="KCM18" s="193"/>
      <c r="KCN18" s="193"/>
      <c r="KCO18" s="193"/>
      <c r="KCP18" s="193"/>
      <c r="KCQ18" s="193"/>
      <c r="KCR18" s="193"/>
      <c r="KCS18" s="193"/>
      <c r="KCT18" s="193"/>
      <c r="KCU18" s="193"/>
      <c r="KCV18" s="193"/>
      <c r="KCW18" s="193"/>
      <c r="KCX18" s="193"/>
      <c r="KCY18" s="193"/>
      <c r="KCZ18" s="193"/>
      <c r="KDA18" s="193"/>
      <c r="KDB18" s="193"/>
      <c r="KDC18" s="193"/>
      <c r="KDD18" s="193"/>
      <c r="KDE18" s="193"/>
      <c r="KDF18" s="193"/>
      <c r="KDG18" s="193"/>
      <c r="KDH18" s="193"/>
      <c r="KDI18" s="193"/>
      <c r="KDJ18" s="193"/>
      <c r="KDK18" s="193"/>
      <c r="KDL18" s="193"/>
      <c r="KDM18" s="193"/>
      <c r="KDN18" s="193"/>
      <c r="KDO18" s="193"/>
      <c r="KDP18" s="193"/>
      <c r="KDQ18" s="193"/>
      <c r="KDR18" s="193"/>
      <c r="KDS18" s="193"/>
      <c r="KDT18" s="193"/>
      <c r="KDU18" s="193"/>
      <c r="KDV18" s="193"/>
      <c r="KDW18" s="193"/>
      <c r="KDX18" s="193"/>
      <c r="KDY18" s="193"/>
      <c r="KDZ18" s="193"/>
      <c r="KEA18" s="193"/>
      <c r="KEB18" s="193"/>
      <c r="KEC18" s="193"/>
      <c r="KED18" s="193"/>
      <c r="KEE18" s="193"/>
      <c r="KEF18" s="193"/>
      <c r="KEG18" s="193"/>
      <c r="KEH18" s="193"/>
      <c r="KEI18" s="193"/>
      <c r="KEJ18" s="193"/>
      <c r="KEK18" s="193"/>
      <c r="KEL18" s="193"/>
      <c r="KEM18" s="193"/>
      <c r="KEN18" s="193"/>
      <c r="KEO18" s="193"/>
      <c r="KEP18" s="193"/>
      <c r="KEQ18" s="193"/>
      <c r="KER18" s="193"/>
      <c r="KES18" s="193"/>
      <c r="KET18" s="193"/>
      <c r="KEU18" s="193"/>
      <c r="KEV18" s="193"/>
      <c r="KEW18" s="193"/>
      <c r="KEX18" s="193"/>
      <c r="KEY18" s="193"/>
      <c r="KEZ18" s="193"/>
      <c r="KFA18" s="193"/>
      <c r="KFB18" s="193"/>
      <c r="KFC18" s="193"/>
      <c r="KFD18" s="193"/>
      <c r="KFE18" s="193"/>
      <c r="KFF18" s="193"/>
      <c r="KFG18" s="193"/>
      <c r="KFH18" s="193"/>
      <c r="KFI18" s="193"/>
      <c r="KFJ18" s="193"/>
      <c r="KFK18" s="193"/>
      <c r="KFL18" s="193"/>
      <c r="KFM18" s="193"/>
      <c r="KFN18" s="193"/>
      <c r="KFO18" s="193"/>
      <c r="KFP18" s="193"/>
      <c r="KFQ18" s="193"/>
      <c r="KFR18" s="193"/>
      <c r="KFS18" s="193"/>
      <c r="KFT18" s="193"/>
      <c r="KFU18" s="193"/>
      <c r="KFV18" s="193"/>
      <c r="KFW18" s="193"/>
      <c r="KFX18" s="193"/>
      <c r="KFY18" s="193"/>
      <c r="KFZ18" s="193"/>
      <c r="KGA18" s="193"/>
      <c r="KGB18" s="193"/>
      <c r="KGC18" s="193"/>
      <c r="KGD18" s="193"/>
      <c r="KGE18" s="193"/>
      <c r="KGF18" s="193"/>
      <c r="KGG18" s="193"/>
      <c r="KGH18" s="193"/>
      <c r="KGI18" s="193"/>
      <c r="KGJ18" s="193"/>
      <c r="KGK18" s="193"/>
      <c r="KGL18" s="193"/>
      <c r="KGM18" s="193"/>
      <c r="KGN18" s="193"/>
      <c r="KGO18" s="193"/>
      <c r="KGP18" s="193"/>
      <c r="KGQ18" s="193"/>
      <c r="KGR18" s="193"/>
      <c r="KGS18" s="193"/>
      <c r="KGT18" s="193"/>
      <c r="KGU18" s="193"/>
      <c r="KGV18" s="193"/>
      <c r="KGW18" s="193"/>
      <c r="KGX18" s="193"/>
      <c r="KGY18" s="193"/>
      <c r="KGZ18" s="193"/>
      <c r="KHA18" s="193"/>
      <c r="KHB18" s="193"/>
      <c r="KHC18" s="193"/>
      <c r="KHD18" s="193"/>
      <c r="KHE18" s="193"/>
      <c r="KHF18" s="193"/>
      <c r="KHG18" s="193"/>
      <c r="KHH18" s="193"/>
      <c r="KHI18" s="193"/>
      <c r="KHJ18" s="193"/>
      <c r="KHK18" s="193"/>
      <c r="KHL18" s="193"/>
      <c r="KHM18" s="193"/>
      <c r="KHN18" s="193"/>
      <c r="KHO18" s="193"/>
      <c r="KHP18" s="193"/>
      <c r="KHQ18" s="193"/>
      <c r="KHR18" s="193"/>
      <c r="KHS18" s="193"/>
      <c r="KHT18" s="193"/>
      <c r="KHU18" s="193"/>
      <c r="KHV18" s="193"/>
      <c r="KHW18" s="193"/>
      <c r="KHX18" s="193"/>
      <c r="KHY18" s="193"/>
      <c r="KHZ18" s="193"/>
      <c r="KIA18" s="193"/>
      <c r="KIB18" s="193"/>
      <c r="KIC18" s="193"/>
      <c r="KID18" s="193"/>
      <c r="KIE18" s="193"/>
      <c r="KIF18" s="193"/>
      <c r="KIG18" s="193"/>
      <c r="KIH18" s="193"/>
      <c r="KII18" s="193"/>
      <c r="KIJ18" s="193"/>
      <c r="KIK18" s="193"/>
      <c r="KIL18" s="193"/>
      <c r="KIM18" s="193"/>
      <c r="KIN18" s="193"/>
      <c r="KIO18" s="193"/>
      <c r="KIP18" s="193"/>
      <c r="KIQ18" s="193"/>
      <c r="KIR18" s="193"/>
      <c r="KIS18" s="193"/>
      <c r="KIT18" s="193"/>
      <c r="KIU18" s="193"/>
      <c r="KIV18" s="193"/>
      <c r="KIW18" s="193"/>
      <c r="KIX18" s="193"/>
      <c r="KIY18" s="193"/>
      <c r="KIZ18" s="193"/>
      <c r="KJA18" s="193"/>
      <c r="KJB18" s="193"/>
      <c r="KJC18" s="193"/>
      <c r="KJD18" s="193"/>
      <c r="KJE18" s="193"/>
      <c r="KJF18" s="193"/>
      <c r="KJG18" s="193"/>
      <c r="KJH18" s="193"/>
      <c r="KJI18" s="193"/>
      <c r="KJJ18" s="193"/>
      <c r="KJK18" s="193"/>
      <c r="KJL18" s="193"/>
      <c r="KJM18" s="193"/>
      <c r="KJN18" s="193"/>
      <c r="KJO18" s="193"/>
      <c r="KJP18" s="193"/>
      <c r="KJQ18" s="193"/>
      <c r="KJR18" s="193"/>
      <c r="KJS18" s="193"/>
      <c r="KJT18" s="193"/>
      <c r="KJU18" s="193"/>
      <c r="KJV18" s="193"/>
      <c r="KJW18" s="193"/>
      <c r="KJX18" s="193"/>
      <c r="KJY18" s="193"/>
      <c r="KJZ18" s="193"/>
      <c r="KKA18" s="193"/>
      <c r="KKB18" s="193"/>
      <c r="KKC18" s="193"/>
      <c r="KKD18" s="193"/>
      <c r="KKE18" s="193"/>
      <c r="KKF18" s="193"/>
      <c r="KKG18" s="193"/>
      <c r="KKH18" s="193"/>
      <c r="KKI18" s="193"/>
      <c r="KKJ18" s="193"/>
      <c r="KKK18" s="193"/>
      <c r="KKL18" s="193"/>
      <c r="KKM18" s="193"/>
      <c r="KKN18" s="193"/>
      <c r="KKO18" s="193"/>
      <c r="KKP18" s="193"/>
      <c r="KKQ18" s="193"/>
      <c r="KKR18" s="193"/>
      <c r="KKS18" s="193"/>
      <c r="KKT18" s="193"/>
      <c r="KKU18" s="193"/>
      <c r="KKV18" s="193"/>
      <c r="KKW18" s="193"/>
      <c r="KKX18" s="193"/>
      <c r="KKY18" s="193"/>
      <c r="KKZ18" s="193"/>
      <c r="KLA18" s="193"/>
      <c r="KLB18" s="193"/>
      <c r="KLC18" s="193"/>
      <c r="KLD18" s="193"/>
      <c r="KLE18" s="193"/>
      <c r="KLF18" s="193"/>
      <c r="KLG18" s="193"/>
      <c r="KLH18" s="193"/>
      <c r="KLI18" s="193"/>
      <c r="KLJ18" s="193"/>
      <c r="KLK18" s="193"/>
      <c r="KLL18" s="193"/>
      <c r="KLM18" s="193"/>
      <c r="KLN18" s="193"/>
      <c r="KLO18" s="193"/>
      <c r="KLP18" s="193"/>
      <c r="KLQ18" s="193"/>
      <c r="KLR18" s="193"/>
      <c r="KLS18" s="193"/>
      <c r="KLT18" s="193"/>
      <c r="KLU18" s="193"/>
      <c r="KLV18" s="193"/>
      <c r="KLW18" s="193"/>
      <c r="KLX18" s="193"/>
      <c r="KLY18" s="193"/>
      <c r="KLZ18" s="193"/>
      <c r="KMA18" s="193"/>
      <c r="KMB18" s="193"/>
      <c r="KMC18" s="193"/>
      <c r="KMD18" s="193"/>
      <c r="KME18" s="193"/>
      <c r="KMF18" s="193"/>
      <c r="KMG18" s="193"/>
      <c r="KMH18" s="193"/>
      <c r="KMI18" s="193"/>
      <c r="KMJ18" s="193"/>
      <c r="KMK18" s="193"/>
      <c r="KML18" s="193"/>
      <c r="KMM18" s="193"/>
      <c r="KMN18" s="193"/>
      <c r="KMO18" s="193"/>
      <c r="KMP18" s="193"/>
      <c r="KMQ18" s="193"/>
      <c r="KMR18" s="193"/>
      <c r="KMS18" s="193"/>
      <c r="KMT18" s="193"/>
      <c r="KMU18" s="193"/>
      <c r="KMV18" s="193"/>
      <c r="KMW18" s="193"/>
      <c r="KMX18" s="193"/>
      <c r="KMY18" s="193"/>
      <c r="KMZ18" s="193"/>
      <c r="KNA18" s="193"/>
      <c r="KNB18" s="193"/>
      <c r="KNC18" s="193"/>
      <c r="KND18" s="193"/>
      <c r="KNE18" s="193"/>
      <c r="KNF18" s="193"/>
      <c r="KNG18" s="193"/>
      <c r="KNH18" s="193"/>
      <c r="KNI18" s="193"/>
      <c r="KNJ18" s="193"/>
      <c r="KNK18" s="193"/>
      <c r="KNL18" s="193"/>
      <c r="KNM18" s="193"/>
      <c r="KNN18" s="193"/>
      <c r="KNO18" s="193"/>
      <c r="KNP18" s="193"/>
      <c r="KNQ18" s="193"/>
      <c r="KNR18" s="193"/>
      <c r="KNS18" s="193"/>
      <c r="KNT18" s="193"/>
      <c r="KNU18" s="193"/>
      <c r="KNV18" s="193"/>
      <c r="KNW18" s="193"/>
      <c r="KNX18" s="193"/>
      <c r="KNY18" s="193"/>
      <c r="KNZ18" s="193"/>
      <c r="KOA18" s="193"/>
      <c r="KOB18" s="193"/>
      <c r="KOC18" s="193"/>
      <c r="KOD18" s="193"/>
      <c r="KOE18" s="193"/>
      <c r="KOF18" s="193"/>
      <c r="KOG18" s="193"/>
      <c r="KOH18" s="193"/>
      <c r="KOI18" s="193"/>
      <c r="KOJ18" s="193"/>
      <c r="KOK18" s="193"/>
      <c r="KOL18" s="193"/>
      <c r="KOM18" s="193"/>
      <c r="KON18" s="193"/>
      <c r="KOO18" s="193"/>
      <c r="KOP18" s="193"/>
      <c r="KOQ18" s="193"/>
      <c r="KOR18" s="193"/>
      <c r="KOS18" s="193"/>
      <c r="KOT18" s="193"/>
      <c r="KOU18" s="193"/>
      <c r="KOV18" s="193"/>
      <c r="KOW18" s="193"/>
      <c r="KOX18" s="193"/>
      <c r="KOY18" s="193"/>
      <c r="KOZ18" s="193"/>
      <c r="KPA18" s="193"/>
      <c r="KPB18" s="193"/>
      <c r="KPC18" s="193"/>
      <c r="KPD18" s="193"/>
      <c r="KPE18" s="193"/>
      <c r="KPF18" s="193"/>
      <c r="KPG18" s="193"/>
      <c r="KPH18" s="193"/>
      <c r="KPI18" s="193"/>
      <c r="KPJ18" s="193"/>
      <c r="KPK18" s="193"/>
      <c r="KPL18" s="193"/>
      <c r="KPM18" s="193"/>
      <c r="KPN18" s="193"/>
      <c r="KPO18" s="193"/>
      <c r="KPP18" s="193"/>
      <c r="KPQ18" s="193"/>
      <c r="KPR18" s="193"/>
      <c r="KPS18" s="193"/>
      <c r="KPT18" s="193"/>
      <c r="KPU18" s="193"/>
      <c r="KPV18" s="193"/>
      <c r="KPW18" s="193"/>
      <c r="KPX18" s="193"/>
      <c r="KPY18" s="193"/>
      <c r="KPZ18" s="193"/>
      <c r="KQA18" s="193"/>
      <c r="KQB18" s="193"/>
      <c r="KQC18" s="193"/>
      <c r="KQD18" s="193"/>
      <c r="KQE18" s="193"/>
      <c r="KQF18" s="193"/>
      <c r="KQG18" s="193"/>
      <c r="KQH18" s="193"/>
      <c r="KQI18" s="193"/>
      <c r="KQJ18" s="193"/>
      <c r="KQK18" s="193"/>
      <c r="KQL18" s="193"/>
      <c r="KQM18" s="193"/>
      <c r="KQN18" s="193"/>
      <c r="KQO18" s="193"/>
      <c r="KQP18" s="193"/>
      <c r="KQQ18" s="193"/>
      <c r="KQR18" s="193"/>
      <c r="KQS18" s="193"/>
      <c r="KQT18" s="193"/>
      <c r="KQU18" s="193"/>
      <c r="KQV18" s="193"/>
      <c r="KQW18" s="193"/>
      <c r="KQX18" s="193"/>
      <c r="KQY18" s="193"/>
      <c r="KQZ18" s="193"/>
      <c r="KRA18" s="193"/>
      <c r="KRB18" s="193"/>
      <c r="KRC18" s="193"/>
      <c r="KRD18" s="193"/>
      <c r="KRE18" s="193"/>
      <c r="KRF18" s="193"/>
      <c r="KRG18" s="193"/>
      <c r="KRH18" s="193"/>
      <c r="KRI18" s="193"/>
      <c r="KRJ18" s="193"/>
      <c r="KRK18" s="193"/>
      <c r="KRL18" s="193"/>
      <c r="KRM18" s="193"/>
      <c r="KRN18" s="193"/>
      <c r="KRO18" s="193"/>
      <c r="KRP18" s="193"/>
      <c r="KRQ18" s="193"/>
      <c r="KRR18" s="193"/>
      <c r="KRS18" s="193"/>
      <c r="KRT18" s="193"/>
      <c r="KRU18" s="193"/>
      <c r="KRV18" s="193"/>
      <c r="KRW18" s="193"/>
      <c r="KRX18" s="193"/>
      <c r="KRY18" s="193"/>
      <c r="KRZ18" s="193"/>
      <c r="KSA18" s="193"/>
      <c r="KSB18" s="193"/>
      <c r="KSC18" s="193"/>
      <c r="KSD18" s="193"/>
      <c r="KSE18" s="193"/>
      <c r="KSF18" s="193"/>
      <c r="KSG18" s="193"/>
      <c r="KSH18" s="193"/>
      <c r="KSI18" s="193"/>
      <c r="KSJ18" s="193"/>
      <c r="KSK18" s="193"/>
      <c r="KSL18" s="193"/>
      <c r="KSM18" s="193"/>
      <c r="KSN18" s="193"/>
      <c r="KSO18" s="193"/>
      <c r="KSP18" s="193"/>
      <c r="KSQ18" s="193"/>
      <c r="KSR18" s="193"/>
      <c r="KSS18" s="193"/>
      <c r="KST18" s="193"/>
      <c r="KSU18" s="193"/>
      <c r="KSV18" s="193"/>
      <c r="KSW18" s="193"/>
      <c r="KSX18" s="193"/>
      <c r="KSY18" s="193"/>
      <c r="KSZ18" s="193"/>
      <c r="KTA18" s="193"/>
      <c r="KTB18" s="193"/>
      <c r="KTC18" s="193"/>
      <c r="KTD18" s="193"/>
      <c r="KTE18" s="193"/>
      <c r="KTF18" s="193"/>
      <c r="KTG18" s="193"/>
      <c r="KTH18" s="193"/>
      <c r="KTI18" s="193"/>
      <c r="KTJ18" s="193"/>
      <c r="KTK18" s="193"/>
      <c r="KTL18" s="193"/>
      <c r="KTM18" s="193"/>
      <c r="KTN18" s="193"/>
      <c r="KTO18" s="193"/>
      <c r="KTP18" s="193"/>
      <c r="KTQ18" s="193"/>
      <c r="KTR18" s="193"/>
      <c r="KTS18" s="193"/>
      <c r="KTT18" s="193"/>
      <c r="KTU18" s="193"/>
      <c r="KTV18" s="193"/>
      <c r="KTW18" s="193"/>
      <c r="KTX18" s="193"/>
      <c r="KTY18" s="193"/>
      <c r="KTZ18" s="193"/>
      <c r="KUA18" s="193"/>
      <c r="KUB18" s="193"/>
      <c r="KUC18" s="193"/>
      <c r="KUD18" s="193"/>
      <c r="KUE18" s="193"/>
      <c r="KUF18" s="193"/>
      <c r="KUG18" s="193"/>
      <c r="KUH18" s="193"/>
      <c r="KUI18" s="193"/>
      <c r="KUJ18" s="193"/>
      <c r="KUK18" s="193"/>
      <c r="KUL18" s="193"/>
      <c r="KUM18" s="193"/>
      <c r="KUN18" s="193"/>
      <c r="KUO18" s="193"/>
      <c r="KUP18" s="193"/>
      <c r="KUQ18" s="193"/>
      <c r="KUR18" s="193"/>
      <c r="KUS18" s="193"/>
      <c r="KUT18" s="193"/>
      <c r="KUU18" s="193"/>
      <c r="KUV18" s="193"/>
      <c r="KUW18" s="193"/>
      <c r="KUX18" s="193"/>
      <c r="KUY18" s="193"/>
      <c r="KUZ18" s="193"/>
      <c r="KVA18" s="193"/>
      <c r="KVB18" s="193"/>
      <c r="KVC18" s="193"/>
      <c r="KVD18" s="193"/>
      <c r="KVE18" s="193"/>
      <c r="KVF18" s="193"/>
      <c r="KVG18" s="193"/>
      <c r="KVH18" s="193"/>
      <c r="KVI18" s="193"/>
      <c r="KVJ18" s="193"/>
      <c r="KVK18" s="193"/>
      <c r="KVL18" s="193"/>
      <c r="KVM18" s="193"/>
      <c r="KVN18" s="193"/>
      <c r="KVO18" s="193"/>
      <c r="KVP18" s="193"/>
      <c r="KVQ18" s="193"/>
      <c r="KVR18" s="193"/>
      <c r="KVS18" s="193"/>
      <c r="KVT18" s="193"/>
      <c r="KVU18" s="193"/>
      <c r="KVV18" s="193"/>
      <c r="KVW18" s="193"/>
      <c r="KVX18" s="193"/>
      <c r="KVY18" s="193"/>
      <c r="KVZ18" s="193"/>
      <c r="KWA18" s="193"/>
      <c r="KWB18" s="193"/>
      <c r="KWC18" s="193"/>
      <c r="KWD18" s="193"/>
      <c r="KWE18" s="193"/>
      <c r="KWF18" s="193"/>
      <c r="KWG18" s="193"/>
      <c r="KWH18" s="193"/>
      <c r="KWI18" s="193"/>
      <c r="KWJ18" s="193"/>
      <c r="KWK18" s="193"/>
      <c r="KWL18" s="193"/>
      <c r="KWM18" s="193"/>
      <c r="KWN18" s="193"/>
      <c r="KWO18" s="193"/>
      <c r="KWP18" s="193"/>
      <c r="KWQ18" s="193"/>
      <c r="KWR18" s="193"/>
      <c r="KWS18" s="193"/>
      <c r="KWT18" s="193"/>
      <c r="KWU18" s="193"/>
      <c r="KWV18" s="193"/>
      <c r="KWW18" s="193"/>
      <c r="KWX18" s="193"/>
      <c r="KWY18" s="193"/>
      <c r="KWZ18" s="193"/>
      <c r="KXA18" s="193"/>
      <c r="KXB18" s="193"/>
      <c r="KXC18" s="193"/>
      <c r="KXD18" s="193"/>
      <c r="KXE18" s="193"/>
      <c r="KXF18" s="193"/>
      <c r="KXG18" s="193"/>
      <c r="KXH18" s="193"/>
      <c r="KXI18" s="193"/>
      <c r="KXJ18" s="193"/>
      <c r="KXK18" s="193"/>
      <c r="KXL18" s="193"/>
      <c r="KXM18" s="193"/>
      <c r="KXN18" s="193"/>
      <c r="KXO18" s="193"/>
      <c r="KXP18" s="193"/>
      <c r="KXQ18" s="193"/>
      <c r="KXR18" s="193"/>
      <c r="KXS18" s="193"/>
      <c r="KXT18" s="193"/>
      <c r="KXU18" s="193"/>
      <c r="KXV18" s="193"/>
      <c r="KXW18" s="193"/>
      <c r="KXX18" s="193"/>
      <c r="KXY18" s="193"/>
      <c r="KXZ18" s="193"/>
      <c r="KYA18" s="193"/>
      <c r="KYB18" s="193"/>
      <c r="KYC18" s="193"/>
      <c r="KYD18" s="193"/>
      <c r="KYE18" s="193"/>
      <c r="KYF18" s="193"/>
      <c r="KYG18" s="193"/>
      <c r="KYH18" s="193"/>
      <c r="KYI18" s="193"/>
      <c r="KYJ18" s="193"/>
      <c r="KYK18" s="193"/>
      <c r="KYL18" s="193"/>
      <c r="KYM18" s="193"/>
      <c r="KYN18" s="193"/>
      <c r="KYO18" s="193"/>
      <c r="KYP18" s="193"/>
      <c r="KYQ18" s="193"/>
      <c r="KYR18" s="193"/>
      <c r="KYS18" s="193"/>
      <c r="KYT18" s="193"/>
      <c r="KYU18" s="193"/>
      <c r="KYV18" s="193"/>
      <c r="KYW18" s="193"/>
      <c r="KYX18" s="193"/>
      <c r="KYY18" s="193"/>
      <c r="KYZ18" s="193"/>
      <c r="KZA18" s="193"/>
      <c r="KZB18" s="193"/>
      <c r="KZC18" s="193"/>
      <c r="KZD18" s="193"/>
      <c r="KZE18" s="193"/>
      <c r="KZF18" s="193"/>
      <c r="KZG18" s="193"/>
      <c r="KZH18" s="193"/>
      <c r="KZI18" s="193"/>
      <c r="KZJ18" s="193"/>
      <c r="KZK18" s="193"/>
      <c r="KZL18" s="193"/>
      <c r="KZM18" s="193"/>
      <c r="KZN18" s="193"/>
      <c r="KZO18" s="193"/>
      <c r="KZP18" s="193"/>
      <c r="KZQ18" s="193"/>
      <c r="KZR18" s="193"/>
      <c r="KZS18" s="193"/>
      <c r="KZT18" s="193"/>
      <c r="KZU18" s="193"/>
      <c r="KZV18" s="193"/>
      <c r="KZW18" s="193"/>
      <c r="KZX18" s="193"/>
      <c r="KZY18" s="193"/>
      <c r="KZZ18" s="193"/>
      <c r="LAA18" s="193"/>
      <c r="LAB18" s="193"/>
      <c r="LAC18" s="193"/>
      <c r="LAD18" s="193"/>
      <c r="LAE18" s="193"/>
      <c r="LAF18" s="193"/>
      <c r="LAG18" s="193"/>
      <c r="LAH18" s="193"/>
      <c r="LAI18" s="193"/>
      <c r="LAJ18" s="193"/>
      <c r="LAK18" s="193"/>
      <c r="LAL18" s="193"/>
      <c r="LAM18" s="193"/>
      <c r="LAN18" s="193"/>
      <c r="LAO18" s="193"/>
      <c r="LAP18" s="193"/>
      <c r="LAQ18" s="193"/>
      <c r="LAR18" s="193"/>
      <c r="LAS18" s="193"/>
      <c r="LAT18" s="193"/>
      <c r="LAU18" s="193"/>
      <c r="LAV18" s="193"/>
      <c r="LAW18" s="193"/>
      <c r="LAX18" s="193"/>
      <c r="LAY18" s="193"/>
      <c r="LAZ18" s="193"/>
      <c r="LBA18" s="193"/>
      <c r="LBB18" s="193"/>
      <c r="LBC18" s="193"/>
      <c r="LBD18" s="193"/>
      <c r="LBE18" s="193"/>
      <c r="LBF18" s="193"/>
      <c r="LBG18" s="193"/>
      <c r="LBH18" s="193"/>
      <c r="LBI18" s="193"/>
      <c r="LBJ18" s="193"/>
      <c r="LBK18" s="193"/>
      <c r="LBL18" s="193"/>
      <c r="LBM18" s="193"/>
      <c r="LBN18" s="193"/>
      <c r="LBO18" s="193"/>
      <c r="LBP18" s="193"/>
      <c r="LBQ18" s="193"/>
      <c r="LBR18" s="193"/>
      <c r="LBS18" s="193"/>
      <c r="LBT18" s="193"/>
      <c r="LBU18" s="193"/>
      <c r="LBV18" s="193"/>
      <c r="LBW18" s="193"/>
      <c r="LBX18" s="193"/>
      <c r="LBY18" s="193"/>
      <c r="LBZ18" s="193"/>
      <c r="LCA18" s="193"/>
      <c r="LCB18" s="193"/>
      <c r="LCC18" s="193"/>
      <c r="LCD18" s="193"/>
      <c r="LCE18" s="193"/>
      <c r="LCF18" s="193"/>
      <c r="LCG18" s="193"/>
      <c r="LCH18" s="193"/>
      <c r="LCI18" s="193"/>
      <c r="LCJ18" s="193"/>
      <c r="LCK18" s="193"/>
      <c r="LCL18" s="193"/>
      <c r="LCM18" s="193"/>
      <c r="LCN18" s="193"/>
      <c r="LCO18" s="193"/>
      <c r="LCP18" s="193"/>
      <c r="LCQ18" s="193"/>
      <c r="LCR18" s="193"/>
      <c r="LCS18" s="193"/>
      <c r="LCT18" s="193"/>
      <c r="LCU18" s="193"/>
      <c r="LCV18" s="193"/>
      <c r="LCW18" s="193"/>
      <c r="LCX18" s="193"/>
      <c r="LCY18" s="193"/>
      <c r="LCZ18" s="193"/>
      <c r="LDA18" s="193"/>
      <c r="LDB18" s="193"/>
      <c r="LDC18" s="193"/>
      <c r="LDD18" s="193"/>
      <c r="LDE18" s="193"/>
      <c r="LDF18" s="193"/>
      <c r="LDG18" s="193"/>
      <c r="LDH18" s="193"/>
      <c r="LDI18" s="193"/>
      <c r="LDJ18" s="193"/>
      <c r="LDK18" s="193"/>
      <c r="LDL18" s="193"/>
      <c r="LDM18" s="193"/>
      <c r="LDN18" s="193"/>
      <c r="LDO18" s="193"/>
      <c r="LDP18" s="193"/>
      <c r="LDQ18" s="193"/>
      <c r="LDR18" s="193"/>
      <c r="LDS18" s="193"/>
      <c r="LDT18" s="193"/>
      <c r="LDU18" s="193"/>
      <c r="LDV18" s="193"/>
      <c r="LDW18" s="193"/>
      <c r="LDX18" s="193"/>
      <c r="LDY18" s="193"/>
      <c r="LDZ18" s="193"/>
      <c r="LEA18" s="193"/>
      <c r="LEB18" s="193"/>
      <c r="LEC18" s="193"/>
      <c r="LED18" s="193"/>
      <c r="LEE18" s="193"/>
      <c r="LEF18" s="193"/>
      <c r="LEG18" s="193"/>
      <c r="LEH18" s="193"/>
      <c r="LEI18" s="193"/>
      <c r="LEJ18" s="193"/>
      <c r="LEK18" s="193"/>
      <c r="LEL18" s="193"/>
      <c r="LEM18" s="193"/>
      <c r="LEN18" s="193"/>
      <c r="LEO18" s="193"/>
      <c r="LEP18" s="193"/>
      <c r="LEQ18" s="193"/>
      <c r="LER18" s="193"/>
      <c r="LES18" s="193"/>
      <c r="LET18" s="193"/>
      <c r="LEU18" s="193"/>
      <c r="LEV18" s="193"/>
      <c r="LEW18" s="193"/>
      <c r="LEX18" s="193"/>
      <c r="LEY18" s="193"/>
      <c r="LEZ18" s="193"/>
      <c r="LFA18" s="193"/>
      <c r="LFB18" s="193"/>
      <c r="LFC18" s="193"/>
      <c r="LFD18" s="193"/>
      <c r="LFE18" s="193"/>
      <c r="LFF18" s="193"/>
      <c r="LFG18" s="193"/>
      <c r="LFH18" s="193"/>
      <c r="LFI18" s="193"/>
      <c r="LFJ18" s="193"/>
      <c r="LFK18" s="193"/>
      <c r="LFL18" s="193"/>
      <c r="LFM18" s="193"/>
      <c r="LFN18" s="193"/>
      <c r="LFO18" s="193"/>
      <c r="LFP18" s="193"/>
      <c r="LFQ18" s="193"/>
      <c r="LFR18" s="193"/>
      <c r="LFS18" s="193"/>
      <c r="LFT18" s="193"/>
      <c r="LFU18" s="193"/>
      <c r="LFV18" s="193"/>
      <c r="LFW18" s="193"/>
      <c r="LFX18" s="193"/>
      <c r="LFY18" s="193"/>
      <c r="LFZ18" s="193"/>
      <c r="LGA18" s="193"/>
      <c r="LGB18" s="193"/>
      <c r="LGC18" s="193"/>
      <c r="LGD18" s="193"/>
      <c r="LGE18" s="193"/>
      <c r="LGF18" s="193"/>
      <c r="LGG18" s="193"/>
      <c r="LGH18" s="193"/>
      <c r="LGI18" s="193"/>
      <c r="LGJ18" s="193"/>
      <c r="LGK18" s="193"/>
      <c r="LGL18" s="193"/>
      <c r="LGM18" s="193"/>
      <c r="LGN18" s="193"/>
      <c r="LGO18" s="193"/>
      <c r="LGP18" s="193"/>
      <c r="LGQ18" s="193"/>
      <c r="LGR18" s="193"/>
      <c r="LGS18" s="193"/>
      <c r="LGT18" s="193"/>
      <c r="LGU18" s="193"/>
      <c r="LGV18" s="193"/>
      <c r="LGW18" s="193"/>
      <c r="LGX18" s="193"/>
      <c r="LGY18" s="193"/>
      <c r="LGZ18" s="193"/>
      <c r="LHA18" s="193"/>
      <c r="LHB18" s="193"/>
      <c r="LHC18" s="193"/>
      <c r="LHD18" s="193"/>
      <c r="LHE18" s="193"/>
      <c r="LHF18" s="193"/>
      <c r="LHG18" s="193"/>
      <c r="LHH18" s="193"/>
      <c r="LHI18" s="193"/>
      <c r="LHJ18" s="193"/>
      <c r="LHK18" s="193"/>
      <c r="LHL18" s="193"/>
      <c r="LHM18" s="193"/>
      <c r="LHN18" s="193"/>
      <c r="LHO18" s="193"/>
      <c r="LHP18" s="193"/>
      <c r="LHQ18" s="193"/>
      <c r="LHR18" s="193"/>
      <c r="LHS18" s="193"/>
      <c r="LHT18" s="193"/>
      <c r="LHU18" s="193"/>
      <c r="LHV18" s="193"/>
      <c r="LHW18" s="193"/>
      <c r="LHX18" s="193"/>
      <c r="LHY18" s="193"/>
      <c r="LHZ18" s="193"/>
      <c r="LIA18" s="193"/>
      <c r="LIB18" s="193"/>
      <c r="LIC18" s="193"/>
      <c r="LID18" s="193"/>
      <c r="LIE18" s="193"/>
      <c r="LIF18" s="193"/>
      <c r="LIG18" s="193"/>
      <c r="LIH18" s="193"/>
      <c r="LII18" s="193"/>
      <c r="LIJ18" s="193"/>
      <c r="LIK18" s="193"/>
      <c r="LIL18" s="193"/>
      <c r="LIM18" s="193"/>
      <c r="LIN18" s="193"/>
      <c r="LIO18" s="193"/>
      <c r="LIP18" s="193"/>
      <c r="LIQ18" s="193"/>
      <c r="LIR18" s="193"/>
      <c r="LIS18" s="193"/>
      <c r="LIT18" s="193"/>
      <c r="LIU18" s="193"/>
      <c r="LIV18" s="193"/>
      <c r="LIW18" s="193"/>
      <c r="LIX18" s="193"/>
      <c r="LIY18" s="193"/>
      <c r="LIZ18" s="193"/>
      <c r="LJA18" s="193"/>
      <c r="LJB18" s="193"/>
      <c r="LJC18" s="193"/>
      <c r="LJD18" s="193"/>
      <c r="LJE18" s="193"/>
      <c r="LJF18" s="193"/>
      <c r="LJG18" s="193"/>
      <c r="LJH18" s="193"/>
      <c r="LJI18" s="193"/>
      <c r="LJJ18" s="193"/>
      <c r="LJK18" s="193"/>
      <c r="LJL18" s="193"/>
      <c r="LJM18" s="193"/>
      <c r="LJN18" s="193"/>
      <c r="LJO18" s="193"/>
      <c r="LJP18" s="193"/>
      <c r="LJQ18" s="193"/>
      <c r="LJR18" s="193"/>
      <c r="LJS18" s="193"/>
      <c r="LJT18" s="193"/>
      <c r="LJU18" s="193"/>
      <c r="LJV18" s="193"/>
      <c r="LJW18" s="193"/>
      <c r="LJX18" s="193"/>
      <c r="LJY18" s="193"/>
      <c r="LJZ18" s="193"/>
      <c r="LKA18" s="193"/>
      <c r="LKB18" s="193"/>
      <c r="LKC18" s="193"/>
      <c r="LKD18" s="193"/>
      <c r="LKE18" s="193"/>
      <c r="LKF18" s="193"/>
      <c r="LKG18" s="193"/>
      <c r="LKH18" s="193"/>
      <c r="LKI18" s="193"/>
      <c r="LKJ18" s="193"/>
      <c r="LKK18" s="193"/>
      <c r="LKL18" s="193"/>
      <c r="LKM18" s="193"/>
      <c r="LKN18" s="193"/>
      <c r="LKO18" s="193"/>
      <c r="LKP18" s="193"/>
      <c r="LKQ18" s="193"/>
      <c r="LKR18" s="193"/>
      <c r="LKS18" s="193"/>
      <c r="LKT18" s="193"/>
      <c r="LKU18" s="193"/>
      <c r="LKV18" s="193"/>
      <c r="LKW18" s="193"/>
      <c r="LKX18" s="193"/>
      <c r="LKY18" s="193"/>
      <c r="LKZ18" s="193"/>
      <c r="LLA18" s="193"/>
      <c r="LLB18" s="193"/>
      <c r="LLC18" s="193"/>
      <c r="LLD18" s="193"/>
      <c r="LLE18" s="193"/>
      <c r="LLF18" s="193"/>
      <c r="LLG18" s="193"/>
      <c r="LLH18" s="193"/>
      <c r="LLI18" s="193"/>
      <c r="LLJ18" s="193"/>
      <c r="LLK18" s="193"/>
      <c r="LLL18" s="193"/>
      <c r="LLM18" s="193"/>
      <c r="LLN18" s="193"/>
      <c r="LLO18" s="193"/>
      <c r="LLP18" s="193"/>
      <c r="LLQ18" s="193"/>
      <c r="LLR18" s="193"/>
      <c r="LLS18" s="193"/>
      <c r="LLT18" s="193"/>
      <c r="LLU18" s="193"/>
      <c r="LLV18" s="193"/>
      <c r="LLW18" s="193"/>
      <c r="LLX18" s="193"/>
      <c r="LLY18" s="193"/>
      <c r="LLZ18" s="193"/>
      <c r="LMA18" s="193"/>
      <c r="LMB18" s="193"/>
      <c r="LMC18" s="193"/>
      <c r="LMD18" s="193"/>
      <c r="LME18" s="193"/>
      <c r="LMF18" s="193"/>
      <c r="LMG18" s="193"/>
      <c r="LMH18" s="193"/>
      <c r="LMI18" s="193"/>
      <c r="LMJ18" s="193"/>
      <c r="LMK18" s="193"/>
      <c r="LML18" s="193"/>
      <c r="LMM18" s="193"/>
      <c r="LMN18" s="193"/>
      <c r="LMO18" s="193"/>
      <c r="LMP18" s="193"/>
      <c r="LMQ18" s="193"/>
      <c r="LMR18" s="193"/>
      <c r="LMS18" s="193"/>
      <c r="LMT18" s="193"/>
      <c r="LMU18" s="193"/>
      <c r="LMV18" s="193"/>
      <c r="LMW18" s="193"/>
      <c r="LMX18" s="193"/>
      <c r="LMY18" s="193"/>
      <c r="LMZ18" s="193"/>
      <c r="LNA18" s="193"/>
      <c r="LNB18" s="193"/>
      <c r="LNC18" s="193"/>
      <c r="LND18" s="193"/>
      <c r="LNE18" s="193"/>
      <c r="LNF18" s="193"/>
      <c r="LNG18" s="193"/>
      <c r="LNH18" s="193"/>
      <c r="LNI18" s="193"/>
      <c r="LNJ18" s="193"/>
      <c r="LNK18" s="193"/>
      <c r="LNL18" s="193"/>
      <c r="LNM18" s="193"/>
      <c r="LNN18" s="193"/>
      <c r="LNO18" s="193"/>
      <c r="LNP18" s="193"/>
      <c r="LNQ18" s="193"/>
      <c r="LNR18" s="193"/>
      <c r="LNS18" s="193"/>
      <c r="LNT18" s="193"/>
      <c r="LNU18" s="193"/>
      <c r="LNV18" s="193"/>
      <c r="LNW18" s="193"/>
      <c r="LNX18" s="193"/>
      <c r="LNY18" s="193"/>
      <c r="LNZ18" s="193"/>
      <c r="LOA18" s="193"/>
      <c r="LOB18" s="193"/>
      <c r="LOC18" s="193"/>
      <c r="LOD18" s="193"/>
      <c r="LOE18" s="193"/>
      <c r="LOF18" s="193"/>
      <c r="LOG18" s="193"/>
      <c r="LOH18" s="193"/>
      <c r="LOI18" s="193"/>
      <c r="LOJ18" s="193"/>
      <c r="LOK18" s="193"/>
      <c r="LOL18" s="193"/>
      <c r="LOM18" s="193"/>
      <c r="LON18" s="193"/>
      <c r="LOO18" s="193"/>
      <c r="LOP18" s="193"/>
      <c r="LOQ18" s="193"/>
      <c r="LOR18" s="193"/>
      <c r="LOS18" s="193"/>
      <c r="LOT18" s="193"/>
      <c r="LOU18" s="193"/>
      <c r="LOV18" s="193"/>
      <c r="LOW18" s="193"/>
      <c r="LOX18" s="193"/>
      <c r="LOY18" s="193"/>
      <c r="LOZ18" s="193"/>
      <c r="LPA18" s="193"/>
      <c r="LPB18" s="193"/>
      <c r="LPC18" s="193"/>
      <c r="LPD18" s="193"/>
      <c r="LPE18" s="193"/>
      <c r="LPF18" s="193"/>
      <c r="LPG18" s="193"/>
      <c r="LPH18" s="193"/>
      <c r="LPI18" s="193"/>
      <c r="LPJ18" s="193"/>
      <c r="LPK18" s="193"/>
      <c r="LPL18" s="193"/>
      <c r="LPM18" s="193"/>
      <c r="LPN18" s="193"/>
      <c r="LPO18" s="193"/>
      <c r="LPP18" s="193"/>
      <c r="LPQ18" s="193"/>
      <c r="LPR18" s="193"/>
      <c r="LPS18" s="193"/>
      <c r="LPT18" s="193"/>
      <c r="LPU18" s="193"/>
      <c r="LPV18" s="193"/>
      <c r="LPW18" s="193"/>
      <c r="LPX18" s="193"/>
      <c r="LPY18" s="193"/>
      <c r="LPZ18" s="193"/>
      <c r="LQA18" s="193"/>
      <c r="LQB18" s="193"/>
      <c r="LQC18" s="193"/>
      <c r="LQD18" s="193"/>
      <c r="LQE18" s="193"/>
      <c r="LQF18" s="193"/>
      <c r="LQG18" s="193"/>
      <c r="LQH18" s="193"/>
      <c r="LQI18" s="193"/>
      <c r="LQJ18" s="193"/>
      <c r="LQK18" s="193"/>
      <c r="LQL18" s="193"/>
      <c r="LQM18" s="193"/>
      <c r="LQN18" s="193"/>
      <c r="LQO18" s="193"/>
      <c r="LQP18" s="193"/>
      <c r="LQQ18" s="193"/>
      <c r="LQR18" s="193"/>
      <c r="LQS18" s="193"/>
      <c r="LQT18" s="193"/>
      <c r="LQU18" s="193"/>
      <c r="LQV18" s="193"/>
      <c r="LQW18" s="193"/>
      <c r="LQX18" s="193"/>
      <c r="LQY18" s="193"/>
      <c r="LQZ18" s="193"/>
      <c r="LRA18" s="193"/>
      <c r="LRB18" s="193"/>
      <c r="LRC18" s="193"/>
      <c r="LRD18" s="193"/>
      <c r="LRE18" s="193"/>
      <c r="LRF18" s="193"/>
      <c r="LRG18" s="193"/>
      <c r="LRH18" s="193"/>
      <c r="LRI18" s="193"/>
      <c r="LRJ18" s="193"/>
      <c r="LRK18" s="193"/>
      <c r="LRL18" s="193"/>
      <c r="LRM18" s="193"/>
      <c r="LRN18" s="193"/>
      <c r="LRO18" s="193"/>
      <c r="LRP18" s="193"/>
      <c r="LRQ18" s="193"/>
      <c r="LRR18" s="193"/>
      <c r="LRS18" s="193"/>
      <c r="LRT18" s="193"/>
      <c r="LRU18" s="193"/>
      <c r="LRV18" s="193"/>
      <c r="LRW18" s="193"/>
      <c r="LRX18" s="193"/>
      <c r="LRY18" s="193"/>
      <c r="LRZ18" s="193"/>
      <c r="LSA18" s="193"/>
      <c r="LSB18" s="193"/>
      <c r="LSC18" s="193"/>
      <c r="LSD18" s="193"/>
      <c r="LSE18" s="193"/>
      <c r="LSF18" s="193"/>
      <c r="LSG18" s="193"/>
      <c r="LSH18" s="193"/>
      <c r="LSI18" s="193"/>
      <c r="LSJ18" s="193"/>
      <c r="LSK18" s="193"/>
      <c r="LSL18" s="193"/>
      <c r="LSM18" s="193"/>
      <c r="LSN18" s="193"/>
      <c r="LSO18" s="193"/>
      <c r="LSP18" s="193"/>
      <c r="LSQ18" s="193"/>
      <c r="LSR18" s="193"/>
      <c r="LSS18" s="193"/>
      <c r="LST18" s="193"/>
      <c r="LSU18" s="193"/>
      <c r="LSV18" s="193"/>
      <c r="LSW18" s="193"/>
      <c r="LSX18" s="193"/>
      <c r="LSY18" s="193"/>
      <c r="LSZ18" s="193"/>
      <c r="LTA18" s="193"/>
      <c r="LTB18" s="193"/>
      <c r="LTC18" s="193"/>
      <c r="LTD18" s="193"/>
      <c r="LTE18" s="193"/>
      <c r="LTF18" s="193"/>
      <c r="LTG18" s="193"/>
      <c r="LTH18" s="193"/>
      <c r="LTI18" s="193"/>
      <c r="LTJ18" s="193"/>
      <c r="LTK18" s="193"/>
      <c r="LTL18" s="193"/>
      <c r="LTM18" s="193"/>
      <c r="LTN18" s="193"/>
      <c r="LTO18" s="193"/>
      <c r="LTP18" s="193"/>
      <c r="LTQ18" s="193"/>
      <c r="LTR18" s="193"/>
      <c r="LTS18" s="193"/>
      <c r="LTT18" s="193"/>
      <c r="LTU18" s="193"/>
      <c r="LTV18" s="193"/>
      <c r="LTW18" s="193"/>
      <c r="LTX18" s="193"/>
      <c r="LTY18" s="193"/>
      <c r="LTZ18" s="193"/>
      <c r="LUA18" s="193"/>
      <c r="LUB18" s="193"/>
      <c r="LUC18" s="193"/>
      <c r="LUD18" s="193"/>
      <c r="LUE18" s="193"/>
      <c r="LUF18" s="193"/>
      <c r="LUG18" s="193"/>
      <c r="LUH18" s="193"/>
      <c r="LUI18" s="193"/>
      <c r="LUJ18" s="193"/>
      <c r="LUK18" s="193"/>
      <c r="LUL18" s="193"/>
      <c r="LUM18" s="193"/>
      <c r="LUN18" s="193"/>
      <c r="LUO18" s="193"/>
      <c r="LUP18" s="193"/>
      <c r="LUQ18" s="193"/>
      <c r="LUR18" s="193"/>
      <c r="LUS18" s="193"/>
      <c r="LUT18" s="193"/>
      <c r="LUU18" s="193"/>
      <c r="LUV18" s="193"/>
      <c r="LUW18" s="193"/>
      <c r="LUX18" s="193"/>
      <c r="LUY18" s="193"/>
      <c r="LUZ18" s="193"/>
      <c r="LVA18" s="193"/>
      <c r="LVB18" s="193"/>
      <c r="LVC18" s="193"/>
      <c r="LVD18" s="193"/>
      <c r="LVE18" s="193"/>
      <c r="LVF18" s="193"/>
      <c r="LVG18" s="193"/>
      <c r="LVH18" s="193"/>
      <c r="LVI18" s="193"/>
      <c r="LVJ18" s="193"/>
      <c r="LVK18" s="193"/>
      <c r="LVL18" s="193"/>
      <c r="LVM18" s="193"/>
      <c r="LVN18" s="193"/>
      <c r="LVO18" s="193"/>
      <c r="LVP18" s="193"/>
      <c r="LVQ18" s="193"/>
      <c r="LVR18" s="193"/>
      <c r="LVS18" s="193"/>
      <c r="LVT18" s="193"/>
      <c r="LVU18" s="193"/>
      <c r="LVV18" s="193"/>
      <c r="LVW18" s="193"/>
      <c r="LVX18" s="193"/>
      <c r="LVY18" s="193"/>
      <c r="LVZ18" s="193"/>
      <c r="LWA18" s="193"/>
      <c r="LWB18" s="193"/>
      <c r="LWC18" s="193"/>
      <c r="LWD18" s="193"/>
      <c r="LWE18" s="193"/>
      <c r="LWF18" s="193"/>
      <c r="LWG18" s="193"/>
      <c r="LWH18" s="193"/>
      <c r="LWI18" s="193"/>
      <c r="LWJ18" s="193"/>
      <c r="LWK18" s="193"/>
      <c r="LWL18" s="193"/>
      <c r="LWM18" s="193"/>
      <c r="LWN18" s="193"/>
      <c r="LWO18" s="193"/>
      <c r="LWP18" s="193"/>
      <c r="LWQ18" s="193"/>
      <c r="LWR18" s="193"/>
      <c r="LWS18" s="193"/>
      <c r="LWT18" s="193"/>
      <c r="LWU18" s="193"/>
      <c r="LWV18" s="193"/>
      <c r="LWW18" s="193"/>
      <c r="LWX18" s="193"/>
      <c r="LWY18" s="193"/>
      <c r="LWZ18" s="193"/>
      <c r="LXA18" s="193"/>
      <c r="LXB18" s="193"/>
      <c r="LXC18" s="193"/>
      <c r="LXD18" s="193"/>
      <c r="LXE18" s="193"/>
      <c r="LXF18" s="193"/>
      <c r="LXG18" s="193"/>
      <c r="LXH18" s="193"/>
      <c r="LXI18" s="193"/>
      <c r="LXJ18" s="193"/>
      <c r="LXK18" s="193"/>
      <c r="LXL18" s="193"/>
      <c r="LXM18" s="193"/>
      <c r="LXN18" s="193"/>
      <c r="LXO18" s="193"/>
      <c r="LXP18" s="193"/>
      <c r="LXQ18" s="193"/>
      <c r="LXR18" s="193"/>
      <c r="LXS18" s="193"/>
      <c r="LXT18" s="193"/>
      <c r="LXU18" s="193"/>
      <c r="LXV18" s="193"/>
      <c r="LXW18" s="193"/>
      <c r="LXX18" s="193"/>
      <c r="LXY18" s="193"/>
      <c r="LXZ18" s="193"/>
      <c r="LYA18" s="193"/>
      <c r="LYB18" s="193"/>
      <c r="LYC18" s="193"/>
      <c r="LYD18" s="193"/>
      <c r="LYE18" s="193"/>
      <c r="LYF18" s="193"/>
      <c r="LYG18" s="193"/>
      <c r="LYH18" s="193"/>
      <c r="LYI18" s="193"/>
      <c r="LYJ18" s="193"/>
      <c r="LYK18" s="193"/>
      <c r="LYL18" s="193"/>
      <c r="LYM18" s="193"/>
      <c r="LYN18" s="193"/>
      <c r="LYO18" s="193"/>
      <c r="LYP18" s="193"/>
      <c r="LYQ18" s="193"/>
      <c r="LYR18" s="193"/>
      <c r="LYS18" s="193"/>
      <c r="LYT18" s="193"/>
      <c r="LYU18" s="193"/>
      <c r="LYV18" s="193"/>
      <c r="LYW18" s="193"/>
      <c r="LYX18" s="193"/>
      <c r="LYY18" s="193"/>
      <c r="LYZ18" s="193"/>
      <c r="LZA18" s="193"/>
      <c r="LZB18" s="193"/>
      <c r="LZC18" s="193"/>
      <c r="LZD18" s="193"/>
      <c r="LZE18" s="193"/>
      <c r="LZF18" s="193"/>
      <c r="LZG18" s="193"/>
      <c r="LZH18" s="193"/>
      <c r="LZI18" s="193"/>
      <c r="LZJ18" s="193"/>
      <c r="LZK18" s="193"/>
      <c r="LZL18" s="193"/>
      <c r="LZM18" s="193"/>
      <c r="LZN18" s="193"/>
      <c r="LZO18" s="193"/>
      <c r="LZP18" s="193"/>
      <c r="LZQ18" s="193"/>
      <c r="LZR18" s="193"/>
      <c r="LZS18" s="193"/>
      <c r="LZT18" s="193"/>
      <c r="LZU18" s="193"/>
      <c r="LZV18" s="193"/>
      <c r="LZW18" s="193"/>
      <c r="LZX18" s="193"/>
      <c r="LZY18" s="193"/>
      <c r="LZZ18" s="193"/>
      <c r="MAA18" s="193"/>
      <c r="MAB18" s="193"/>
      <c r="MAC18" s="193"/>
      <c r="MAD18" s="193"/>
      <c r="MAE18" s="193"/>
      <c r="MAF18" s="193"/>
      <c r="MAG18" s="193"/>
      <c r="MAH18" s="193"/>
      <c r="MAI18" s="193"/>
      <c r="MAJ18" s="193"/>
      <c r="MAK18" s="193"/>
      <c r="MAL18" s="193"/>
      <c r="MAM18" s="193"/>
      <c r="MAN18" s="193"/>
      <c r="MAO18" s="193"/>
      <c r="MAP18" s="193"/>
      <c r="MAQ18" s="193"/>
      <c r="MAR18" s="193"/>
      <c r="MAS18" s="193"/>
      <c r="MAT18" s="193"/>
      <c r="MAU18" s="193"/>
      <c r="MAV18" s="193"/>
      <c r="MAW18" s="193"/>
      <c r="MAX18" s="193"/>
      <c r="MAY18" s="193"/>
      <c r="MAZ18" s="193"/>
      <c r="MBA18" s="193"/>
      <c r="MBB18" s="193"/>
      <c r="MBC18" s="193"/>
      <c r="MBD18" s="193"/>
      <c r="MBE18" s="193"/>
      <c r="MBF18" s="193"/>
      <c r="MBG18" s="193"/>
      <c r="MBH18" s="193"/>
      <c r="MBI18" s="193"/>
      <c r="MBJ18" s="193"/>
      <c r="MBK18" s="193"/>
      <c r="MBL18" s="193"/>
      <c r="MBM18" s="193"/>
      <c r="MBN18" s="193"/>
      <c r="MBO18" s="193"/>
      <c r="MBP18" s="193"/>
      <c r="MBQ18" s="193"/>
      <c r="MBR18" s="193"/>
      <c r="MBS18" s="193"/>
      <c r="MBT18" s="193"/>
      <c r="MBU18" s="193"/>
      <c r="MBV18" s="193"/>
      <c r="MBW18" s="193"/>
      <c r="MBX18" s="193"/>
      <c r="MBY18" s="193"/>
      <c r="MBZ18" s="193"/>
      <c r="MCA18" s="193"/>
      <c r="MCB18" s="193"/>
      <c r="MCC18" s="193"/>
      <c r="MCD18" s="193"/>
      <c r="MCE18" s="193"/>
      <c r="MCF18" s="193"/>
      <c r="MCG18" s="193"/>
      <c r="MCH18" s="193"/>
      <c r="MCI18" s="193"/>
      <c r="MCJ18" s="193"/>
      <c r="MCK18" s="193"/>
      <c r="MCL18" s="193"/>
      <c r="MCM18" s="193"/>
      <c r="MCN18" s="193"/>
      <c r="MCO18" s="193"/>
      <c r="MCP18" s="193"/>
      <c r="MCQ18" s="193"/>
      <c r="MCR18" s="193"/>
      <c r="MCS18" s="193"/>
      <c r="MCT18" s="193"/>
      <c r="MCU18" s="193"/>
      <c r="MCV18" s="193"/>
      <c r="MCW18" s="193"/>
      <c r="MCX18" s="193"/>
      <c r="MCY18" s="193"/>
      <c r="MCZ18" s="193"/>
      <c r="MDA18" s="193"/>
      <c r="MDB18" s="193"/>
      <c r="MDC18" s="193"/>
      <c r="MDD18" s="193"/>
      <c r="MDE18" s="193"/>
      <c r="MDF18" s="193"/>
      <c r="MDG18" s="193"/>
      <c r="MDH18" s="193"/>
      <c r="MDI18" s="193"/>
      <c r="MDJ18" s="193"/>
      <c r="MDK18" s="193"/>
      <c r="MDL18" s="193"/>
      <c r="MDM18" s="193"/>
      <c r="MDN18" s="193"/>
      <c r="MDO18" s="193"/>
      <c r="MDP18" s="193"/>
      <c r="MDQ18" s="193"/>
      <c r="MDR18" s="193"/>
      <c r="MDS18" s="193"/>
      <c r="MDT18" s="193"/>
      <c r="MDU18" s="193"/>
      <c r="MDV18" s="193"/>
      <c r="MDW18" s="193"/>
      <c r="MDX18" s="193"/>
      <c r="MDY18" s="193"/>
      <c r="MDZ18" s="193"/>
      <c r="MEA18" s="193"/>
      <c r="MEB18" s="193"/>
      <c r="MEC18" s="193"/>
      <c r="MED18" s="193"/>
      <c r="MEE18" s="193"/>
      <c r="MEF18" s="193"/>
      <c r="MEG18" s="193"/>
      <c r="MEH18" s="193"/>
      <c r="MEI18" s="193"/>
      <c r="MEJ18" s="193"/>
      <c r="MEK18" s="193"/>
      <c r="MEL18" s="193"/>
      <c r="MEM18" s="193"/>
      <c r="MEN18" s="193"/>
      <c r="MEO18" s="193"/>
      <c r="MEP18" s="193"/>
      <c r="MEQ18" s="193"/>
      <c r="MER18" s="193"/>
      <c r="MES18" s="193"/>
      <c r="MET18" s="193"/>
      <c r="MEU18" s="193"/>
      <c r="MEV18" s="193"/>
      <c r="MEW18" s="193"/>
      <c r="MEX18" s="193"/>
      <c r="MEY18" s="193"/>
      <c r="MEZ18" s="193"/>
      <c r="MFA18" s="193"/>
      <c r="MFB18" s="193"/>
      <c r="MFC18" s="193"/>
      <c r="MFD18" s="193"/>
      <c r="MFE18" s="193"/>
      <c r="MFF18" s="193"/>
      <c r="MFG18" s="193"/>
      <c r="MFH18" s="193"/>
      <c r="MFI18" s="193"/>
      <c r="MFJ18" s="193"/>
      <c r="MFK18" s="193"/>
      <c r="MFL18" s="193"/>
      <c r="MFM18" s="193"/>
      <c r="MFN18" s="193"/>
      <c r="MFO18" s="193"/>
      <c r="MFP18" s="193"/>
      <c r="MFQ18" s="193"/>
      <c r="MFR18" s="193"/>
      <c r="MFS18" s="193"/>
      <c r="MFT18" s="193"/>
      <c r="MFU18" s="193"/>
      <c r="MFV18" s="193"/>
      <c r="MFW18" s="193"/>
      <c r="MFX18" s="193"/>
      <c r="MFY18" s="193"/>
      <c r="MFZ18" s="193"/>
      <c r="MGA18" s="193"/>
      <c r="MGB18" s="193"/>
      <c r="MGC18" s="193"/>
      <c r="MGD18" s="193"/>
      <c r="MGE18" s="193"/>
      <c r="MGF18" s="193"/>
      <c r="MGG18" s="193"/>
      <c r="MGH18" s="193"/>
      <c r="MGI18" s="193"/>
      <c r="MGJ18" s="193"/>
      <c r="MGK18" s="193"/>
      <c r="MGL18" s="193"/>
      <c r="MGM18" s="193"/>
      <c r="MGN18" s="193"/>
      <c r="MGO18" s="193"/>
      <c r="MGP18" s="193"/>
      <c r="MGQ18" s="193"/>
      <c r="MGR18" s="193"/>
      <c r="MGS18" s="193"/>
      <c r="MGT18" s="193"/>
      <c r="MGU18" s="193"/>
      <c r="MGV18" s="193"/>
      <c r="MGW18" s="193"/>
      <c r="MGX18" s="193"/>
      <c r="MGY18" s="193"/>
      <c r="MGZ18" s="193"/>
      <c r="MHA18" s="193"/>
      <c r="MHB18" s="193"/>
      <c r="MHC18" s="193"/>
      <c r="MHD18" s="193"/>
      <c r="MHE18" s="193"/>
      <c r="MHF18" s="193"/>
      <c r="MHG18" s="193"/>
      <c r="MHH18" s="193"/>
      <c r="MHI18" s="193"/>
      <c r="MHJ18" s="193"/>
      <c r="MHK18" s="193"/>
      <c r="MHL18" s="193"/>
      <c r="MHM18" s="193"/>
      <c r="MHN18" s="193"/>
      <c r="MHO18" s="193"/>
      <c r="MHP18" s="193"/>
      <c r="MHQ18" s="193"/>
      <c r="MHR18" s="193"/>
      <c r="MHS18" s="193"/>
      <c r="MHT18" s="193"/>
      <c r="MHU18" s="193"/>
      <c r="MHV18" s="193"/>
      <c r="MHW18" s="193"/>
      <c r="MHX18" s="193"/>
      <c r="MHY18" s="193"/>
      <c r="MHZ18" s="193"/>
      <c r="MIA18" s="193"/>
      <c r="MIB18" s="193"/>
      <c r="MIC18" s="193"/>
      <c r="MID18" s="193"/>
      <c r="MIE18" s="193"/>
      <c r="MIF18" s="193"/>
      <c r="MIG18" s="193"/>
      <c r="MIH18" s="193"/>
      <c r="MII18" s="193"/>
      <c r="MIJ18" s="193"/>
      <c r="MIK18" s="193"/>
      <c r="MIL18" s="193"/>
      <c r="MIM18" s="193"/>
      <c r="MIN18" s="193"/>
      <c r="MIO18" s="193"/>
      <c r="MIP18" s="193"/>
      <c r="MIQ18" s="193"/>
      <c r="MIR18" s="193"/>
      <c r="MIS18" s="193"/>
      <c r="MIT18" s="193"/>
      <c r="MIU18" s="193"/>
      <c r="MIV18" s="193"/>
      <c r="MIW18" s="193"/>
      <c r="MIX18" s="193"/>
      <c r="MIY18" s="193"/>
      <c r="MIZ18" s="193"/>
      <c r="MJA18" s="193"/>
      <c r="MJB18" s="193"/>
      <c r="MJC18" s="193"/>
      <c r="MJD18" s="193"/>
      <c r="MJE18" s="193"/>
      <c r="MJF18" s="193"/>
      <c r="MJG18" s="193"/>
      <c r="MJH18" s="193"/>
      <c r="MJI18" s="193"/>
      <c r="MJJ18" s="193"/>
      <c r="MJK18" s="193"/>
      <c r="MJL18" s="193"/>
      <c r="MJM18" s="193"/>
      <c r="MJN18" s="193"/>
      <c r="MJO18" s="193"/>
      <c r="MJP18" s="193"/>
      <c r="MJQ18" s="193"/>
      <c r="MJR18" s="193"/>
      <c r="MJS18" s="193"/>
      <c r="MJT18" s="193"/>
      <c r="MJU18" s="193"/>
      <c r="MJV18" s="193"/>
      <c r="MJW18" s="193"/>
      <c r="MJX18" s="193"/>
      <c r="MJY18" s="193"/>
      <c r="MJZ18" s="193"/>
      <c r="MKA18" s="193"/>
      <c r="MKB18" s="193"/>
      <c r="MKC18" s="193"/>
      <c r="MKD18" s="193"/>
      <c r="MKE18" s="193"/>
      <c r="MKF18" s="193"/>
      <c r="MKG18" s="193"/>
      <c r="MKH18" s="193"/>
      <c r="MKI18" s="193"/>
      <c r="MKJ18" s="193"/>
      <c r="MKK18" s="193"/>
      <c r="MKL18" s="193"/>
      <c r="MKM18" s="193"/>
      <c r="MKN18" s="193"/>
      <c r="MKO18" s="193"/>
      <c r="MKP18" s="193"/>
      <c r="MKQ18" s="193"/>
      <c r="MKR18" s="193"/>
      <c r="MKS18" s="193"/>
      <c r="MKT18" s="193"/>
      <c r="MKU18" s="193"/>
      <c r="MKV18" s="193"/>
      <c r="MKW18" s="193"/>
      <c r="MKX18" s="193"/>
      <c r="MKY18" s="193"/>
      <c r="MKZ18" s="193"/>
      <c r="MLA18" s="193"/>
      <c r="MLB18" s="193"/>
      <c r="MLC18" s="193"/>
      <c r="MLD18" s="193"/>
      <c r="MLE18" s="193"/>
      <c r="MLF18" s="193"/>
      <c r="MLG18" s="193"/>
      <c r="MLH18" s="193"/>
      <c r="MLI18" s="193"/>
      <c r="MLJ18" s="193"/>
      <c r="MLK18" s="193"/>
      <c r="MLL18" s="193"/>
      <c r="MLM18" s="193"/>
      <c r="MLN18" s="193"/>
      <c r="MLO18" s="193"/>
      <c r="MLP18" s="193"/>
      <c r="MLQ18" s="193"/>
      <c r="MLR18" s="193"/>
      <c r="MLS18" s="193"/>
      <c r="MLT18" s="193"/>
      <c r="MLU18" s="193"/>
      <c r="MLV18" s="193"/>
      <c r="MLW18" s="193"/>
      <c r="MLX18" s="193"/>
      <c r="MLY18" s="193"/>
      <c r="MLZ18" s="193"/>
      <c r="MMA18" s="193"/>
      <c r="MMB18" s="193"/>
      <c r="MMC18" s="193"/>
      <c r="MMD18" s="193"/>
      <c r="MME18" s="193"/>
      <c r="MMF18" s="193"/>
      <c r="MMG18" s="193"/>
      <c r="MMH18" s="193"/>
      <c r="MMI18" s="193"/>
      <c r="MMJ18" s="193"/>
      <c r="MMK18" s="193"/>
      <c r="MML18" s="193"/>
      <c r="MMM18" s="193"/>
      <c r="MMN18" s="193"/>
      <c r="MMO18" s="193"/>
      <c r="MMP18" s="193"/>
      <c r="MMQ18" s="193"/>
      <c r="MMR18" s="193"/>
      <c r="MMS18" s="193"/>
      <c r="MMT18" s="193"/>
      <c r="MMU18" s="193"/>
      <c r="MMV18" s="193"/>
      <c r="MMW18" s="193"/>
      <c r="MMX18" s="193"/>
      <c r="MMY18" s="193"/>
      <c r="MMZ18" s="193"/>
      <c r="MNA18" s="193"/>
      <c r="MNB18" s="193"/>
      <c r="MNC18" s="193"/>
      <c r="MND18" s="193"/>
      <c r="MNE18" s="193"/>
      <c r="MNF18" s="193"/>
      <c r="MNG18" s="193"/>
      <c r="MNH18" s="193"/>
      <c r="MNI18" s="193"/>
      <c r="MNJ18" s="193"/>
      <c r="MNK18" s="193"/>
      <c r="MNL18" s="193"/>
      <c r="MNM18" s="193"/>
      <c r="MNN18" s="193"/>
      <c r="MNO18" s="193"/>
      <c r="MNP18" s="193"/>
      <c r="MNQ18" s="193"/>
      <c r="MNR18" s="193"/>
      <c r="MNS18" s="193"/>
      <c r="MNT18" s="193"/>
      <c r="MNU18" s="193"/>
      <c r="MNV18" s="193"/>
      <c r="MNW18" s="193"/>
      <c r="MNX18" s="193"/>
      <c r="MNY18" s="193"/>
      <c r="MNZ18" s="193"/>
      <c r="MOA18" s="193"/>
      <c r="MOB18" s="193"/>
      <c r="MOC18" s="193"/>
      <c r="MOD18" s="193"/>
      <c r="MOE18" s="193"/>
      <c r="MOF18" s="193"/>
      <c r="MOG18" s="193"/>
      <c r="MOH18" s="193"/>
      <c r="MOI18" s="193"/>
      <c r="MOJ18" s="193"/>
      <c r="MOK18" s="193"/>
      <c r="MOL18" s="193"/>
      <c r="MOM18" s="193"/>
      <c r="MON18" s="193"/>
      <c r="MOO18" s="193"/>
      <c r="MOP18" s="193"/>
      <c r="MOQ18" s="193"/>
      <c r="MOR18" s="193"/>
      <c r="MOS18" s="193"/>
      <c r="MOT18" s="193"/>
      <c r="MOU18" s="193"/>
      <c r="MOV18" s="193"/>
      <c r="MOW18" s="193"/>
      <c r="MOX18" s="193"/>
      <c r="MOY18" s="193"/>
      <c r="MOZ18" s="193"/>
      <c r="MPA18" s="193"/>
      <c r="MPB18" s="193"/>
      <c r="MPC18" s="193"/>
      <c r="MPD18" s="193"/>
      <c r="MPE18" s="193"/>
      <c r="MPF18" s="193"/>
      <c r="MPG18" s="193"/>
      <c r="MPH18" s="193"/>
      <c r="MPI18" s="193"/>
      <c r="MPJ18" s="193"/>
      <c r="MPK18" s="193"/>
      <c r="MPL18" s="193"/>
      <c r="MPM18" s="193"/>
      <c r="MPN18" s="193"/>
      <c r="MPO18" s="193"/>
      <c r="MPP18" s="193"/>
      <c r="MPQ18" s="193"/>
      <c r="MPR18" s="193"/>
      <c r="MPS18" s="193"/>
      <c r="MPT18" s="193"/>
      <c r="MPU18" s="193"/>
      <c r="MPV18" s="193"/>
      <c r="MPW18" s="193"/>
      <c r="MPX18" s="193"/>
      <c r="MPY18" s="193"/>
      <c r="MPZ18" s="193"/>
      <c r="MQA18" s="193"/>
      <c r="MQB18" s="193"/>
      <c r="MQC18" s="193"/>
      <c r="MQD18" s="193"/>
      <c r="MQE18" s="193"/>
      <c r="MQF18" s="193"/>
      <c r="MQG18" s="193"/>
      <c r="MQH18" s="193"/>
      <c r="MQI18" s="193"/>
      <c r="MQJ18" s="193"/>
      <c r="MQK18" s="193"/>
      <c r="MQL18" s="193"/>
      <c r="MQM18" s="193"/>
      <c r="MQN18" s="193"/>
      <c r="MQO18" s="193"/>
      <c r="MQP18" s="193"/>
      <c r="MQQ18" s="193"/>
      <c r="MQR18" s="193"/>
      <c r="MQS18" s="193"/>
      <c r="MQT18" s="193"/>
      <c r="MQU18" s="193"/>
      <c r="MQV18" s="193"/>
      <c r="MQW18" s="193"/>
      <c r="MQX18" s="193"/>
      <c r="MQY18" s="193"/>
      <c r="MQZ18" s="193"/>
      <c r="MRA18" s="193"/>
      <c r="MRB18" s="193"/>
      <c r="MRC18" s="193"/>
      <c r="MRD18" s="193"/>
      <c r="MRE18" s="193"/>
      <c r="MRF18" s="193"/>
      <c r="MRG18" s="193"/>
      <c r="MRH18" s="193"/>
      <c r="MRI18" s="193"/>
      <c r="MRJ18" s="193"/>
      <c r="MRK18" s="193"/>
      <c r="MRL18" s="193"/>
      <c r="MRM18" s="193"/>
      <c r="MRN18" s="193"/>
      <c r="MRO18" s="193"/>
      <c r="MRP18" s="193"/>
      <c r="MRQ18" s="193"/>
      <c r="MRR18" s="193"/>
      <c r="MRS18" s="193"/>
      <c r="MRT18" s="193"/>
      <c r="MRU18" s="193"/>
      <c r="MRV18" s="193"/>
      <c r="MRW18" s="193"/>
      <c r="MRX18" s="193"/>
      <c r="MRY18" s="193"/>
      <c r="MRZ18" s="193"/>
      <c r="MSA18" s="193"/>
      <c r="MSB18" s="193"/>
      <c r="MSC18" s="193"/>
      <c r="MSD18" s="193"/>
      <c r="MSE18" s="193"/>
      <c r="MSF18" s="193"/>
      <c r="MSG18" s="193"/>
      <c r="MSH18" s="193"/>
      <c r="MSI18" s="193"/>
      <c r="MSJ18" s="193"/>
      <c r="MSK18" s="193"/>
      <c r="MSL18" s="193"/>
      <c r="MSM18" s="193"/>
      <c r="MSN18" s="193"/>
      <c r="MSO18" s="193"/>
      <c r="MSP18" s="193"/>
      <c r="MSQ18" s="193"/>
      <c r="MSR18" s="193"/>
      <c r="MSS18" s="193"/>
      <c r="MST18" s="193"/>
      <c r="MSU18" s="193"/>
      <c r="MSV18" s="193"/>
      <c r="MSW18" s="193"/>
      <c r="MSX18" s="193"/>
      <c r="MSY18" s="193"/>
      <c r="MSZ18" s="193"/>
      <c r="MTA18" s="193"/>
      <c r="MTB18" s="193"/>
      <c r="MTC18" s="193"/>
      <c r="MTD18" s="193"/>
      <c r="MTE18" s="193"/>
      <c r="MTF18" s="193"/>
      <c r="MTG18" s="193"/>
      <c r="MTH18" s="193"/>
      <c r="MTI18" s="193"/>
      <c r="MTJ18" s="193"/>
      <c r="MTK18" s="193"/>
      <c r="MTL18" s="193"/>
      <c r="MTM18" s="193"/>
      <c r="MTN18" s="193"/>
      <c r="MTO18" s="193"/>
      <c r="MTP18" s="193"/>
      <c r="MTQ18" s="193"/>
      <c r="MTR18" s="193"/>
      <c r="MTS18" s="193"/>
      <c r="MTT18" s="193"/>
      <c r="MTU18" s="193"/>
      <c r="MTV18" s="193"/>
      <c r="MTW18" s="193"/>
      <c r="MTX18" s="193"/>
      <c r="MTY18" s="193"/>
      <c r="MTZ18" s="193"/>
      <c r="MUA18" s="193"/>
      <c r="MUB18" s="193"/>
      <c r="MUC18" s="193"/>
      <c r="MUD18" s="193"/>
      <c r="MUE18" s="193"/>
      <c r="MUF18" s="193"/>
      <c r="MUG18" s="193"/>
      <c r="MUH18" s="193"/>
      <c r="MUI18" s="193"/>
      <c r="MUJ18" s="193"/>
      <c r="MUK18" s="193"/>
      <c r="MUL18" s="193"/>
      <c r="MUM18" s="193"/>
      <c r="MUN18" s="193"/>
      <c r="MUO18" s="193"/>
      <c r="MUP18" s="193"/>
      <c r="MUQ18" s="193"/>
      <c r="MUR18" s="193"/>
      <c r="MUS18" s="193"/>
      <c r="MUT18" s="193"/>
      <c r="MUU18" s="193"/>
      <c r="MUV18" s="193"/>
      <c r="MUW18" s="193"/>
      <c r="MUX18" s="193"/>
      <c r="MUY18" s="193"/>
      <c r="MUZ18" s="193"/>
      <c r="MVA18" s="193"/>
      <c r="MVB18" s="193"/>
      <c r="MVC18" s="193"/>
      <c r="MVD18" s="193"/>
      <c r="MVE18" s="193"/>
      <c r="MVF18" s="193"/>
      <c r="MVG18" s="193"/>
      <c r="MVH18" s="193"/>
      <c r="MVI18" s="193"/>
      <c r="MVJ18" s="193"/>
      <c r="MVK18" s="193"/>
      <c r="MVL18" s="193"/>
      <c r="MVM18" s="193"/>
      <c r="MVN18" s="193"/>
      <c r="MVO18" s="193"/>
      <c r="MVP18" s="193"/>
      <c r="MVQ18" s="193"/>
      <c r="MVR18" s="193"/>
      <c r="MVS18" s="193"/>
      <c r="MVT18" s="193"/>
      <c r="MVU18" s="193"/>
      <c r="MVV18" s="193"/>
      <c r="MVW18" s="193"/>
      <c r="MVX18" s="193"/>
      <c r="MVY18" s="193"/>
      <c r="MVZ18" s="193"/>
      <c r="MWA18" s="193"/>
      <c r="MWB18" s="193"/>
      <c r="MWC18" s="193"/>
      <c r="MWD18" s="193"/>
      <c r="MWE18" s="193"/>
      <c r="MWF18" s="193"/>
      <c r="MWG18" s="193"/>
      <c r="MWH18" s="193"/>
      <c r="MWI18" s="193"/>
      <c r="MWJ18" s="193"/>
      <c r="MWK18" s="193"/>
      <c r="MWL18" s="193"/>
      <c r="MWM18" s="193"/>
      <c r="MWN18" s="193"/>
      <c r="MWO18" s="193"/>
      <c r="MWP18" s="193"/>
      <c r="MWQ18" s="193"/>
      <c r="MWR18" s="193"/>
      <c r="MWS18" s="193"/>
      <c r="MWT18" s="193"/>
      <c r="MWU18" s="193"/>
      <c r="MWV18" s="193"/>
      <c r="MWW18" s="193"/>
      <c r="MWX18" s="193"/>
      <c r="MWY18" s="193"/>
      <c r="MWZ18" s="193"/>
      <c r="MXA18" s="193"/>
      <c r="MXB18" s="193"/>
      <c r="MXC18" s="193"/>
      <c r="MXD18" s="193"/>
      <c r="MXE18" s="193"/>
      <c r="MXF18" s="193"/>
      <c r="MXG18" s="193"/>
      <c r="MXH18" s="193"/>
      <c r="MXI18" s="193"/>
      <c r="MXJ18" s="193"/>
      <c r="MXK18" s="193"/>
      <c r="MXL18" s="193"/>
      <c r="MXM18" s="193"/>
      <c r="MXN18" s="193"/>
      <c r="MXO18" s="193"/>
      <c r="MXP18" s="193"/>
      <c r="MXQ18" s="193"/>
      <c r="MXR18" s="193"/>
      <c r="MXS18" s="193"/>
      <c r="MXT18" s="193"/>
      <c r="MXU18" s="193"/>
      <c r="MXV18" s="193"/>
      <c r="MXW18" s="193"/>
      <c r="MXX18" s="193"/>
      <c r="MXY18" s="193"/>
      <c r="MXZ18" s="193"/>
      <c r="MYA18" s="193"/>
      <c r="MYB18" s="193"/>
      <c r="MYC18" s="193"/>
      <c r="MYD18" s="193"/>
      <c r="MYE18" s="193"/>
      <c r="MYF18" s="193"/>
      <c r="MYG18" s="193"/>
      <c r="MYH18" s="193"/>
      <c r="MYI18" s="193"/>
      <c r="MYJ18" s="193"/>
      <c r="MYK18" s="193"/>
      <c r="MYL18" s="193"/>
      <c r="MYM18" s="193"/>
      <c r="MYN18" s="193"/>
      <c r="MYO18" s="193"/>
      <c r="MYP18" s="193"/>
      <c r="MYQ18" s="193"/>
      <c r="MYR18" s="193"/>
      <c r="MYS18" s="193"/>
      <c r="MYT18" s="193"/>
      <c r="MYU18" s="193"/>
      <c r="MYV18" s="193"/>
      <c r="MYW18" s="193"/>
      <c r="MYX18" s="193"/>
      <c r="MYY18" s="193"/>
      <c r="MYZ18" s="193"/>
      <c r="MZA18" s="193"/>
      <c r="MZB18" s="193"/>
      <c r="MZC18" s="193"/>
      <c r="MZD18" s="193"/>
      <c r="MZE18" s="193"/>
      <c r="MZF18" s="193"/>
      <c r="MZG18" s="193"/>
      <c r="MZH18" s="193"/>
      <c r="MZI18" s="193"/>
      <c r="MZJ18" s="193"/>
      <c r="MZK18" s="193"/>
      <c r="MZL18" s="193"/>
      <c r="MZM18" s="193"/>
      <c r="MZN18" s="193"/>
      <c r="MZO18" s="193"/>
      <c r="MZP18" s="193"/>
      <c r="MZQ18" s="193"/>
      <c r="MZR18" s="193"/>
      <c r="MZS18" s="193"/>
      <c r="MZT18" s="193"/>
      <c r="MZU18" s="193"/>
      <c r="MZV18" s="193"/>
      <c r="MZW18" s="193"/>
      <c r="MZX18" s="193"/>
      <c r="MZY18" s="193"/>
      <c r="MZZ18" s="193"/>
      <c r="NAA18" s="193"/>
      <c r="NAB18" s="193"/>
      <c r="NAC18" s="193"/>
      <c r="NAD18" s="193"/>
      <c r="NAE18" s="193"/>
      <c r="NAF18" s="193"/>
      <c r="NAG18" s="193"/>
      <c r="NAH18" s="193"/>
      <c r="NAI18" s="193"/>
      <c r="NAJ18" s="193"/>
      <c r="NAK18" s="193"/>
      <c r="NAL18" s="193"/>
      <c r="NAM18" s="193"/>
      <c r="NAN18" s="193"/>
      <c r="NAO18" s="193"/>
      <c r="NAP18" s="193"/>
      <c r="NAQ18" s="193"/>
      <c r="NAR18" s="193"/>
      <c r="NAS18" s="193"/>
      <c r="NAT18" s="193"/>
      <c r="NAU18" s="193"/>
      <c r="NAV18" s="193"/>
      <c r="NAW18" s="193"/>
      <c r="NAX18" s="193"/>
      <c r="NAY18" s="193"/>
      <c r="NAZ18" s="193"/>
      <c r="NBA18" s="193"/>
      <c r="NBB18" s="193"/>
      <c r="NBC18" s="193"/>
      <c r="NBD18" s="193"/>
      <c r="NBE18" s="193"/>
      <c r="NBF18" s="193"/>
      <c r="NBG18" s="193"/>
      <c r="NBH18" s="193"/>
      <c r="NBI18" s="193"/>
      <c r="NBJ18" s="193"/>
      <c r="NBK18" s="193"/>
      <c r="NBL18" s="193"/>
      <c r="NBM18" s="193"/>
      <c r="NBN18" s="193"/>
      <c r="NBO18" s="193"/>
      <c r="NBP18" s="193"/>
      <c r="NBQ18" s="193"/>
      <c r="NBR18" s="193"/>
      <c r="NBS18" s="193"/>
      <c r="NBT18" s="193"/>
      <c r="NBU18" s="193"/>
      <c r="NBV18" s="193"/>
      <c r="NBW18" s="193"/>
      <c r="NBX18" s="193"/>
      <c r="NBY18" s="193"/>
      <c r="NBZ18" s="193"/>
      <c r="NCA18" s="193"/>
      <c r="NCB18" s="193"/>
      <c r="NCC18" s="193"/>
      <c r="NCD18" s="193"/>
      <c r="NCE18" s="193"/>
      <c r="NCF18" s="193"/>
      <c r="NCG18" s="193"/>
      <c r="NCH18" s="193"/>
      <c r="NCI18" s="193"/>
      <c r="NCJ18" s="193"/>
      <c r="NCK18" s="193"/>
      <c r="NCL18" s="193"/>
      <c r="NCM18" s="193"/>
      <c r="NCN18" s="193"/>
      <c r="NCO18" s="193"/>
      <c r="NCP18" s="193"/>
      <c r="NCQ18" s="193"/>
      <c r="NCR18" s="193"/>
      <c r="NCS18" s="193"/>
      <c r="NCT18" s="193"/>
      <c r="NCU18" s="193"/>
      <c r="NCV18" s="193"/>
      <c r="NCW18" s="193"/>
      <c r="NCX18" s="193"/>
      <c r="NCY18" s="193"/>
      <c r="NCZ18" s="193"/>
      <c r="NDA18" s="193"/>
      <c r="NDB18" s="193"/>
      <c r="NDC18" s="193"/>
      <c r="NDD18" s="193"/>
      <c r="NDE18" s="193"/>
      <c r="NDF18" s="193"/>
      <c r="NDG18" s="193"/>
      <c r="NDH18" s="193"/>
      <c r="NDI18" s="193"/>
      <c r="NDJ18" s="193"/>
      <c r="NDK18" s="193"/>
      <c r="NDL18" s="193"/>
      <c r="NDM18" s="193"/>
      <c r="NDN18" s="193"/>
      <c r="NDO18" s="193"/>
      <c r="NDP18" s="193"/>
      <c r="NDQ18" s="193"/>
      <c r="NDR18" s="193"/>
      <c r="NDS18" s="193"/>
      <c r="NDT18" s="193"/>
      <c r="NDU18" s="193"/>
      <c r="NDV18" s="193"/>
      <c r="NDW18" s="193"/>
      <c r="NDX18" s="193"/>
      <c r="NDY18" s="193"/>
      <c r="NDZ18" s="193"/>
      <c r="NEA18" s="193"/>
      <c r="NEB18" s="193"/>
      <c r="NEC18" s="193"/>
      <c r="NED18" s="193"/>
      <c r="NEE18" s="193"/>
      <c r="NEF18" s="193"/>
      <c r="NEG18" s="193"/>
      <c r="NEH18" s="193"/>
      <c r="NEI18" s="193"/>
      <c r="NEJ18" s="193"/>
      <c r="NEK18" s="193"/>
      <c r="NEL18" s="193"/>
      <c r="NEM18" s="193"/>
      <c r="NEN18" s="193"/>
      <c r="NEO18" s="193"/>
      <c r="NEP18" s="193"/>
      <c r="NEQ18" s="193"/>
      <c r="NER18" s="193"/>
      <c r="NES18" s="193"/>
      <c r="NET18" s="193"/>
      <c r="NEU18" s="193"/>
      <c r="NEV18" s="193"/>
      <c r="NEW18" s="193"/>
      <c r="NEX18" s="193"/>
      <c r="NEY18" s="193"/>
      <c r="NEZ18" s="193"/>
      <c r="NFA18" s="193"/>
      <c r="NFB18" s="193"/>
      <c r="NFC18" s="193"/>
      <c r="NFD18" s="193"/>
      <c r="NFE18" s="193"/>
      <c r="NFF18" s="193"/>
      <c r="NFG18" s="193"/>
      <c r="NFH18" s="193"/>
      <c r="NFI18" s="193"/>
      <c r="NFJ18" s="193"/>
      <c r="NFK18" s="193"/>
      <c r="NFL18" s="193"/>
      <c r="NFM18" s="193"/>
      <c r="NFN18" s="193"/>
      <c r="NFO18" s="193"/>
      <c r="NFP18" s="193"/>
      <c r="NFQ18" s="193"/>
      <c r="NFR18" s="193"/>
      <c r="NFS18" s="193"/>
      <c r="NFT18" s="193"/>
      <c r="NFU18" s="193"/>
      <c r="NFV18" s="193"/>
      <c r="NFW18" s="193"/>
      <c r="NFX18" s="193"/>
      <c r="NFY18" s="193"/>
      <c r="NFZ18" s="193"/>
      <c r="NGA18" s="193"/>
      <c r="NGB18" s="193"/>
      <c r="NGC18" s="193"/>
      <c r="NGD18" s="193"/>
      <c r="NGE18" s="193"/>
      <c r="NGF18" s="193"/>
      <c r="NGG18" s="193"/>
      <c r="NGH18" s="193"/>
      <c r="NGI18" s="193"/>
      <c r="NGJ18" s="193"/>
      <c r="NGK18" s="193"/>
      <c r="NGL18" s="193"/>
      <c r="NGM18" s="193"/>
      <c r="NGN18" s="193"/>
      <c r="NGO18" s="193"/>
      <c r="NGP18" s="193"/>
      <c r="NGQ18" s="193"/>
      <c r="NGR18" s="193"/>
      <c r="NGS18" s="193"/>
      <c r="NGT18" s="193"/>
      <c r="NGU18" s="193"/>
      <c r="NGV18" s="193"/>
      <c r="NGW18" s="193"/>
      <c r="NGX18" s="193"/>
      <c r="NGY18" s="193"/>
      <c r="NGZ18" s="193"/>
      <c r="NHA18" s="193"/>
      <c r="NHB18" s="193"/>
      <c r="NHC18" s="193"/>
      <c r="NHD18" s="193"/>
      <c r="NHE18" s="193"/>
      <c r="NHF18" s="193"/>
      <c r="NHG18" s="193"/>
      <c r="NHH18" s="193"/>
      <c r="NHI18" s="193"/>
      <c r="NHJ18" s="193"/>
      <c r="NHK18" s="193"/>
      <c r="NHL18" s="193"/>
      <c r="NHM18" s="193"/>
      <c r="NHN18" s="193"/>
      <c r="NHO18" s="193"/>
      <c r="NHP18" s="193"/>
      <c r="NHQ18" s="193"/>
      <c r="NHR18" s="193"/>
      <c r="NHS18" s="193"/>
      <c r="NHT18" s="193"/>
      <c r="NHU18" s="193"/>
      <c r="NHV18" s="193"/>
      <c r="NHW18" s="193"/>
      <c r="NHX18" s="193"/>
      <c r="NHY18" s="193"/>
      <c r="NHZ18" s="193"/>
      <c r="NIA18" s="193"/>
      <c r="NIB18" s="193"/>
      <c r="NIC18" s="193"/>
      <c r="NID18" s="193"/>
      <c r="NIE18" s="193"/>
      <c r="NIF18" s="193"/>
      <c r="NIG18" s="193"/>
      <c r="NIH18" s="193"/>
      <c r="NII18" s="193"/>
      <c r="NIJ18" s="193"/>
      <c r="NIK18" s="193"/>
      <c r="NIL18" s="193"/>
      <c r="NIM18" s="193"/>
      <c r="NIN18" s="193"/>
      <c r="NIO18" s="193"/>
      <c r="NIP18" s="193"/>
      <c r="NIQ18" s="193"/>
      <c r="NIR18" s="193"/>
      <c r="NIS18" s="193"/>
      <c r="NIT18" s="193"/>
      <c r="NIU18" s="193"/>
      <c r="NIV18" s="193"/>
      <c r="NIW18" s="193"/>
      <c r="NIX18" s="193"/>
      <c r="NIY18" s="193"/>
      <c r="NIZ18" s="193"/>
      <c r="NJA18" s="193"/>
      <c r="NJB18" s="193"/>
      <c r="NJC18" s="193"/>
      <c r="NJD18" s="193"/>
      <c r="NJE18" s="193"/>
      <c r="NJF18" s="193"/>
      <c r="NJG18" s="193"/>
      <c r="NJH18" s="193"/>
      <c r="NJI18" s="193"/>
      <c r="NJJ18" s="193"/>
      <c r="NJK18" s="193"/>
      <c r="NJL18" s="193"/>
      <c r="NJM18" s="193"/>
      <c r="NJN18" s="193"/>
      <c r="NJO18" s="193"/>
      <c r="NJP18" s="193"/>
      <c r="NJQ18" s="193"/>
      <c r="NJR18" s="193"/>
      <c r="NJS18" s="193"/>
      <c r="NJT18" s="193"/>
      <c r="NJU18" s="193"/>
      <c r="NJV18" s="193"/>
      <c r="NJW18" s="193"/>
      <c r="NJX18" s="193"/>
      <c r="NJY18" s="193"/>
      <c r="NJZ18" s="193"/>
      <c r="NKA18" s="193"/>
      <c r="NKB18" s="193"/>
      <c r="NKC18" s="193"/>
      <c r="NKD18" s="193"/>
      <c r="NKE18" s="193"/>
      <c r="NKF18" s="193"/>
      <c r="NKG18" s="193"/>
      <c r="NKH18" s="193"/>
      <c r="NKI18" s="193"/>
      <c r="NKJ18" s="193"/>
      <c r="NKK18" s="193"/>
      <c r="NKL18" s="193"/>
      <c r="NKM18" s="193"/>
      <c r="NKN18" s="193"/>
      <c r="NKO18" s="193"/>
      <c r="NKP18" s="193"/>
      <c r="NKQ18" s="193"/>
      <c r="NKR18" s="193"/>
      <c r="NKS18" s="193"/>
      <c r="NKT18" s="193"/>
      <c r="NKU18" s="193"/>
      <c r="NKV18" s="193"/>
      <c r="NKW18" s="193"/>
      <c r="NKX18" s="193"/>
      <c r="NKY18" s="193"/>
      <c r="NKZ18" s="193"/>
      <c r="NLA18" s="193"/>
      <c r="NLB18" s="193"/>
      <c r="NLC18" s="193"/>
      <c r="NLD18" s="193"/>
      <c r="NLE18" s="193"/>
      <c r="NLF18" s="193"/>
      <c r="NLG18" s="193"/>
      <c r="NLH18" s="193"/>
      <c r="NLI18" s="193"/>
      <c r="NLJ18" s="193"/>
      <c r="NLK18" s="193"/>
      <c r="NLL18" s="193"/>
      <c r="NLM18" s="193"/>
      <c r="NLN18" s="193"/>
      <c r="NLO18" s="193"/>
      <c r="NLP18" s="193"/>
      <c r="NLQ18" s="193"/>
      <c r="NLR18" s="193"/>
      <c r="NLS18" s="193"/>
      <c r="NLT18" s="193"/>
      <c r="NLU18" s="193"/>
      <c r="NLV18" s="193"/>
      <c r="NLW18" s="193"/>
      <c r="NLX18" s="193"/>
      <c r="NLY18" s="193"/>
      <c r="NLZ18" s="193"/>
      <c r="NMA18" s="193"/>
      <c r="NMB18" s="193"/>
      <c r="NMC18" s="193"/>
      <c r="NMD18" s="193"/>
      <c r="NME18" s="193"/>
      <c r="NMF18" s="193"/>
      <c r="NMG18" s="193"/>
      <c r="NMH18" s="193"/>
      <c r="NMI18" s="193"/>
      <c r="NMJ18" s="193"/>
      <c r="NMK18" s="193"/>
      <c r="NML18" s="193"/>
      <c r="NMM18" s="193"/>
      <c r="NMN18" s="193"/>
      <c r="NMO18" s="193"/>
      <c r="NMP18" s="193"/>
      <c r="NMQ18" s="193"/>
      <c r="NMR18" s="193"/>
      <c r="NMS18" s="193"/>
      <c r="NMT18" s="193"/>
      <c r="NMU18" s="193"/>
      <c r="NMV18" s="193"/>
      <c r="NMW18" s="193"/>
      <c r="NMX18" s="193"/>
      <c r="NMY18" s="193"/>
      <c r="NMZ18" s="193"/>
      <c r="NNA18" s="193"/>
      <c r="NNB18" s="193"/>
      <c r="NNC18" s="193"/>
      <c r="NND18" s="193"/>
      <c r="NNE18" s="193"/>
      <c r="NNF18" s="193"/>
      <c r="NNG18" s="193"/>
      <c r="NNH18" s="193"/>
      <c r="NNI18" s="193"/>
      <c r="NNJ18" s="193"/>
      <c r="NNK18" s="193"/>
      <c r="NNL18" s="193"/>
      <c r="NNM18" s="193"/>
      <c r="NNN18" s="193"/>
      <c r="NNO18" s="193"/>
      <c r="NNP18" s="193"/>
      <c r="NNQ18" s="193"/>
      <c r="NNR18" s="193"/>
      <c r="NNS18" s="193"/>
      <c r="NNT18" s="193"/>
      <c r="NNU18" s="193"/>
      <c r="NNV18" s="193"/>
      <c r="NNW18" s="193"/>
      <c r="NNX18" s="193"/>
      <c r="NNY18" s="193"/>
      <c r="NNZ18" s="193"/>
      <c r="NOA18" s="193"/>
      <c r="NOB18" s="193"/>
      <c r="NOC18" s="193"/>
      <c r="NOD18" s="193"/>
      <c r="NOE18" s="193"/>
      <c r="NOF18" s="193"/>
      <c r="NOG18" s="193"/>
      <c r="NOH18" s="193"/>
      <c r="NOI18" s="193"/>
      <c r="NOJ18" s="193"/>
      <c r="NOK18" s="193"/>
      <c r="NOL18" s="193"/>
      <c r="NOM18" s="193"/>
      <c r="NON18" s="193"/>
      <c r="NOO18" s="193"/>
      <c r="NOP18" s="193"/>
      <c r="NOQ18" s="193"/>
      <c r="NOR18" s="193"/>
      <c r="NOS18" s="193"/>
      <c r="NOT18" s="193"/>
      <c r="NOU18" s="193"/>
      <c r="NOV18" s="193"/>
      <c r="NOW18" s="193"/>
      <c r="NOX18" s="193"/>
      <c r="NOY18" s="193"/>
      <c r="NOZ18" s="193"/>
      <c r="NPA18" s="193"/>
      <c r="NPB18" s="193"/>
      <c r="NPC18" s="193"/>
      <c r="NPD18" s="193"/>
      <c r="NPE18" s="193"/>
      <c r="NPF18" s="193"/>
      <c r="NPG18" s="193"/>
      <c r="NPH18" s="193"/>
      <c r="NPI18" s="193"/>
      <c r="NPJ18" s="193"/>
      <c r="NPK18" s="193"/>
      <c r="NPL18" s="193"/>
      <c r="NPM18" s="193"/>
      <c r="NPN18" s="193"/>
      <c r="NPO18" s="193"/>
      <c r="NPP18" s="193"/>
      <c r="NPQ18" s="193"/>
      <c r="NPR18" s="193"/>
      <c r="NPS18" s="193"/>
      <c r="NPT18" s="193"/>
      <c r="NPU18" s="193"/>
      <c r="NPV18" s="193"/>
      <c r="NPW18" s="193"/>
      <c r="NPX18" s="193"/>
      <c r="NPY18" s="193"/>
      <c r="NPZ18" s="193"/>
      <c r="NQA18" s="193"/>
      <c r="NQB18" s="193"/>
      <c r="NQC18" s="193"/>
      <c r="NQD18" s="193"/>
      <c r="NQE18" s="193"/>
      <c r="NQF18" s="193"/>
      <c r="NQG18" s="193"/>
      <c r="NQH18" s="193"/>
      <c r="NQI18" s="193"/>
      <c r="NQJ18" s="193"/>
      <c r="NQK18" s="193"/>
      <c r="NQL18" s="193"/>
      <c r="NQM18" s="193"/>
      <c r="NQN18" s="193"/>
      <c r="NQO18" s="193"/>
      <c r="NQP18" s="193"/>
      <c r="NQQ18" s="193"/>
      <c r="NQR18" s="193"/>
      <c r="NQS18" s="193"/>
      <c r="NQT18" s="193"/>
      <c r="NQU18" s="193"/>
      <c r="NQV18" s="193"/>
      <c r="NQW18" s="193"/>
      <c r="NQX18" s="193"/>
      <c r="NQY18" s="193"/>
      <c r="NQZ18" s="193"/>
      <c r="NRA18" s="193"/>
      <c r="NRB18" s="193"/>
      <c r="NRC18" s="193"/>
      <c r="NRD18" s="193"/>
      <c r="NRE18" s="193"/>
      <c r="NRF18" s="193"/>
      <c r="NRG18" s="193"/>
      <c r="NRH18" s="193"/>
      <c r="NRI18" s="193"/>
      <c r="NRJ18" s="193"/>
      <c r="NRK18" s="193"/>
      <c r="NRL18" s="193"/>
      <c r="NRM18" s="193"/>
      <c r="NRN18" s="193"/>
      <c r="NRO18" s="193"/>
      <c r="NRP18" s="193"/>
      <c r="NRQ18" s="193"/>
      <c r="NRR18" s="193"/>
      <c r="NRS18" s="193"/>
      <c r="NRT18" s="193"/>
      <c r="NRU18" s="193"/>
      <c r="NRV18" s="193"/>
      <c r="NRW18" s="193"/>
      <c r="NRX18" s="193"/>
      <c r="NRY18" s="193"/>
      <c r="NRZ18" s="193"/>
      <c r="NSA18" s="193"/>
      <c r="NSB18" s="193"/>
      <c r="NSC18" s="193"/>
      <c r="NSD18" s="193"/>
      <c r="NSE18" s="193"/>
      <c r="NSF18" s="193"/>
      <c r="NSG18" s="193"/>
      <c r="NSH18" s="193"/>
      <c r="NSI18" s="193"/>
      <c r="NSJ18" s="193"/>
      <c r="NSK18" s="193"/>
      <c r="NSL18" s="193"/>
      <c r="NSM18" s="193"/>
      <c r="NSN18" s="193"/>
      <c r="NSO18" s="193"/>
      <c r="NSP18" s="193"/>
      <c r="NSQ18" s="193"/>
      <c r="NSR18" s="193"/>
      <c r="NSS18" s="193"/>
      <c r="NST18" s="193"/>
      <c r="NSU18" s="193"/>
      <c r="NSV18" s="193"/>
      <c r="NSW18" s="193"/>
      <c r="NSX18" s="193"/>
      <c r="NSY18" s="193"/>
      <c r="NSZ18" s="193"/>
      <c r="NTA18" s="193"/>
      <c r="NTB18" s="193"/>
      <c r="NTC18" s="193"/>
      <c r="NTD18" s="193"/>
      <c r="NTE18" s="193"/>
      <c r="NTF18" s="193"/>
      <c r="NTG18" s="193"/>
      <c r="NTH18" s="193"/>
      <c r="NTI18" s="193"/>
      <c r="NTJ18" s="193"/>
      <c r="NTK18" s="193"/>
      <c r="NTL18" s="193"/>
      <c r="NTM18" s="193"/>
      <c r="NTN18" s="193"/>
      <c r="NTO18" s="193"/>
      <c r="NTP18" s="193"/>
      <c r="NTQ18" s="193"/>
      <c r="NTR18" s="193"/>
      <c r="NTS18" s="193"/>
      <c r="NTT18" s="193"/>
      <c r="NTU18" s="193"/>
      <c r="NTV18" s="193"/>
      <c r="NTW18" s="193"/>
      <c r="NTX18" s="193"/>
      <c r="NTY18" s="193"/>
      <c r="NTZ18" s="193"/>
      <c r="NUA18" s="193"/>
      <c r="NUB18" s="193"/>
      <c r="NUC18" s="193"/>
      <c r="NUD18" s="193"/>
      <c r="NUE18" s="193"/>
      <c r="NUF18" s="193"/>
      <c r="NUG18" s="193"/>
      <c r="NUH18" s="193"/>
      <c r="NUI18" s="193"/>
      <c r="NUJ18" s="193"/>
      <c r="NUK18" s="193"/>
      <c r="NUL18" s="193"/>
      <c r="NUM18" s="193"/>
      <c r="NUN18" s="193"/>
      <c r="NUO18" s="193"/>
      <c r="NUP18" s="193"/>
      <c r="NUQ18" s="193"/>
      <c r="NUR18" s="193"/>
      <c r="NUS18" s="193"/>
      <c r="NUT18" s="193"/>
      <c r="NUU18" s="193"/>
      <c r="NUV18" s="193"/>
      <c r="NUW18" s="193"/>
      <c r="NUX18" s="193"/>
      <c r="NUY18" s="193"/>
      <c r="NUZ18" s="193"/>
      <c r="NVA18" s="193"/>
      <c r="NVB18" s="193"/>
      <c r="NVC18" s="193"/>
      <c r="NVD18" s="193"/>
      <c r="NVE18" s="193"/>
      <c r="NVF18" s="193"/>
      <c r="NVG18" s="193"/>
      <c r="NVH18" s="193"/>
      <c r="NVI18" s="193"/>
      <c r="NVJ18" s="193"/>
      <c r="NVK18" s="193"/>
      <c r="NVL18" s="193"/>
      <c r="NVM18" s="193"/>
      <c r="NVN18" s="193"/>
      <c r="NVO18" s="193"/>
      <c r="NVP18" s="193"/>
      <c r="NVQ18" s="193"/>
      <c r="NVR18" s="193"/>
      <c r="NVS18" s="193"/>
      <c r="NVT18" s="193"/>
      <c r="NVU18" s="193"/>
      <c r="NVV18" s="193"/>
      <c r="NVW18" s="193"/>
      <c r="NVX18" s="193"/>
      <c r="NVY18" s="193"/>
      <c r="NVZ18" s="193"/>
      <c r="NWA18" s="193"/>
      <c r="NWB18" s="193"/>
      <c r="NWC18" s="193"/>
      <c r="NWD18" s="193"/>
      <c r="NWE18" s="193"/>
      <c r="NWF18" s="193"/>
      <c r="NWG18" s="193"/>
      <c r="NWH18" s="193"/>
      <c r="NWI18" s="193"/>
      <c r="NWJ18" s="193"/>
      <c r="NWK18" s="193"/>
      <c r="NWL18" s="193"/>
      <c r="NWM18" s="193"/>
      <c r="NWN18" s="193"/>
      <c r="NWO18" s="193"/>
      <c r="NWP18" s="193"/>
      <c r="NWQ18" s="193"/>
      <c r="NWR18" s="193"/>
      <c r="NWS18" s="193"/>
      <c r="NWT18" s="193"/>
      <c r="NWU18" s="193"/>
      <c r="NWV18" s="193"/>
      <c r="NWW18" s="193"/>
      <c r="NWX18" s="193"/>
      <c r="NWY18" s="193"/>
      <c r="NWZ18" s="193"/>
      <c r="NXA18" s="193"/>
      <c r="NXB18" s="193"/>
      <c r="NXC18" s="193"/>
      <c r="NXD18" s="193"/>
      <c r="NXE18" s="193"/>
      <c r="NXF18" s="193"/>
      <c r="NXG18" s="193"/>
      <c r="NXH18" s="193"/>
      <c r="NXI18" s="193"/>
      <c r="NXJ18" s="193"/>
      <c r="NXK18" s="193"/>
      <c r="NXL18" s="193"/>
      <c r="NXM18" s="193"/>
      <c r="NXN18" s="193"/>
      <c r="NXO18" s="193"/>
      <c r="NXP18" s="193"/>
      <c r="NXQ18" s="193"/>
      <c r="NXR18" s="193"/>
      <c r="NXS18" s="193"/>
      <c r="NXT18" s="193"/>
      <c r="NXU18" s="193"/>
      <c r="NXV18" s="193"/>
      <c r="NXW18" s="193"/>
      <c r="NXX18" s="193"/>
      <c r="NXY18" s="193"/>
      <c r="NXZ18" s="193"/>
      <c r="NYA18" s="193"/>
      <c r="NYB18" s="193"/>
      <c r="NYC18" s="193"/>
      <c r="NYD18" s="193"/>
      <c r="NYE18" s="193"/>
      <c r="NYF18" s="193"/>
      <c r="NYG18" s="193"/>
      <c r="NYH18" s="193"/>
      <c r="NYI18" s="193"/>
      <c r="NYJ18" s="193"/>
      <c r="NYK18" s="193"/>
      <c r="NYL18" s="193"/>
      <c r="NYM18" s="193"/>
      <c r="NYN18" s="193"/>
      <c r="NYO18" s="193"/>
      <c r="NYP18" s="193"/>
      <c r="NYQ18" s="193"/>
      <c r="NYR18" s="193"/>
      <c r="NYS18" s="193"/>
      <c r="NYT18" s="193"/>
      <c r="NYU18" s="193"/>
      <c r="NYV18" s="193"/>
      <c r="NYW18" s="193"/>
      <c r="NYX18" s="193"/>
      <c r="NYY18" s="193"/>
      <c r="NYZ18" s="193"/>
      <c r="NZA18" s="193"/>
      <c r="NZB18" s="193"/>
      <c r="NZC18" s="193"/>
      <c r="NZD18" s="193"/>
      <c r="NZE18" s="193"/>
      <c r="NZF18" s="193"/>
      <c r="NZG18" s="193"/>
      <c r="NZH18" s="193"/>
      <c r="NZI18" s="193"/>
      <c r="NZJ18" s="193"/>
      <c r="NZK18" s="193"/>
      <c r="NZL18" s="193"/>
      <c r="NZM18" s="193"/>
      <c r="NZN18" s="193"/>
      <c r="NZO18" s="193"/>
      <c r="NZP18" s="193"/>
      <c r="NZQ18" s="193"/>
      <c r="NZR18" s="193"/>
      <c r="NZS18" s="193"/>
      <c r="NZT18" s="193"/>
      <c r="NZU18" s="193"/>
      <c r="NZV18" s="193"/>
      <c r="NZW18" s="193"/>
      <c r="NZX18" s="193"/>
      <c r="NZY18" s="193"/>
      <c r="NZZ18" s="193"/>
      <c r="OAA18" s="193"/>
      <c r="OAB18" s="193"/>
      <c r="OAC18" s="193"/>
      <c r="OAD18" s="193"/>
      <c r="OAE18" s="193"/>
      <c r="OAF18" s="193"/>
      <c r="OAG18" s="193"/>
      <c r="OAH18" s="193"/>
      <c r="OAI18" s="193"/>
      <c r="OAJ18" s="193"/>
      <c r="OAK18" s="193"/>
      <c r="OAL18" s="193"/>
      <c r="OAM18" s="193"/>
      <c r="OAN18" s="193"/>
      <c r="OAO18" s="193"/>
      <c r="OAP18" s="193"/>
      <c r="OAQ18" s="193"/>
      <c r="OAR18" s="193"/>
      <c r="OAS18" s="193"/>
      <c r="OAT18" s="193"/>
      <c r="OAU18" s="193"/>
      <c r="OAV18" s="193"/>
      <c r="OAW18" s="193"/>
      <c r="OAX18" s="193"/>
      <c r="OAY18" s="193"/>
      <c r="OAZ18" s="193"/>
      <c r="OBA18" s="193"/>
      <c r="OBB18" s="193"/>
      <c r="OBC18" s="193"/>
      <c r="OBD18" s="193"/>
      <c r="OBE18" s="193"/>
      <c r="OBF18" s="193"/>
      <c r="OBG18" s="193"/>
      <c r="OBH18" s="193"/>
      <c r="OBI18" s="193"/>
      <c r="OBJ18" s="193"/>
      <c r="OBK18" s="193"/>
      <c r="OBL18" s="193"/>
      <c r="OBM18" s="193"/>
      <c r="OBN18" s="193"/>
      <c r="OBO18" s="193"/>
      <c r="OBP18" s="193"/>
      <c r="OBQ18" s="193"/>
      <c r="OBR18" s="193"/>
      <c r="OBS18" s="193"/>
      <c r="OBT18" s="193"/>
      <c r="OBU18" s="193"/>
      <c r="OBV18" s="193"/>
      <c r="OBW18" s="193"/>
      <c r="OBX18" s="193"/>
      <c r="OBY18" s="193"/>
      <c r="OBZ18" s="193"/>
      <c r="OCA18" s="193"/>
      <c r="OCB18" s="193"/>
      <c r="OCC18" s="193"/>
      <c r="OCD18" s="193"/>
      <c r="OCE18" s="193"/>
      <c r="OCF18" s="193"/>
      <c r="OCG18" s="193"/>
      <c r="OCH18" s="193"/>
      <c r="OCI18" s="193"/>
      <c r="OCJ18" s="193"/>
      <c r="OCK18" s="193"/>
      <c r="OCL18" s="193"/>
      <c r="OCM18" s="193"/>
      <c r="OCN18" s="193"/>
      <c r="OCO18" s="193"/>
      <c r="OCP18" s="193"/>
      <c r="OCQ18" s="193"/>
      <c r="OCR18" s="193"/>
      <c r="OCS18" s="193"/>
      <c r="OCT18" s="193"/>
      <c r="OCU18" s="193"/>
      <c r="OCV18" s="193"/>
      <c r="OCW18" s="193"/>
      <c r="OCX18" s="193"/>
      <c r="OCY18" s="193"/>
      <c r="OCZ18" s="193"/>
      <c r="ODA18" s="193"/>
      <c r="ODB18" s="193"/>
      <c r="ODC18" s="193"/>
      <c r="ODD18" s="193"/>
      <c r="ODE18" s="193"/>
      <c r="ODF18" s="193"/>
      <c r="ODG18" s="193"/>
      <c r="ODH18" s="193"/>
      <c r="ODI18" s="193"/>
      <c r="ODJ18" s="193"/>
      <c r="ODK18" s="193"/>
      <c r="ODL18" s="193"/>
      <c r="ODM18" s="193"/>
      <c r="ODN18" s="193"/>
      <c r="ODO18" s="193"/>
      <c r="ODP18" s="193"/>
      <c r="ODQ18" s="193"/>
      <c r="ODR18" s="193"/>
      <c r="ODS18" s="193"/>
      <c r="ODT18" s="193"/>
      <c r="ODU18" s="193"/>
      <c r="ODV18" s="193"/>
      <c r="ODW18" s="193"/>
      <c r="ODX18" s="193"/>
      <c r="ODY18" s="193"/>
      <c r="ODZ18" s="193"/>
      <c r="OEA18" s="193"/>
      <c r="OEB18" s="193"/>
      <c r="OEC18" s="193"/>
      <c r="OED18" s="193"/>
      <c r="OEE18" s="193"/>
      <c r="OEF18" s="193"/>
      <c r="OEG18" s="193"/>
      <c r="OEH18" s="193"/>
      <c r="OEI18" s="193"/>
      <c r="OEJ18" s="193"/>
      <c r="OEK18" s="193"/>
      <c r="OEL18" s="193"/>
      <c r="OEM18" s="193"/>
      <c r="OEN18" s="193"/>
      <c r="OEO18" s="193"/>
      <c r="OEP18" s="193"/>
      <c r="OEQ18" s="193"/>
      <c r="OER18" s="193"/>
      <c r="OES18" s="193"/>
      <c r="OET18" s="193"/>
      <c r="OEU18" s="193"/>
      <c r="OEV18" s="193"/>
      <c r="OEW18" s="193"/>
      <c r="OEX18" s="193"/>
      <c r="OEY18" s="193"/>
      <c r="OEZ18" s="193"/>
      <c r="OFA18" s="193"/>
      <c r="OFB18" s="193"/>
      <c r="OFC18" s="193"/>
      <c r="OFD18" s="193"/>
      <c r="OFE18" s="193"/>
      <c r="OFF18" s="193"/>
      <c r="OFG18" s="193"/>
      <c r="OFH18" s="193"/>
      <c r="OFI18" s="193"/>
      <c r="OFJ18" s="193"/>
      <c r="OFK18" s="193"/>
      <c r="OFL18" s="193"/>
      <c r="OFM18" s="193"/>
      <c r="OFN18" s="193"/>
      <c r="OFO18" s="193"/>
      <c r="OFP18" s="193"/>
      <c r="OFQ18" s="193"/>
      <c r="OFR18" s="193"/>
      <c r="OFS18" s="193"/>
      <c r="OFT18" s="193"/>
      <c r="OFU18" s="193"/>
      <c r="OFV18" s="193"/>
      <c r="OFW18" s="193"/>
      <c r="OFX18" s="193"/>
      <c r="OFY18" s="193"/>
      <c r="OFZ18" s="193"/>
      <c r="OGA18" s="193"/>
      <c r="OGB18" s="193"/>
      <c r="OGC18" s="193"/>
      <c r="OGD18" s="193"/>
      <c r="OGE18" s="193"/>
      <c r="OGF18" s="193"/>
      <c r="OGG18" s="193"/>
      <c r="OGH18" s="193"/>
      <c r="OGI18" s="193"/>
      <c r="OGJ18" s="193"/>
      <c r="OGK18" s="193"/>
      <c r="OGL18" s="193"/>
      <c r="OGM18" s="193"/>
      <c r="OGN18" s="193"/>
      <c r="OGO18" s="193"/>
      <c r="OGP18" s="193"/>
      <c r="OGQ18" s="193"/>
      <c r="OGR18" s="193"/>
      <c r="OGS18" s="193"/>
      <c r="OGT18" s="193"/>
      <c r="OGU18" s="193"/>
      <c r="OGV18" s="193"/>
      <c r="OGW18" s="193"/>
      <c r="OGX18" s="193"/>
      <c r="OGY18" s="193"/>
      <c r="OGZ18" s="193"/>
      <c r="OHA18" s="193"/>
      <c r="OHB18" s="193"/>
      <c r="OHC18" s="193"/>
      <c r="OHD18" s="193"/>
      <c r="OHE18" s="193"/>
      <c r="OHF18" s="193"/>
      <c r="OHG18" s="193"/>
      <c r="OHH18" s="193"/>
      <c r="OHI18" s="193"/>
      <c r="OHJ18" s="193"/>
      <c r="OHK18" s="193"/>
      <c r="OHL18" s="193"/>
      <c r="OHM18" s="193"/>
      <c r="OHN18" s="193"/>
      <c r="OHO18" s="193"/>
      <c r="OHP18" s="193"/>
      <c r="OHQ18" s="193"/>
      <c r="OHR18" s="193"/>
      <c r="OHS18" s="193"/>
      <c r="OHT18" s="193"/>
      <c r="OHU18" s="193"/>
      <c r="OHV18" s="193"/>
      <c r="OHW18" s="193"/>
      <c r="OHX18" s="193"/>
      <c r="OHY18" s="193"/>
      <c r="OHZ18" s="193"/>
      <c r="OIA18" s="193"/>
      <c r="OIB18" s="193"/>
      <c r="OIC18" s="193"/>
      <c r="OID18" s="193"/>
      <c r="OIE18" s="193"/>
      <c r="OIF18" s="193"/>
      <c r="OIG18" s="193"/>
      <c r="OIH18" s="193"/>
      <c r="OII18" s="193"/>
      <c r="OIJ18" s="193"/>
      <c r="OIK18" s="193"/>
      <c r="OIL18" s="193"/>
      <c r="OIM18" s="193"/>
      <c r="OIN18" s="193"/>
      <c r="OIO18" s="193"/>
      <c r="OIP18" s="193"/>
      <c r="OIQ18" s="193"/>
      <c r="OIR18" s="193"/>
      <c r="OIS18" s="193"/>
      <c r="OIT18" s="193"/>
      <c r="OIU18" s="193"/>
      <c r="OIV18" s="193"/>
      <c r="OIW18" s="193"/>
      <c r="OIX18" s="193"/>
      <c r="OIY18" s="193"/>
      <c r="OIZ18" s="193"/>
      <c r="OJA18" s="193"/>
      <c r="OJB18" s="193"/>
      <c r="OJC18" s="193"/>
      <c r="OJD18" s="193"/>
      <c r="OJE18" s="193"/>
      <c r="OJF18" s="193"/>
      <c r="OJG18" s="193"/>
      <c r="OJH18" s="193"/>
      <c r="OJI18" s="193"/>
      <c r="OJJ18" s="193"/>
      <c r="OJK18" s="193"/>
      <c r="OJL18" s="193"/>
      <c r="OJM18" s="193"/>
      <c r="OJN18" s="193"/>
      <c r="OJO18" s="193"/>
      <c r="OJP18" s="193"/>
      <c r="OJQ18" s="193"/>
      <c r="OJR18" s="193"/>
      <c r="OJS18" s="193"/>
      <c r="OJT18" s="193"/>
      <c r="OJU18" s="193"/>
      <c r="OJV18" s="193"/>
      <c r="OJW18" s="193"/>
      <c r="OJX18" s="193"/>
      <c r="OJY18" s="193"/>
      <c r="OJZ18" s="193"/>
      <c r="OKA18" s="193"/>
      <c r="OKB18" s="193"/>
      <c r="OKC18" s="193"/>
      <c r="OKD18" s="193"/>
      <c r="OKE18" s="193"/>
      <c r="OKF18" s="193"/>
      <c r="OKG18" s="193"/>
      <c r="OKH18" s="193"/>
      <c r="OKI18" s="193"/>
      <c r="OKJ18" s="193"/>
      <c r="OKK18" s="193"/>
      <c r="OKL18" s="193"/>
      <c r="OKM18" s="193"/>
      <c r="OKN18" s="193"/>
      <c r="OKO18" s="193"/>
      <c r="OKP18" s="193"/>
      <c r="OKQ18" s="193"/>
      <c r="OKR18" s="193"/>
      <c r="OKS18" s="193"/>
      <c r="OKT18" s="193"/>
      <c r="OKU18" s="193"/>
      <c r="OKV18" s="193"/>
      <c r="OKW18" s="193"/>
      <c r="OKX18" s="193"/>
      <c r="OKY18" s="193"/>
      <c r="OKZ18" s="193"/>
      <c r="OLA18" s="193"/>
      <c r="OLB18" s="193"/>
      <c r="OLC18" s="193"/>
      <c r="OLD18" s="193"/>
      <c r="OLE18" s="193"/>
      <c r="OLF18" s="193"/>
      <c r="OLG18" s="193"/>
      <c r="OLH18" s="193"/>
      <c r="OLI18" s="193"/>
      <c r="OLJ18" s="193"/>
      <c r="OLK18" s="193"/>
      <c r="OLL18" s="193"/>
      <c r="OLM18" s="193"/>
      <c r="OLN18" s="193"/>
      <c r="OLO18" s="193"/>
      <c r="OLP18" s="193"/>
      <c r="OLQ18" s="193"/>
      <c r="OLR18" s="193"/>
      <c r="OLS18" s="193"/>
      <c r="OLT18" s="193"/>
      <c r="OLU18" s="193"/>
      <c r="OLV18" s="193"/>
      <c r="OLW18" s="193"/>
      <c r="OLX18" s="193"/>
      <c r="OLY18" s="193"/>
      <c r="OLZ18" s="193"/>
      <c r="OMA18" s="193"/>
      <c r="OMB18" s="193"/>
      <c r="OMC18" s="193"/>
      <c r="OMD18" s="193"/>
      <c r="OME18" s="193"/>
      <c r="OMF18" s="193"/>
      <c r="OMG18" s="193"/>
      <c r="OMH18" s="193"/>
      <c r="OMI18" s="193"/>
      <c r="OMJ18" s="193"/>
      <c r="OMK18" s="193"/>
      <c r="OML18" s="193"/>
      <c r="OMM18" s="193"/>
      <c r="OMN18" s="193"/>
      <c r="OMO18" s="193"/>
      <c r="OMP18" s="193"/>
      <c r="OMQ18" s="193"/>
      <c r="OMR18" s="193"/>
      <c r="OMS18" s="193"/>
      <c r="OMT18" s="193"/>
      <c r="OMU18" s="193"/>
      <c r="OMV18" s="193"/>
      <c r="OMW18" s="193"/>
      <c r="OMX18" s="193"/>
      <c r="OMY18" s="193"/>
      <c r="OMZ18" s="193"/>
      <c r="ONA18" s="193"/>
      <c r="ONB18" s="193"/>
      <c r="ONC18" s="193"/>
      <c r="OND18" s="193"/>
      <c r="ONE18" s="193"/>
      <c r="ONF18" s="193"/>
      <c r="ONG18" s="193"/>
      <c r="ONH18" s="193"/>
      <c r="ONI18" s="193"/>
      <c r="ONJ18" s="193"/>
      <c r="ONK18" s="193"/>
      <c r="ONL18" s="193"/>
      <c r="ONM18" s="193"/>
      <c r="ONN18" s="193"/>
      <c r="ONO18" s="193"/>
      <c r="ONP18" s="193"/>
      <c r="ONQ18" s="193"/>
      <c r="ONR18" s="193"/>
      <c r="ONS18" s="193"/>
      <c r="ONT18" s="193"/>
      <c r="ONU18" s="193"/>
      <c r="ONV18" s="193"/>
      <c r="ONW18" s="193"/>
      <c r="ONX18" s="193"/>
      <c r="ONY18" s="193"/>
      <c r="ONZ18" s="193"/>
      <c r="OOA18" s="193"/>
      <c r="OOB18" s="193"/>
      <c r="OOC18" s="193"/>
      <c r="OOD18" s="193"/>
      <c r="OOE18" s="193"/>
      <c r="OOF18" s="193"/>
      <c r="OOG18" s="193"/>
      <c r="OOH18" s="193"/>
      <c r="OOI18" s="193"/>
      <c r="OOJ18" s="193"/>
      <c r="OOK18" s="193"/>
      <c r="OOL18" s="193"/>
      <c r="OOM18" s="193"/>
      <c r="OON18" s="193"/>
      <c r="OOO18" s="193"/>
      <c r="OOP18" s="193"/>
      <c r="OOQ18" s="193"/>
      <c r="OOR18" s="193"/>
      <c r="OOS18" s="193"/>
      <c r="OOT18" s="193"/>
      <c r="OOU18" s="193"/>
      <c r="OOV18" s="193"/>
      <c r="OOW18" s="193"/>
      <c r="OOX18" s="193"/>
      <c r="OOY18" s="193"/>
      <c r="OOZ18" s="193"/>
      <c r="OPA18" s="193"/>
      <c r="OPB18" s="193"/>
      <c r="OPC18" s="193"/>
      <c r="OPD18" s="193"/>
      <c r="OPE18" s="193"/>
      <c r="OPF18" s="193"/>
      <c r="OPG18" s="193"/>
      <c r="OPH18" s="193"/>
      <c r="OPI18" s="193"/>
      <c r="OPJ18" s="193"/>
      <c r="OPK18" s="193"/>
      <c r="OPL18" s="193"/>
      <c r="OPM18" s="193"/>
      <c r="OPN18" s="193"/>
      <c r="OPO18" s="193"/>
      <c r="OPP18" s="193"/>
      <c r="OPQ18" s="193"/>
      <c r="OPR18" s="193"/>
      <c r="OPS18" s="193"/>
      <c r="OPT18" s="193"/>
      <c r="OPU18" s="193"/>
      <c r="OPV18" s="193"/>
      <c r="OPW18" s="193"/>
      <c r="OPX18" s="193"/>
      <c r="OPY18" s="193"/>
      <c r="OPZ18" s="193"/>
      <c r="OQA18" s="193"/>
      <c r="OQB18" s="193"/>
      <c r="OQC18" s="193"/>
      <c r="OQD18" s="193"/>
      <c r="OQE18" s="193"/>
      <c r="OQF18" s="193"/>
      <c r="OQG18" s="193"/>
      <c r="OQH18" s="193"/>
      <c r="OQI18" s="193"/>
      <c r="OQJ18" s="193"/>
      <c r="OQK18" s="193"/>
      <c r="OQL18" s="193"/>
      <c r="OQM18" s="193"/>
      <c r="OQN18" s="193"/>
      <c r="OQO18" s="193"/>
      <c r="OQP18" s="193"/>
      <c r="OQQ18" s="193"/>
      <c r="OQR18" s="193"/>
      <c r="OQS18" s="193"/>
      <c r="OQT18" s="193"/>
      <c r="OQU18" s="193"/>
      <c r="OQV18" s="193"/>
      <c r="OQW18" s="193"/>
      <c r="OQX18" s="193"/>
      <c r="OQY18" s="193"/>
      <c r="OQZ18" s="193"/>
      <c r="ORA18" s="193"/>
      <c r="ORB18" s="193"/>
      <c r="ORC18" s="193"/>
      <c r="ORD18" s="193"/>
      <c r="ORE18" s="193"/>
      <c r="ORF18" s="193"/>
      <c r="ORG18" s="193"/>
      <c r="ORH18" s="193"/>
      <c r="ORI18" s="193"/>
      <c r="ORJ18" s="193"/>
      <c r="ORK18" s="193"/>
      <c r="ORL18" s="193"/>
      <c r="ORM18" s="193"/>
      <c r="ORN18" s="193"/>
      <c r="ORO18" s="193"/>
      <c r="ORP18" s="193"/>
      <c r="ORQ18" s="193"/>
      <c r="ORR18" s="193"/>
      <c r="ORS18" s="193"/>
      <c r="ORT18" s="193"/>
      <c r="ORU18" s="193"/>
      <c r="ORV18" s="193"/>
      <c r="ORW18" s="193"/>
      <c r="ORX18" s="193"/>
      <c r="ORY18" s="193"/>
      <c r="ORZ18" s="193"/>
      <c r="OSA18" s="193"/>
      <c r="OSB18" s="193"/>
      <c r="OSC18" s="193"/>
      <c r="OSD18" s="193"/>
      <c r="OSE18" s="193"/>
      <c r="OSF18" s="193"/>
      <c r="OSG18" s="193"/>
      <c r="OSH18" s="193"/>
      <c r="OSI18" s="193"/>
      <c r="OSJ18" s="193"/>
      <c r="OSK18" s="193"/>
      <c r="OSL18" s="193"/>
      <c r="OSM18" s="193"/>
      <c r="OSN18" s="193"/>
      <c r="OSO18" s="193"/>
      <c r="OSP18" s="193"/>
      <c r="OSQ18" s="193"/>
      <c r="OSR18" s="193"/>
      <c r="OSS18" s="193"/>
      <c r="OST18" s="193"/>
      <c r="OSU18" s="193"/>
      <c r="OSV18" s="193"/>
      <c r="OSW18" s="193"/>
      <c r="OSX18" s="193"/>
      <c r="OSY18" s="193"/>
      <c r="OSZ18" s="193"/>
      <c r="OTA18" s="193"/>
      <c r="OTB18" s="193"/>
      <c r="OTC18" s="193"/>
      <c r="OTD18" s="193"/>
      <c r="OTE18" s="193"/>
      <c r="OTF18" s="193"/>
      <c r="OTG18" s="193"/>
      <c r="OTH18" s="193"/>
      <c r="OTI18" s="193"/>
      <c r="OTJ18" s="193"/>
      <c r="OTK18" s="193"/>
      <c r="OTL18" s="193"/>
      <c r="OTM18" s="193"/>
      <c r="OTN18" s="193"/>
      <c r="OTO18" s="193"/>
      <c r="OTP18" s="193"/>
      <c r="OTQ18" s="193"/>
      <c r="OTR18" s="193"/>
      <c r="OTS18" s="193"/>
      <c r="OTT18" s="193"/>
      <c r="OTU18" s="193"/>
      <c r="OTV18" s="193"/>
      <c r="OTW18" s="193"/>
      <c r="OTX18" s="193"/>
      <c r="OTY18" s="193"/>
      <c r="OTZ18" s="193"/>
      <c r="OUA18" s="193"/>
      <c r="OUB18" s="193"/>
      <c r="OUC18" s="193"/>
      <c r="OUD18" s="193"/>
      <c r="OUE18" s="193"/>
      <c r="OUF18" s="193"/>
      <c r="OUG18" s="193"/>
      <c r="OUH18" s="193"/>
      <c r="OUI18" s="193"/>
      <c r="OUJ18" s="193"/>
      <c r="OUK18" s="193"/>
      <c r="OUL18" s="193"/>
      <c r="OUM18" s="193"/>
      <c r="OUN18" s="193"/>
      <c r="OUO18" s="193"/>
      <c r="OUP18" s="193"/>
      <c r="OUQ18" s="193"/>
      <c r="OUR18" s="193"/>
      <c r="OUS18" s="193"/>
      <c r="OUT18" s="193"/>
      <c r="OUU18" s="193"/>
      <c r="OUV18" s="193"/>
      <c r="OUW18" s="193"/>
      <c r="OUX18" s="193"/>
      <c r="OUY18" s="193"/>
      <c r="OUZ18" s="193"/>
      <c r="OVA18" s="193"/>
      <c r="OVB18" s="193"/>
      <c r="OVC18" s="193"/>
      <c r="OVD18" s="193"/>
      <c r="OVE18" s="193"/>
      <c r="OVF18" s="193"/>
      <c r="OVG18" s="193"/>
      <c r="OVH18" s="193"/>
      <c r="OVI18" s="193"/>
      <c r="OVJ18" s="193"/>
      <c r="OVK18" s="193"/>
      <c r="OVL18" s="193"/>
      <c r="OVM18" s="193"/>
      <c r="OVN18" s="193"/>
      <c r="OVO18" s="193"/>
      <c r="OVP18" s="193"/>
      <c r="OVQ18" s="193"/>
      <c r="OVR18" s="193"/>
      <c r="OVS18" s="193"/>
      <c r="OVT18" s="193"/>
      <c r="OVU18" s="193"/>
      <c r="OVV18" s="193"/>
      <c r="OVW18" s="193"/>
      <c r="OVX18" s="193"/>
      <c r="OVY18" s="193"/>
      <c r="OVZ18" s="193"/>
      <c r="OWA18" s="193"/>
      <c r="OWB18" s="193"/>
      <c r="OWC18" s="193"/>
      <c r="OWD18" s="193"/>
      <c r="OWE18" s="193"/>
      <c r="OWF18" s="193"/>
      <c r="OWG18" s="193"/>
      <c r="OWH18" s="193"/>
      <c r="OWI18" s="193"/>
      <c r="OWJ18" s="193"/>
      <c r="OWK18" s="193"/>
      <c r="OWL18" s="193"/>
      <c r="OWM18" s="193"/>
      <c r="OWN18" s="193"/>
      <c r="OWO18" s="193"/>
      <c r="OWP18" s="193"/>
      <c r="OWQ18" s="193"/>
      <c r="OWR18" s="193"/>
      <c r="OWS18" s="193"/>
      <c r="OWT18" s="193"/>
      <c r="OWU18" s="193"/>
      <c r="OWV18" s="193"/>
      <c r="OWW18" s="193"/>
      <c r="OWX18" s="193"/>
      <c r="OWY18" s="193"/>
      <c r="OWZ18" s="193"/>
      <c r="OXA18" s="193"/>
      <c r="OXB18" s="193"/>
      <c r="OXC18" s="193"/>
      <c r="OXD18" s="193"/>
      <c r="OXE18" s="193"/>
      <c r="OXF18" s="193"/>
      <c r="OXG18" s="193"/>
      <c r="OXH18" s="193"/>
      <c r="OXI18" s="193"/>
      <c r="OXJ18" s="193"/>
      <c r="OXK18" s="193"/>
      <c r="OXL18" s="193"/>
      <c r="OXM18" s="193"/>
      <c r="OXN18" s="193"/>
      <c r="OXO18" s="193"/>
      <c r="OXP18" s="193"/>
      <c r="OXQ18" s="193"/>
      <c r="OXR18" s="193"/>
      <c r="OXS18" s="193"/>
      <c r="OXT18" s="193"/>
      <c r="OXU18" s="193"/>
      <c r="OXV18" s="193"/>
      <c r="OXW18" s="193"/>
      <c r="OXX18" s="193"/>
      <c r="OXY18" s="193"/>
      <c r="OXZ18" s="193"/>
      <c r="OYA18" s="193"/>
      <c r="OYB18" s="193"/>
      <c r="OYC18" s="193"/>
      <c r="OYD18" s="193"/>
      <c r="OYE18" s="193"/>
      <c r="OYF18" s="193"/>
      <c r="OYG18" s="193"/>
      <c r="OYH18" s="193"/>
      <c r="OYI18" s="193"/>
      <c r="OYJ18" s="193"/>
      <c r="OYK18" s="193"/>
      <c r="OYL18" s="193"/>
      <c r="OYM18" s="193"/>
      <c r="OYN18" s="193"/>
      <c r="OYO18" s="193"/>
      <c r="OYP18" s="193"/>
      <c r="OYQ18" s="193"/>
      <c r="OYR18" s="193"/>
      <c r="OYS18" s="193"/>
      <c r="OYT18" s="193"/>
      <c r="OYU18" s="193"/>
      <c r="OYV18" s="193"/>
      <c r="OYW18" s="193"/>
      <c r="OYX18" s="193"/>
      <c r="OYY18" s="193"/>
      <c r="OYZ18" s="193"/>
      <c r="OZA18" s="193"/>
      <c r="OZB18" s="193"/>
      <c r="OZC18" s="193"/>
      <c r="OZD18" s="193"/>
      <c r="OZE18" s="193"/>
      <c r="OZF18" s="193"/>
      <c r="OZG18" s="193"/>
      <c r="OZH18" s="193"/>
      <c r="OZI18" s="193"/>
      <c r="OZJ18" s="193"/>
      <c r="OZK18" s="193"/>
      <c r="OZL18" s="193"/>
      <c r="OZM18" s="193"/>
      <c r="OZN18" s="193"/>
      <c r="OZO18" s="193"/>
      <c r="OZP18" s="193"/>
      <c r="OZQ18" s="193"/>
      <c r="OZR18" s="193"/>
      <c r="OZS18" s="193"/>
      <c r="OZT18" s="193"/>
      <c r="OZU18" s="193"/>
      <c r="OZV18" s="193"/>
      <c r="OZW18" s="193"/>
      <c r="OZX18" s="193"/>
      <c r="OZY18" s="193"/>
      <c r="OZZ18" s="193"/>
      <c r="PAA18" s="193"/>
      <c r="PAB18" s="193"/>
      <c r="PAC18" s="193"/>
      <c r="PAD18" s="193"/>
      <c r="PAE18" s="193"/>
      <c r="PAF18" s="193"/>
      <c r="PAG18" s="193"/>
      <c r="PAH18" s="193"/>
      <c r="PAI18" s="193"/>
      <c r="PAJ18" s="193"/>
      <c r="PAK18" s="193"/>
      <c r="PAL18" s="193"/>
      <c r="PAM18" s="193"/>
      <c r="PAN18" s="193"/>
      <c r="PAO18" s="193"/>
      <c r="PAP18" s="193"/>
      <c r="PAQ18" s="193"/>
      <c r="PAR18" s="193"/>
      <c r="PAS18" s="193"/>
      <c r="PAT18" s="193"/>
      <c r="PAU18" s="193"/>
      <c r="PAV18" s="193"/>
      <c r="PAW18" s="193"/>
      <c r="PAX18" s="193"/>
      <c r="PAY18" s="193"/>
      <c r="PAZ18" s="193"/>
      <c r="PBA18" s="193"/>
      <c r="PBB18" s="193"/>
      <c r="PBC18" s="193"/>
      <c r="PBD18" s="193"/>
      <c r="PBE18" s="193"/>
      <c r="PBF18" s="193"/>
      <c r="PBG18" s="193"/>
      <c r="PBH18" s="193"/>
      <c r="PBI18" s="193"/>
      <c r="PBJ18" s="193"/>
      <c r="PBK18" s="193"/>
      <c r="PBL18" s="193"/>
      <c r="PBM18" s="193"/>
      <c r="PBN18" s="193"/>
      <c r="PBO18" s="193"/>
      <c r="PBP18" s="193"/>
      <c r="PBQ18" s="193"/>
      <c r="PBR18" s="193"/>
      <c r="PBS18" s="193"/>
      <c r="PBT18" s="193"/>
      <c r="PBU18" s="193"/>
      <c r="PBV18" s="193"/>
      <c r="PBW18" s="193"/>
      <c r="PBX18" s="193"/>
      <c r="PBY18" s="193"/>
      <c r="PBZ18" s="193"/>
      <c r="PCA18" s="193"/>
      <c r="PCB18" s="193"/>
      <c r="PCC18" s="193"/>
      <c r="PCD18" s="193"/>
      <c r="PCE18" s="193"/>
      <c r="PCF18" s="193"/>
      <c r="PCG18" s="193"/>
      <c r="PCH18" s="193"/>
      <c r="PCI18" s="193"/>
      <c r="PCJ18" s="193"/>
      <c r="PCK18" s="193"/>
      <c r="PCL18" s="193"/>
      <c r="PCM18" s="193"/>
      <c r="PCN18" s="193"/>
      <c r="PCO18" s="193"/>
      <c r="PCP18" s="193"/>
      <c r="PCQ18" s="193"/>
      <c r="PCR18" s="193"/>
      <c r="PCS18" s="193"/>
      <c r="PCT18" s="193"/>
      <c r="PCU18" s="193"/>
      <c r="PCV18" s="193"/>
      <c r="PCW18" s="193"/>
      <c r="PCX18" s="193"/>
      <c r="PCY18" s="193"/>
      <c r="PCZ18" s="193"/>
      <c r="PDA18" s="193"/>
      <c r="PDB18" s="193"/>
      <c r="PDC18" s="193"/>
      <c r="PDD18" s="193"/>
      <c r="PDE18" s="193"/>
      <c r="PDF18" s="193"/>
      <c r="PDG18" s="193"/>
      <c r="PDH18" s="193"/>
      <c r="PDI18" s="193"/>
      <c r="PDJ18" s="193"/>
      <c r="PDK18" s="193"/>
      <c r="PDL18" s="193"/>
      <c r="PDM18" s="193"/>
      <c r="PDN18" s="193"/>
      <c r="PDO18" s="193"/>
      <c r="PDP18" s="193"/>
      <c r="PDQ18" s="193"/>
      <c r="PDR18" s="193"/>
      <c r="PDS18" s="193"/>
      <c r="PDT18" s="193"/>
      <c r="PDU18" s="193"/>
      <c r="PDV18" s="193"/>
      <c r="PDW18" s="193"/>
      <c r="PDX18" s="193"/>
      <c r="PDY18" s="193"/>
      <c r="PDZ18" s="193"/>
      <c r="PEA18" s="193"/>
      <c r="PEB18" s="193"/>
      <c r="PEC18" s="193"/>
      <c r="PED18" s="193"/>
      <c r="PEE18" s="193"/>
      <c r="PEF18" s="193"/>
      <c r="PEG18" s="193"/>
      <c r="PEH18" s="193"/>
      <c r="PEI18" s="193"/>
      <c r="PEJ18" s="193"/>
      <c r="PEK18" s="193"/>
      <c r="PEL18" s="193"/>
      <c r="PEM18" s="193"/>
      <c r="PEN18" s="193"/>
      <c r="PEO18" s="193"/>
      <c r="PEP18" s="193"/>
      <c r="PEQ18" s="193"/>
      <c r="PER18" s="193"/>
      <c r="PES18" s="193"/>
      <c r="PET18" s="193"/>
      <c r="PEU18" s="193"/>
      <c r="PEV18" s="193"/>
      <c r="PEW18" s="193"/>
      <c r="PEX18" s="193"/>
      <c r="PEY18" s="193"/>
      <c r="PEZ18" s="193"/>
      <c r="PFA18" s="193"/>
      <c r="PFB18" s="193"/>
      <c r="PFC18" s="193"/>
      <c r="PFD18" s="193"/>
      <c r="PFE18" s="193"/>
      <c r="PFF18" s="193"/>
      <c r="PFG18" s="193"/>
      <c r="PFH18" s="193"/>
      <c r="PFI18" s="193"/>
      <c r="PFJ18" s="193"/>
      <c r="PFK18" s="193"/>
      <c r="PFL18" s="193"/>
      <c r="PFM18" s="193"/>
      <c r="PFN18" s="193"/>
      <c r="PFO18" s="193"/>
      <c r="PFP18" s="193"/>
      <c r="PFQ18" s="193"/>
      <c r="PFR18" s="193"/>
      <c r="PFS18" s="193"/>
      <c r="PFT18" s="193"/>
      <c r="PFU18" s="193"/>
      <c r="PFV18" s="193"/>
      <c r="PFW18" s="193"/>
      <c r="PFX18" s="193"/>
      <c r="PFY18" s="193"/>
      <c r="PFZ18" s="193"/>
      <c r="PGA18" s="193"/>
      <c r="PGB18" s="193"/>
      <c r="PGC18" s="193"/>
      <c r="PGD18" s="193"/>
      <c r="PGE18" s="193"/>
      <c r="PGF18" s="193"/>
      <c r="PGG18" s="193"/>
      <c r="PGH18" s="193"/>
      <c r="PGI18" s="193"/>
      <c r="PGJ18" s="193"/>
      <c r="PGK18" s="193"/>
      <c r="PGL18" s="193"/>
      <c r="PGM18" s="193"/>
      <c r="PGN18" s="193"/>
      <c r="PGO18" s="193"/>
      <c r="PGP18" s="193"/>
      <c r="PGQ18" s="193"/>
      <c r="PGR18" s="193"/>
      <c r="PGS18" s="193"/>
      <c r="PGT18" s="193"/>
      <c r="PGU18" s="193"/>
      <c r="PGV18" s="193"/>
      <c r="PGW18" s="193"/>
      <c r="PGX18" s="193"/>
      <c r="PGY18" s="193"/>
      <c r="PGZ18" s="193"/>
      <c r="PHA18" s="193"/>
      <c r="PHB18" s="193"/>
      <c r="PHC18" s="193"/>
      <c r="PHD18" s="193"/>
      <c r="PHE18" s="193"/>
      <c r="PHF18" s="193"/>
      <c r="PHG18" s="193"/>
      <c r="PHH18" s="193"/>
      <c r="PHI18" s="193"/>
      <c r="PHJ18" s="193"/>
      <c r="PHK18" s="193"/>
      <c r="PHL18" s="193"/>
      <c r="PHM18" s="193"/>
      <c r="PHN18" s="193"/>
      <c r="PHO18" s="193"/>
      <c r="PHP18" s="193"/>
      <c r="PHQ18" s="193"/>
      <c r="PHR18" s="193"/>
      <c r="PHS18" s="193"/>
      <c r="PHT18" s="193"/>
      <c r="PHU18" s="193"/>
      <c r="PHV18" s="193"/>
      <c r="PHW18" s="193"/>
      <c r="PHX18" s="193"/>
      <c r="PHY18" s="193"/>
      <c r="PHZ18" s="193"/>
      <c r="PIA18" s="193"/>
      <c r="PIB18" s="193"/>
      <c r="PIC18" s="193"/>
      <c r="PID18" s="193"/>
      <c r="PIE18" s="193"/>
      <c r="PIF18" s="193"/>
      <c r="PIG18" s="193"/>
      <c r="PIH18" s="193"/>
      <c r="PII18" s="193"/>
      <c r="PIJ18" s="193"/>
      <c r="PIK18" s="193"/>
      <c r="PIL18" s="193"/>
      <c r="PIM18" s="193"/>
      <c r="PIN18" s="193"/>
      <c r="PIO18" s="193"/>
      <c r="PIP18" s="193"/>
      <c r="PIQ18" s="193"/>
      <c r="PIR18" s="193"/>
      <c r="PIS18" s="193"/>
      <c r="PIT18" s="193"/>
      <c r="PIU18" s="193"/>
      <c r="PIV18" s="193"/>
      <c r="PIW18" s="193"/>
      <c r="PIX18" s="193"/>
      <c r="PIY18" s="193"/>
      <c r="PIZ18" s="193"/>
      <c r="PJA18" s="193"/>
      <c r="PJB18" s="193"/>
      <c r="PJC18" s="193"/>
      <c r="PJD18" s="193"/>
      <c r="PJE18" s="193"/>
      <c r="PJF18" s="193"/>
      <c r="PJG18" s="193"/>
      <c r="PJH18" s="193"/>
      <c r="PJI18" s="193"/>
      <c r="PJJ18" s="193"/>
      <c r="PJK18" s="193"/>
      <c r="PJL18" s="193"/>
      <c r="PJM18" s="193"/>
      <c r="PJN18" s="193"/>
      <c r="PJO18" s="193"/>
      <c r="PJP18" s="193"/>
      <c r="PJQ18" s="193"/>
      <c r="PJR18" s="193"/>
      <c r="PJS18" s="193"/>
      <c r="PJT18" s="193"/>
      <c r="PJU18" s="193"/>
      <c r="PJV18" s="193"/>
      <c r="PJW18" s="193"/>
      <c r="PJX18" s="193"/>
      <c r="PJY18" s="193"/>
      <c r="PJZ18" s="193"/>
      <c r="PKA18" s="193"/>
      <c r="PKB18" s="193"/>
      <c r="PKC18" s="193"/>
      <c r="PKD18" s="193"/>
      <c r="PKE18" s="193"/>
      <c r="PKF18" s="193"/>
      <c r="PKG18" s="193"/>
      <c r="PKH18" s="193"/>
      <c r="PKI18" s="193"/>
      <c r="PKJ18" s="193"/>
      <c r="PKK18" s="193"/>
      <c r="PKL18" s="193"/>
      <c r="PKM18" s="193"/>
      <c r="PKN18" s="193"/>
      <c r="PKO18" s="193"/>
      <c r="PKP18" s="193"/>
      <c r="PKQ18" s="193"/>
      <c r="PKR18" s="193"/>
      <c r="PKS18" s="193"/>
      <c r="PKT18" s="193"/>
      <c r="PKU18" s="193"/>
      <c r="PKV18" s="193"/>
      <c r="PKW18" s="193"/>
      <c r="PKX18" s="193"/>
      <c r="PKY18" s="193"/>
      <c r="PKZ18" s="193"/>
      <c r="PLA18" s="193"/>
      <c r="PLB18" s="193"/>
      <c r="PLC18" s="193"/>
      <c r="PLD18" s="193"/>
      <c r="PLE18" s="193"/>
      <c r="PLF18" s="193"/>
      <c r="PLG18" s="193"/>
      <c r="PLH18" s="193"/>
      <c r="PLI18" s="193"/>
      <c r="PLJ18" s="193"/>
      <c r="PLK18" s="193"/>
      <c r="PLL18" s="193"/>
      <c r="PLM18" s="193"/>
      <c r="PLN18" s="193"/>
      <c r="PLO18" s="193"/>
      <c r="PLP18" s="193"/>
      <c r="PLQ18" s="193"/>
      <c r="PLR18" s="193"/>
      <c r="PLS18" s="193"/>
      <c r="PLT18" s="193"/>
      <c r="PLU18" s="193"/>
      <c r="PLV18" s="193"/>
      <c r="PLW18" s="193"/>
      <c r="PLX18" s="193"/>
      <c r="PLY18" s="193"/>
      <c r="PLZ18" s="193"/>
      <c r="PMA18" s="193"/>
      <c r="PMB18" s="193"/>
      <c r="PMC18" s="193"/>
      <c r="PMD18" s="193"/>
      <c r="PME18" s="193"/>
      <c r="PMF18" s="193"/>
      <c r="PMG18" s="193"/>
      <c r="PMH18" s="193"/>
      <c r="PMI18" s="193"/>
      <c r="PMJ18" s="193"/>
      <c r="PMK18" s="193"/>
      <c r="PML18" s="193"/>
      <c r="PMM18" s="193"/>
      <c r="PMN18" s="193"/>
      <c r="PMO18" s="193"/>
      <c r="PMP18" s="193"/>
      <c r="PMQ18" s="193"/>
      <c r="PMR18" s="193"/>
      <c r="PMS18" s="193"/>
      <c r="PMT18" s="193"/>
      <c r="PMU18" s="193"/>
      <c r="PMV18" s="193"/>
      <c r="PMW18" s="193"/>
      <c r="PMX18" s="193"/>
      <c r="PMY18" s="193"/>
      <c r="PMZ18" s="193"/>
      <c r="PNA18" s="193"/>
      <c r="PNB18" s="193"/>
      <c r="PNC18" s="193"/>
      <c r="PND18" s="193"/>
      <c r="PNE18" s="193"/>
      <c r="PNF18" s="193"/>
      <c r="PNG18" s="193"/>
      <c r="PNH18" s="193"/>
      <c r="PNI18" s="193"/>
      <c r="PNJ18" s="193"/>
      <c r="PNK18" s="193"/>
      <c r="PNL18" s="193"/>
      <c r="PNM18" s="193"/>
      <c r="PNN18" s="193"/>
      <c r="PNO18" s="193"/>
      <c r="PNP18" s="193"/>
      <c r="PNQ18" s="193"/>
      <c r="PNR18" s="193"/>
      <c r="PNS18" s="193"/>
      <c r="PNT18" s="193"/>
      <c r="PNU18" s="193"/>
      <c r="PNV18" s="193"/>
      <c r="PNW18" s="193"/>
      <c r="PNX18" s="193"/>
      <c r="PNY18" s="193"/>
      <c r="PNZ18" s="193"/>
      <c r="POA18" s="193"/>
      <c r="POB18" s="193"/>
      <c r="POC18" s="193"/>
      <c r="POD18" s="193"/>
      <c r="POE18" s="193"/>
      <c r="POF18" s="193"/>
      <c r="POG18" s="193"/>
      <c r="POH18" s="193"/>
      <c r="POI18" s="193"/>
      <c r="POJ18" s="193"/>
      <c r="POK18" s="193"/>
      <c r="POL18" s="193"/>
      <c r="POM18" s="193"/>
      <c r="PON18" s="193"/>
      <c r="POO18" s="193"/>
      <c r="POP18" s="193"/>
      <c r="POQ18" s="193"/>
      <c r="POR18" s="193"/>
      <c r="POS18" s="193"/>
      <c r="POT18" s="193"/>
      <c r="POU18" s="193"/>
      <c r="POV18" s="193"/>
      <c r="POW18" s="193"/>
      <c r="POX18" s="193"/>
      <c r="POY18" s="193"/>
      <c r="POZ18" s="193"/>
      <c r="PPA18" s="193"/>
      <c r="PPB18" s="193"/>
      <c r="PPC18" s="193"/>
      <c r="PPD18" s="193"/>
      <c r="PPE18" s="193"/>
      <c r="PPF18" s="193"/>
      <c r="PPG18" s="193"/>
      <c r="PPH18" s="193"/>
      <c r="PPI18" s="193"/>
      <c r="PPJ18" s="193"/>
      <c r="PPK18" s="193"/>
      <c r="PPL18" s="193"/>
      <c r="PPM18" s="193"/>
      <c r="PPN18" s="193"/>
      <c r="PPO18" s="193"/>
      <c r="PPP18" s="193"/>
      <c r="PPQ18" s="193"/>
      <c r="PPR18" s="193"/>
      <c r="PPS18" s="193"/>
      <c r="PPT18" s="193"/>
      <c r="PPU18" s="193"/>
      <c r="PPV18" s="193"/>
      <c r="PPW18" s="193"/>
      <c r="PPX18" s="193"/>
      <c r="PPY18" s="193"/>
      <c r="PPZ18" s="193"/>
      <c r="PQA18" s="193"/>
      <c r="PQB18" s="193"/>
      <c r="PQC18" s="193"/>
      <c r="PQD18" s="193"/>
      <c r="PQE18" s="193"/>
      <c r="PQF18" s="193"/>
      <c r="PQG18" s="193"/>
      <c r="PQH18" s="193"/>
      <c r="PQI18" s="193"/>
      <c r="PQJ18" s="193"/>
      <c r="PQK18" s="193"/>
      <c r="PQL18" s="193"/>
      <c r="PQM18" s="193"/>
      <c r="PQN18" s="193"/>
      <c r="PQO18" s="193"/>
      <c r="PQP18" s="193"/>
      <c r="PQQ18" s="193"/>
      <c r="PQR18" s="193"/>
      <c r="PQS18" s="193"/>
      <c r="PQT18" s="193"/>
      <c r="PQU18" s="193"/>
      <c r="PQV18" s="193"/>
      <c r="PQW18" s="193"/>
      <c r="PQX18" s="193"/>
      <c r="PQY18" s="193"/>
      <c r="PQZ18" s="193"/>
      <c r="PRA18" s="193"/>
      <c r="PRB18" s="193"/>
      <c r="PRC18" s="193"/>
      <c r="PRD18" s="193"/>
      <c r="PRE18" s="193"/>
      <c r="PRF18" s="193"/>
      <c r="PRG18" s="193"/>
      <c r="PRH18" s="193"/>
      <c r="PRI18" s="193"/>
      <c r="PRJ18" s="193"/>
      <c r="PRK18" s="193"/>
      <c r="PRL18" s="193"/>
      <c r="PRM18" s="193"/>
      <c r="PRN18" s="193"/>
      <c r="PRO18" s="193"/>
      <c r="PRP18" s="193"/>
      <c r="PRQ18" s="193"/>
      <c r="PRR18" s="193"/>
      <c r="PRS18" s="193"/>
      <c r="PRT18" s="193"/>
      <c r="PRU18" s="193"/>
      <c r="PRV18" s="193"/>
      <c r="PRW18" s="193"/>
      <c r="PRX18" s="193"/>
      <c r="PRY18" s="193"/>
      <c r="PRZ18" s="193"/>
      <c r="PSA18" s="193"/>
      <c r="PSB18" s="193"/>
      <c r="PSC18" s="193"/>
      <c r="PSD18" s="193"/>
      <c r="PSE18" s="193"/>
      <c r="PSF18" s="193"/>
      <c r="PSG18" s="193"/>
      <c r="PSH18" s="193"/>
      <c r="PSI18" s="193"/>
      <c r="PSJ18" s="193"/>
      <c r="PSK18" s="193"/>
      <c r="PSL18" s="193"/>
      <c r="PSM18" s="193"/>
      <c r="PSN18" s="193"/>
      <c r="PSO18" s="193"/>
      <c r="PSP18" s="193"/>
      <c r="PSQ18" s="193"/>
      <c r="PSR18" s="193"/>
      <c r="PSS18" s="193"/>
      <c r="PST18" s="193"/>
      <c r="PSU18" s="193"/>
      <c r="PSV18" s="193"/>
      <c r="PSW18" s="193"/>
      <c r="PSX18" s="193"/>
      <c r="PSY18" s="193"/>
      <c r="PSZ18" s="193"/>
      <c r="PTA18" s="193"/>
      <c r="PTB18" s="193"/>
      <c r="PTC18" s="193"/>
      <c r="PTD18" s="193"/>
      <c r="PTE18" s="193"/>
      <c r="PTF18" s="193"/>
      <c r="PTG18" s="193"/>
      <c r="PTH18" s="193"/>
      <c r="PTI18" s="193"/>
      <c r="PTJ18" s="193"/>
      <c r="PTK18" s="193"/>
      <c r="PTL18" s="193"/>
      <c r="PTM18" s="193"/>
      <c r="PTN18" s="193"/>
      <c r="PTO18" s="193"/>
      <c r="PTP18" s="193"/>
      <c r="PTQ18" s="193"/>
      <c r="PTR18" s="193"/>
      <c r="PTS18" s="193"/>
      <c r="PTT18" s="193"/>
      <c r="PTU18" s="193"/>
      <c r="PTV18" s="193"/>
      <c r="PTW18" s="193"/>
      <c r="PTX18" s="193"/>
      <c r="PTY18" s="193"/>
      <c r="PTZ18" s="193"/>
      <c r="PUA18" s="193"/>
      <c r="PUB18" s="193"/>
      <c r="PUC18" s="193"/>
      <c r="PUD18" s="193"/>
      <c r="PUE18" s="193"/>
      <c r="PUF18" s="193"/>
      <c r="PUG18" s="193"/>
      <c r="PUH18" s="193"/>
      <c r="PUI18" s="193"/>
      <c r="PUJ18" s="193"/>
      <c r="PUK18" s="193"/>
      <c r="PUL18" s="193"/>
      <c r="PUM18" s="193"/>
      <c r="PUN18" s="193"/>
      <c r="PUO18" s="193"/>
      <c r="PUP18" s="193"/>
      <c r="PUQ18" s="193"/>
      <c r="PUR18" s="193"/>
      <c r="PUS18" s="193"/>
      <c r="PUT18" s="193"/>
      <c r="PUU18" s="193"/>
      <c r="PUV18" s="193"/>
      <c r="PUW18" s="193"/>
      <c r="PUX18" s="193"/>
      <c r="PUY18" s="193"/>
      <c r="PUZ18" s="193"/>
      <c r="PVA18" s="193"/>
      <c r="PVB18" s="193"/>
      <c r="PVC18" s="193"/>
      <c r="PVD18" s="193"/>
      <c r="PVE18" s="193"/>
      <c r="PVF18" s="193"/>
      <c r="PVG18" s="193"/>
      <c r="PVH18" s="193"/>
      <c r="PVI18" s="193"/>
      <c r="PVJ18" s="193"/>
      <c r="PVK18" s="193"/>
      <c r="PVL18" s="193"/>
      <c r="PVM18" s="193"/>
      <c r="PVN18" s="193"/>
      <c r="PVO18" s="193"/>
      <c r="PVP18" s="193"/>
      <c r="PVQ18" s="193"/>
      <c r="PVR18" s="193"/>
      <c r="PVS18" s="193"/>
      <c r="PVT18" s="193"/>
      <c r="PVU18" s="193"/>
      <c r="PVV18" s="193"/>
      <c r="PVW18" s="193"/>
      <c r="PVX18" s="193"/>
      <c r="PVY18" s="193"/>
      <c r="PVZ18" s="193"/>
      <c r="PWA18" s="193"/>
      <c r="PWB18" s="193"/>
      <c r="PWC18" s="193"/>
      <c r="PWD18" s="193"/>
      <c r="PWE18" s="193"/>
      <c r="PWF18" s="193"/>
      <c r="PWG18" s="193"/>
      <c r="PWH18" s="193"/>
      <c r="PWI18" s="193"/>
      <c r="PWJ18" s="193"/>
      <c r="PWK18" s="193"/>
      <c r="PWL18" s="193"/>
      <c r="PWM18" s="193"/>
      <c r="PWN18" s="193"/>
      <c r="PWO18" s="193"/>
      <c r="PWP18" s="193"/>
      <c r="PWQ18" s="193"/>
      <c r="PWR18" s="193"/>
      <c r="PWS18" s="193"/>
      <c r="PWT18" s="193"/>
      <c r="PWU18" s="193"/>
      <c r="PWV18" s="193"/>
      <c r="PWW18" s="193"/>
      <c r="PWX18" s="193"/>
      <c r="PWY18" s="193"/>
      <c r="PWZ18" s="193"/>
      <c r="PXA18" s="193"/>
      <c r="PXB18" s="193"/>
      <c r="PXC18" s="193"/>
      <c r="PXD18" s="193"/>
      <c r="PXE18" s="193"/>
      <c r="PXF18" s="193"/>
      <c r="PXG18" s="193"/>
      <c r="PXH18" s="193"/>
      <c r="PXI18" s="193"/>
      <c r="PXJ18" s="193"/>
      <c r="PXK18" s="193"/>
      <c r="PXL18" s="193"/>
      <c r="PXM18" s="193"/>
      <c r="PXN18" s="193"/>
      <c r="PXO18" s="193"/>
      <c r="PXP18" s="193"/>
      <c r="PXQ18" s="193"/>
      <c r="PXR18" s="193"/>
      <c r="PXS18" s="193"/>
      <c r="PXT18" s="193"/>
      <c r="PXU18" s="193"/>
      <c r="PXV18" s="193"/>
      <c r="PXW18" s="193"/>
      <c r="PXX18" s="193"/>
      <c r="PXY18" s="193"/>
      <c r="PXZ18" s="193"/>
      <c r="PYA18" s="193"/>
      <c r="PYB18" s="193"/>
      <c r="PYC18" s="193"/>
      <c r="PYD18" s="193"/>
      <c r="PYE18" s="193"/>
      <c r="PYF18" s="193"/>
      <c r="PYG18" s="193"/>
      <c r="PYH18" s="193"/>
      <c r="PYI18" s="193"/>
      <c r="PYJ18" s="193"/>
      <c r="PYK18" s="193"/>
      <c r="PYL18" s="193"/>
      <c r="PYM18" s="193"/>
      <c r="PYN18" s="193"/>
      <c r="PYO18" s="193"/>
      <c r="PYP18" s="193"/>
      <c r="PYQ18" s="193"/>
      <c r="PYR18" s="193"/>
      <c r="PYS18" s="193"/>
      <c r="PYT18" s="193"/>
      <c r="PYU18" s="193"/>
      <c r="PYV18" s="193"/>
      <c r="PYW18" s="193"/>
      <c r="PYX18" s="193"/>
      <c r="PYY18" s="193"/>
      <c r="PYZ18" s="193"/>
      <c r="PZA18" s="193"/>
      <c r="PZB18" s="193"/>
      <c r="PZC18" s="193"/>
      <c r="PZD18" s="193"/>
      <c r="PZE18" s="193"/>
      <c r="PZF18" s="193"/>
      <c r="PZG18" s="193"/>
      <c r="PZH18" s="193"/>
      <c r="PZI18" s="193"/>
      <c r="PZJ18" s="193"/>
      <c r="PZK18" s="193"/>
      <c r="PZL18" s="193"/>
      <c r="PZM18" s="193"/>
      <c r="PZN18" s="193"/>
      <c r="PZO18" s="193"/>
      <c r="PZP18" s="193"/>
      <c r="PZQ18" s="193"/>
      <c r="PZR18" s="193"/>
      <c r="PZS18" s="193"/>
      <c r="PZT18" s="193"/>
      <c r="PZU18" s="193"/>
      <c r="PZV18" s="193"/>
      <c r="PZW18" s="193"/>
      <c r="PZX18" s="193"/>
      <c r="PZY18" s="193"/>
      <c r="PZZ18" s="193"/>
      <c r="QAA18" s="193"/>
      <c r="QAB18" s="193"/>
      <c r="QAC18" s="193"/>
      <c r="QAD18" s="193"/>
      <c r="QAE18" s="193"/>
      <c r="QAF18" s="193"/>
      <c r="QAG18" s="193"/>
      <c r="QAH18" s="193"/>
      <c r="QAI18" s="193"/>
      <c r="QAJ18" s="193"/>
      <c r="QAK18" s="193"/>
      <c r="QAL18" s="193"/>
      <c r="QAM18" s="193"/>
      <c r="QAN18" s="193"/>
      <c r="QAO18" s="193"/>
      <c r="QAP18" s="193"/>
      <c r="QAQ18" s="193"/>
      <c r="QAR18" s="193"/>
      <c r="QAS18" s="193"/>
      <c r="QAT18" s="193"/>
      <c r="QAU18" s="193"/>
      <c r="QAV18" s="193"/>
      <c r="QAW18" s="193"/>
      <c r="QAX18" s="193"/>
      <c r="QAY18" s="193"/>
      <c r="QAZ18" s="193"/>
      <c r="QBA18" s="193"/>
      <c r="QBB18" s="193"/>
      <c r="QBC18" s="193"/>
      <c r="QBD18" s="193"/>
      <c r="QBE18" s="193"/>
      <c r="QBF18" s="193"/>
      <c r="QBG18" s="193"/>
      <c r="QBH18" s="193"/>
      <c r="QBI18" s="193"/>
      <c r="QBJ18" s="193"/>
      <c r="QBK18" s="193"/>
      <c r="QBL18" s="193"/>
      <c r="QBM18" s="193"/>
      <c r="QBN18" s="193"/>
      <c r="QBO18" s="193"/>
      <c r="QBP18" s="193"/>
      <c r="QBQ18" s="193"/>
      <c r="QBR18" s="193"/>
      <c r="QBS18" s="193"/>
      <c r="QBT18" s="193"/>
      <c r="QBU18" s="193"/>
      <c r="QBV18" s="193"/>
      <c r="QBW18" s="193"/>
      <c r="QBX18" s="193"/>
      <c r="QBY18" s="193"/>
      <c r="QBZ18" s="193"/>
      <c r="QCA18" s="193"/>
      <c r="QCB18" s="193"/>
      <c r="QCC18" s="193"/>
      <c r="QCD18" s="193"/>
      <c r="QCE18" s="193"/>
      <c r="QCF18" s="193"/>
      <c r="QCG18" s="193"/>
      <c r="QCH18" s="193"/>
      <c r="QCI18" s="193"/>
      <c r="QCJ18" s="193"/>
      <c r="QCK18" s="193"/>
      <c r="QCL18" s="193"/>
      <c r="QCM18" s="193"/>
      <c r="QCN18" s="193"/>
      <c r="QCO18" s="193"/>
      <c r="QCP18" s="193"/>
      <c r="QCQ18" s="193"/>
      <c r="QCR18" s="193"/>
      <c r="QCS18" s="193"/>
      <c r="QCT18" s="193"/>
      <c r="QCU18" s="193"/>
      <c r="QCV18" s="193"/>
      <c r="QCW18" s="193"/>
      <c r="QCX18" s="193"/>
      <c r="QCY18" s="193"/>
      <c r="QCZ18" s="193"/>
      <c r="QDA18" s="193"/>
      <c r="QDB18" s="193"/>
      <c r="QDC18" s="193"/>
      <c r="QDD18" s="193"/>
      <c r="QDE18" s="193"/>
      <c r="QDF18" s="193"/>
      <c r="QDG18" s="193"/>
      <c r="QDH18" s="193"/>
      <c r="QDI18" s="193"/>
      <c r="QDJ18" s="193"/>
      <c r="QDK18" s="193"/>
      <c r="QDL18" s="193"/>
      <c r="QDM18" s="193"/>
      <c r="QDN18" s="193"/>
      <c r="QDO18" s="193"/>
      <c r="QDP18" s="193"/>
      <c r="QDQ18" s="193"/>
      <c r="QDR18" s="193"/>
      <c r="QDS18" s="193"/>
      <c r="QDT18" s="193"/>
      <c r="QDU18" s="193"/>
      <c r="QDV18" s="193"/>
      <c r="QDW18" s="193"/>
      <c r="QDX18" s="193"/>
      <c r="QDY18" s="193"/>
      <c r="QDZ18" s="193"/>
      <c r="QEA18" s="193"/>
      <c r="QEB18" s="193"/>
      <c r="QEC18" s="193"/>
      <c r="QED18" s="193"/>
      <c r="QEE18" s="193"/>
      <c r="QEF18" s="193"/>
      <c r="QEG18" s="193"/>
      <c r="QEH18" s="193"/>
      <c r="QEI18" s="193"/>
      <c r="QEJ18" s="193"/>
      <c r="QEK18" s="193"/>
      <c r="QEL18" s="193"/>
      <c r="QEM18" s="193"/>
      <c r="QEN18" s="193"/>
      <c r="QEO18" s="193"/>
      <c r="QEP18" s="193"/>
      <c r="QEQ18" s="193"/>
      <c r="QER18" s="193"/>
      <c r="QES18" s="193"/>
      <c r="QET18" s="193"/>
      <c r="QEU18" s="193"/>
      <c r="QEV18" s="193"/>
      <c r="QEW18" s="193"/>
      <c r="QEX18" s="193"/>
      <c r="QEY18" s="193"/>
      <c r="QEZ18" s="193"/>
      <c r="QFA18" s="193"/>
      <c r="QFB18" s="193"/>
      <c r="QFC18" s="193"/>
      <c r="QFD18" s="193"/>
      <c r="QFE18" s="193"/>
      <c r="QFF18" s="193"/>
      <c r="QFG18" s="193"/>
      <c r="QFH18" s="193"/>
      <c r="QFI18" s="193"/>
      <c r="QFJ18" s="193"/>
      <c r="QFK18" s="193"/>
      <c r="QFL18" s="193"/>
      <c r="QFM18" s="193"/>
      <c r="QFN18" s="193"/>
      <c r="QFO18" s="193"/>
      <c r="QFP18" s="193"/>
      <c r="QFQ18" s="193"/>
      <c r="QFR18" s="193"/>
      <c r="QFS18" s="193"/>
      <c r="QFT18" s="193"/>
      <c r="QFU18" s="193"/>
      <c r="QFV18" s="193"/>
      <c r="QFW18" s="193"/>
      <c r="QFX18" s="193"/>
      <c r="QFY18" s="193"/>
      <c r="QFZ18" s="193"/>
      <c r="QGA18" s="193"/>
      <c r="QGB18" s="193"/>
      <c r="QGC18" s="193"/>
      <c r="QGD18" s="193"/>
      <c r="QGE18" s="193"/>
      <c r="QGF18" s="193"/>
      <c r="QGG18" s="193"/>
      <c r="QGH18" s="193"/>
      <c r="QGI18" s="193"/>
      <c r="QGJ18" s="193"/>
      <c r="QGK18" s="193"/>
      <c r="QGL18" s="193"/>
      <c r="QGM18" s="193"/>
      <c r="QGN18" s="193"/>
      <c r="QGO18" s="193"/>
      <c r="QGP18" s="193"/>
      <c r="QGQ18" s="193"/>
      <c r="QGR18" s="193"/>
      <c r="QGS18" s="193"/>
      <c r="QGT18" s="193"/>
      <c r="QGU18" s="193"/>
      <c r="QGV18" s="193"/>
      <c r="QGW18" s="193"/>
      <c r="QGX18" s="193"/>
      <c r="QGY18" s="193"/>
      <c r="QGZ18" s="193"/>
      <c r="QHA18" s="193"/>
      <c r="QHB18" s="193"/>
      <c r="QHC18" s="193"/>
      <c r="QHD18" s="193"/>
      <c r="QHE18" s="193"/>
      <c r="QHF18" s="193"/>
      <c r="QHG18" s="193"/>
      <c r="QHH18" s="193"/>
      <c r="QHI18" s="193"/>
      <c r="QHJ18" s="193"/>
      <c r="QHK18" s="193"/>
      <c r="QHL18" s="193"/>
      <c r="QHM18" s="193"/>
      <c r="QHN18" s="193"/>
      <c r="QHO18" s="193"/>
      <c r="QHP18" s="193"/>
      <c r="QHQ18" s="193"/>
      <c r="QHR18" s="193"/>
      <c r="QHS18" s="193"/>
      <c r="QHT18" s="193"/>
      <c r="QHU18" s="193"/>
      <c r="QHV18" s="193"/>
      <c r="QHW18" s="193"/>
      <c r="QHX18" s="193"/>
      <c r="QHY18" s="193"/>
      <c r="QHZ18" s="193"/>
      <c r="QIA18" s="193"/>
      <c r="QIB18" s="193"/>
      <c r="QIC18" s="193"/>
      <c r="QID18" s="193"/>
      <c r="QIE18" s="193"/>
      <c r="QIF18" s="193"/>
      <c r="QIG18" s="193"/>
      <c r="QIH18" s="193"/>
      <c r="QII18" s="193"/>
      <c r="QIJ18" s="193"/>
      <c r="QIK18" s="193"/>
      <c r="QIL18" s="193"/>
      <c r="QIM18" s="193"/>
      <c r="QIN18" s="193"/>
      <c r="QIO18" s="193"/>
      <c r="QIP18" s="193"/>
      <c r="QIQ18" s="193"/>
      <c r="QIR18" s="193"/>
      <c r="QIS18" s="193"/>
      <c r="QIT18" s="193"/>
      <c r="QIU18" s="193"/>
      <c r="QIV18" s="193"/>
      <c r="QIW18" s="193"/>
      <c r="QIX18" s="193"/>
      <c r="QIY18" s="193"/>
      <c r="QIZ18" s="193"/>
      <c r="QJA18" s="193"/>
      <c r="QJB18" s="193"/>
      <c r="QJC18" s="193"/>
      <c r="QJD18" s="193"/>
      <c r="QJE18" s="193"/>
      <c r="QJF18" s="193"/>
      <c r="QJG18" s="193"/>
      <c r="QJH18" s="193"/>
      <c r="QJI18" s="193"/>
      <c r="QJJ18" s="193"/>
      <c r="QJK18" s="193"/>
      <c r="QJL18" s="193"/>
      <c r="QJM18" s="193"/>
      <c r="QJN18" s="193"/>
      <c r="QJO18" s="193"/>
      <c r="QJP18" s="193"/>
      <c r="QJQ18" s="193"/>
      <c r="QJR18" s="193"/>
      <c r="QJS18" s="193"/>
      <c r="QJT18" s="193"/>
      <c r="QJU18" s="193"/>
      <c r="QJV18" s="193"/>
      <c r="QJW18" s="193"/>
      <c r="QJX18" s="193"/>
      <c r="QJY18" s="193"/>
      <c r="QJZ18" s="193"/>
      <c r="QKA18" s="193"/>
      <c r="QKB18" s="193"/>
      <c r="QKC18" s="193"/>
      <c r="QKD18" s="193"/>
      <c r="QKE18" s="193"/>
      <c r="QKF18" s="193"/>
      <c r="QKG18" s="193"/>
      <c r="QKH18" s="193"/>
      <c r="QKI18" s="193"/>
      <c r="QKJ18" s="193"/>
      <c r="QKK18" s="193"/>
      <c r="QKL18" s="193"/>
      <c r="QKM18" s="193"/>
      <c r="QKN18" s="193"/>
      <c r="QKO18" s="193"/>
      <c r="QKP18" s="193"/>
      <c r="QKQ18" s="193"/>
      <c r="QKR18" s="193"/>
      <c r="QKS18" s="193"/>
      <c r="QKT18" s="193"/>
      <c r="QKU18" s="193"/>
      <c r="QKV18" s="193"/>
      <c r="QKW18" s="193"/>
      <c r="QKX18" s="193"/>
      <c r="QKY18" s="193"/>
      <c r="QKZ18" s="193"/>
      <c r="QLA18" s="193"/>
      <c r="QLB18" s="193"/>
      <c r="QLC18" s="193"/>
      <c r="QLD18" s="193"/>
      <c r="QLE18" s="193"/>
      <c r="QLF18" s="193"/>
      <c r="QLG18" s="193"/>
      <c r="QLH18" s="193"/>
      <c r="QLI18" s="193"/>
      <c r="QLJ18" s="193"/>
      <c r="QLK18" s="193"/>
      <c r="QLL18" s="193"/>
      <c r="QLM18" s="193"/>
      <c r="QLN18" s="193"/>
      <c r="QLO18" s="193"/>
      <c r="QLP18" s="193"/>
      <c r="QLQ18" s="193"/>
      <c r="QLR18" s="193"/>
      <c r="QLS18" s="193"/>
      <c r="QLT18" s="193"/>
      <c r="QLU18" s="193"/>
      <c r="QLV18" s="193"/>
      <c r="QLW18" s="193"/>
      <c r="QLX18" s="193"/>
      <c r="QLY18" s="193"/>
      <c r="QLZ18" s="193"/>
      <c r="QMA18" s="193"/>
      <c r="QMB18" s="193"/>
      <c r="QMC18" s="193"/>
      <c r="QMD18" s="193"/>
      <c r="QME18" s="193"/>
      <c r="QMF18" s="193"/>
      <c r="QMG18" s="193"/>
      <c r="QMH18" s="193"/>
      <c r="QMI18" s="193"/>
      <c r="QMJ18" s="193"/>
      <c r="QMK18" s="193"/>
      <c r="QML18" s="193"/>
      <c r="QMM18" s="193"/>
      <c r="QMN18" s="193"/>
      <c r="QMO18" s="193"/>
      <c r="QMP18" s="193"/>
      <c r="QMQ18" s="193"/>
      <c r="QMR18" s="193"/>
      <c r="QMS18" s="193"/>
      <c r="QMT18" s="193"/>
      <c r="QMU18" s="193"/>
      <c r="QMV18" s="193"/>
      <c r="QMW18" s="193"/>
      <c r="QMX18" s="193"/>
      <c r="QMY18" s="193"/>
      <c r="QMZ18" s="193"/>
      <c r="QNA18" s="193"/>
      <c r="QNB18" s="193"/>
      <c r="QNC18" s="193"/>
      <c r="QND18" s="193"/>
      <c r="QNE18" s="193"/>
      <c r="QNF18" s="193"/>
      <c r="QNG18" s="193"/>
      <c r="QNH18" s="193"/>
      <c r="QNI18" s="193"/>
      <c r="QNJ18" s="193"/>
      <c r="QNK18" s="193"/>
      <c r="QNL18" s="193"/>
      <c r="QNM18" s="193"/>
      <c r="QNN18" s="193"/>
      <c r="QNO18" s="193"/>
      <c r="QNP18" s="193"/>
      <c r="QNQ18" s="193"/>
      <c r="QNR18" s="193"/>
      <c r="QNS18" s="193"/>
      <c r="QNT18" s="193"/>
      <c r="QNU18" s="193"/>
      <c r="QNV18" s="193"/>
      <c r="QNW18" s="193"/>
      <c r="QNX18" s="193"/>
      <c r="QNY18" s="193"/>
      <c r="QNZ18" s="193"/>
      <c r="QOA18" s="193"/>
      <c r="QOB18" s="193"/>
      <c r="QOC18" s="193"/>
      <c r="QOD18" s="193"/>
      <c r="QOE18" s="193"/>
      <c r="QOF18" s="193"/>
      <c r="QOG18" s="193"/>
      <c r="QOH18" s="193"/>
      <c r="QOI18" s="193"/>
      <c r="QOJ18" s="193"/>
      <c r="QOK18" s="193"/>
      <c r="QOL18" s="193"/>
      <c r="QOM18" s="193"/>
      <c r="QON18" s="193"/>
      <c r="QOO18" s="193"/>
      <c r="QOP18" s="193"/>
      <c r="QOQ18" s="193"/>
      <c r="QOR18" s="193"/>
      <c r="QOS18" s="193"/>
      <c r="QOT18" s="193"/>
      <c r="QOU18" s="193"/>
      <c r="QOV18" s="193"/>
      <c r="QOW18" s="193"/>
      <c r="QOX18" s="193"/>
      <c r="QOY18" s="193"/>
      <c r="QOZ18" s="193"/>
      <c r="QPA18" s="193"/>
      <c r="QPB18" s="193"/>
      <c r="QPC18" s="193"/>
      <c r="QPD18" s="193"/>
      <c r="QPE18" s="193"/>
      <c r="QPF18" s="193"/>
      <c r="QPG18" s="193"/>
      <c r="QPH18" s="193"/>
      <c r="QPI18" s="193"/>
      <c r="QPJ18" s="193"/>
      <c r="QPK18" s="193"/>
      <c r="QPL18" s="193"/>
      <c r="QPM18" s="193"/>
      <c r="QPN18" s="193"/>
      <c r="QPO18" s="193"/>
      <c r="QPP18" s="193"/>
      <c r="QPQ18" s="193"/>
      <c r="QPR18" s="193"/>
      <c r="QPS18" s="193"/>
      <c r="QPT18" s="193"/>
      <c r="QPU18" s="193"/>
      <c r="QPV18" s="193"/>
      <c r="QPW18" s="193"/>
      <c r="QPX18" s="193"/>
      <c r="QPY18" s="193"/>
      <c r="QPZ18" s="193"/>
      <c r="QQA18" s="193"/>
      <c r="QQB18" s="193"/>
      <c r="QQC18" s="193"/>
      <c r="QQD18" s="193"/>
      <c r="QQE18" s="193"/>
      <c r="QQF18" s="193"/>
      <c r="QQG18" s="193"/>
      <c r="QQH18" s="193"/>
      <c r="QQI18" s="193"/>
      <c r="QQJ18" s="193"/>
      <c r="QQK18" s="193"/>
      <c r="QQL18" s="193"/>
      <c r="QQM18" s="193"/>
      <c r="QQN18" s="193"/>
      <c r="QQO18" s="193"/>
      <c r="QQP18" s="193"/>
      <c r="QQQ18" s="193"/>
      <c r="QQR18" s="193"/>
      <c r="QQS18" s="193"/>
      <c r="QQT18" s="193"/>
      <c r="QQU18" s="193"/>
      <c r="QQV18" s="193"/>
      <c r="QQW18" s="193"/>
      <c r="QQX18" s="193"/>
      <c r="QQY18" s="193"/>
      <c r="QQZ18" s="193"/>
      <c r="QRA18" s="193"/>
      <c r="QRB18" s="193"/>
      <c r="QRC18" s="193"/>
      <c r="QRD18" s="193"/>
      <c r="QRE18" s="193"/>
      <c r="QRF18" s="193"/>
      <c r="QRG18" s="193"/>
      <c r="QRH18" s="193"/>
      <c r="QRI18" s="193"/>
      <c r="QRJ18" s="193"/>
      <c r="QRK18" s="193"/>
      <c r="QRL18" s="193"/>
      <c r="QRM18" s="193"/>
      <c r="QRN18" s="193"/>
      <c r="QRO18" s="193"/>
      <c r="QRP18" s="193"/>
      <c r="QRQ18" s="193"/>
      <c r="QRR18" s="193"/>
      <c r="QRS18" s="193"/>
      <c r="QRT18" s="193"/>
      <c r="QRU18" s="193"/>
      <c r="QRV18" s="193"/>
      <c r="QRW18" s="193"/>
      <c r="QRX18" s="193"/>
      <c r="QRY18" s="193"/>
      <c r="QRZ18" s="193"/>
      <c r="QSA18" s="193"/>
      <c r="QSB18" s="193"/>
      <c r="QSC18" s="193"/>
      <c r="QSD18" s="193"/>
      <c r="QSE18" s="193"/>
      <c r="QSF18" s="193"/>
      <c r="QSG18" s="193"/>
      <c r="QSH18" s="193"/>
      <c r="QSI18" s="193"/>
      <c r="QSJ18" s="193"/>
      <c r="QSK18" s="193"/>
      <c r="QSL18" s="193"/>
      <c r="QSM18" s="193"/>
      <c r="QSN18" s="193"/>
      <c r="QSO18" s="193"/>
      <c r="QSP18" s="193"/>
      <c r="QSQ18" s="193"/>
      <c r="QSR18" s="193"/>
      <c r="QSS18" s="193"/>
      <c r="QST18" s="193"/>
      <c r="QSU18" s="193"/>
      <c r="QSV18" s="193"/>
      <c r="QSW18" s="193"/>
      <c r="QSX18" s="193"/>
      <c r="QSY18" s="193"/>
      <c r="QSZ18" s="193"/>
      <c r="QTA18" s="193"/>
      <c r="QTB18" s="193"/>
      <c r="QTC18" s="193"/>
      <c r="QTD18" s="193"/>
      <c r="QTE18" s="193"/>
      <c r="QTF18" s="193"/>
      <c r="QTG18" s="193"/>
      <c r="QTH18" s="193"/>
      <c r="QTI18" s="193"/>
      <c r="QTJ18" s="193"/>
      <c r="QTK18" s="193"/>
      <c r="QTL18" s="193"/>
      <c r="QTM18" s="193"/>
      <c r="QTN18" s="193"/>
      <c r="QTO18" s="193"/>
      <c r="QTP18" s="193"/>
      <c r="QTQ18" s="193"/>
      <c r="QTR18" s="193"/>
      <c r="QTS18" s="193"/>
      <c r="QTT18" s="193"/>
      <c r="QTU18" s="193"/>
      <c r="QTV18" s="193"/>
      <c r="QTW18" s="193"/>
      <c r="QTX18" s="193"/>
      <c r="QTY18" s="193"/>
      <c r="QTZ18" s="193"/>
      <c r="QUA18" s="193"/>
      <c r="QUB18" s="193"/>
      <c r="QUC18" s="193"/>
      <c r="QUD18" s="193"/>
      <c r="QUE18" s="193"/>
      <c r="QUF18" s="193"/>
      <c r="QUG18" s="193"/>
      <c r="QUH18" s="193"/>
      <c r="QUI18" s="193"/>
      <c r="QUJ18" s="193"/>
      <c r="QUK18" s="193"/>
      <c r="QUL18" s="193"/>
      <c r="QUM18" s="193"/>
      <c r="QUN18" s="193"/>
      <c r="QUO18" s="193"/>
      <c r="QUP18" s="193"/>
      <c r="QUQ18" s="193"/>
      <c r="QUR18" s="193"/>
      <c r="QUS18" s="193"/>
      <c r="QUT18" s="193"/>
      <c r="QUU18" s="193"/>
      <c r="QUV18" s="193"/>
      <c r="QUW18" s="193"/>
      <c r="QUX18" s="193"/>
      <c r="QUY18" s="193"/>
      <c r="QUZ18" s="193"/>
      <c r="QVA18" s="193"/>
      <c r="QVB18" s="193"/>
      <c r="QVC18" s="193"/>
      <c r="QVD18" s="193"/>
      <c r="QVE18" s="193"/>
      <c r="QVF18" s="193"/>
      <c r="QVG18" s="193"/>
      <c r="QVH18" s="193"/>
      <c r="QVI18" s="193"/>
      <c r="QVJ18" s="193"/>
      <c r="QVK18" s="193"/>
      <c r="QVL18" s="193"/>
      <c r="QVM18" s="193"/>
      <c r="QVN18" s="193"/>
      <c r="QVO18" s="193"/>
      <c r="QVP18" s="193"/>
      <c r="QVQ18" s="193"/>
      <c r="QVR18" s="193"/>
      <c r="QVS18" s="193"/>
      <c r="QVT18" s="193"/>
      <c r="QVU18" s="193"/>
      <c r="QVV18" s="193"/>
      <c r="QVW18" s="193"/>
      <c r="QVX18" s="193"/>
      <c r="QVY18" s="193"/>
      <c r="QVZ18" s="193"/>
      <c r="QWA18" s="193"/>
      <c r="QWB18" s="193"/>
      <c r="QWC18" s="193"/>
      <c r="QWD18" s="193"/>
      <c r="QWE18" s="193"/>
      <c r="QWF18" s="193"/>
      <c r="QWG18" s="193"/>
      <c r="QWH18" s="193"/>
      <c r="QWI18" s="193"/>
      <c r="QWJ18" s="193"/>
      <c r="QWK18" s="193"/>
      <c r="QWL18" s="193"/>
      <c r="QWM18" s="193"/>
      <c r="QWN18" s="193"/>
      <c r="QWO18" s="193"/>
      <c r="QWP18" s="193"/>
      <c r="QWQ18" s="193"/>
      <c r="QWR18" s="193"/>
      <c r="QWS18" s="193"/>
      <c r="QWT18" s="193"/>
      <c r="QWU18" s="193"/>
      <c r="QWV18" s="193"/>
      <c r="QWW18" s="193"/>
      <c r="QWX18" s="193"/>
      <c r="QWY18" s="193"/>
      <c r="QWZ18" s="193"/>
      <c r="QXA18" s="193"/>
      <c r="QXB18" s="193"/>
      <c r="QXC18" s="193"/>
      <c r="QXD18" s="193"/>
      <c r="QXE18" s="193"/>
      <c r="QXF18" s="193"/>
      <c r="QXG18" s="193"/>
      <c r="QXH18" s="193"/>
      <c r="QXI18" s="193"/>
      <c r="QXJ18" s="193"/>
      <c r="QXK18" s="193"/>
      <c r="QXL18" s="193"/>
      <c r="QXM18" s="193"/>
      <c r="QXN18" s="193"/>
      <c r="QXO18" s="193"/>
      <c r="QXP18" s="193"/>
      <c r="QXQ18" s="193"/>
      <c r="QXR18" s="193"/>
      <c r="QXS18" s="193"/>
      <c r="QXT18" s="193"/>
      <c r="QXU18" s="193"/>
      <c r="QXV18" s="193"/>
      <c r="QXW18" s="193"/>
      <c r="QXX18" s="193"/>
      <c r="QXY18" s="193"/>
      <c r="QXZ18" s="193"/>
      <c r="QYA18" s="193"/>
      <c r="QYB18" s="193"/>
      <c r="QYC18" s="193"/>
      <c r="QYD18" s="193"/>
      <c r="QYE18" s="193"/>
      <c r="QYF18" s="193"/>
      <c r="QYG18" s="193"/>
      <c r="QYH18" s="193"/>
      <c r="QYI18" s="193"/>
      <c r="QYJ18" s="193"/>
      <c r="QYK18" s="193"/>
      <c r="QYL18" s="193"/>
      <c r="QYM18" s="193"/>
      <c r="QYN18" s="193"/>
      <c r="QYO18" s="193"/>
      <c r="QYP18" s="193"/>
      <c r="QYQ18" s="193"/>
      <c r="QYR18" s="193"/>
      <c r="QYS18" s="193"/>
      <c r="QYT18" s="193"/>
      <c r="QYU18" s="193"/>
      <c r="QYV18" s="193"/>
      <c r="QYW18" s="193"/>
      <c r="QYX18" s="193"/>
      <c r="QYY18" s="193"/>
      <c r="QYZ18" s="193"/>
      <c r="QZA18" s="193"/>
      <c r="QZB18" s="193"/>
      <c r="QZC18" s="193"/>
      <c r="QZD18" s="193"/>
      <c r="QZE18" s="193"/>
      <c r="QZF18" s="193"/>
      <c r="QZG18" s="193"/>
      <c r="QZH18" s="193"/>
      <c r="QZI18" s="193"/>
      <c r="QZJ18" s="193"/>
      <c r="QZK18" s="193"/>
      <c r="QZL18" s="193"/>
      <c r="QZM18" s="193"/>
      <c r="QZN18" s="193"/>
      <c r="QZO18" s="193"/>
      <c r="QZP18" s="193"/>
      <c r="QZQ18" s="193"/>
      <c r="QZR18" s="193"/>
      <c r="QZS18" s="193"/>
      <c r="QZT18" s="193"/>
      <c r="QZU18" s="193"/>
      <c r="QZV18" s="193"/>
      <c r="QZW18" s="193"/>
      <c r="QZX18" s="193"/>
      <c r="QZY18" s="193"/>
      <c r="QZZ18" s="193"/>
      <c r="RAA18" s="193"/>
      <c r="RAB18" s="193"/>
      <c r="RAC18" s="193"/>
      <c r="RAD18" s="193"/>
      <c r="RAE18" s="193"/>
      <c r="RAF18" s="193"/>
      <c r="RAG18" s="193"/>
      <c r="RAH18" s="193"/>
      <c r="RAI18" s="193"/>
      <c r="RAJ18" s="193"/>
      <c r="RAK18" s="193"/>
      <c r="RAL18" s="193"/>
      <c r="RAM18" s="193"/>
      <c r="RAN18" s="193"/>
      <c r="RAO18" s="193"/>
      <c r="RAP18" s="193"/>
      <c r="RAQ18" s="193"/>
      <c r="RAR18" s="193"/>
      <c r="RAS18" s="193"/>
      <c r="RAT18" s="193"/>
      <c r="RAU18" s="193"/>
      <c r="RAV18" s="193"/>
      <c r="RAW18" s="193"/>
      <c r="RAX18" s="193"/>
      <c r="RAY18" s="193"/>
      <c r="RAZ18" s="193"/>
      <c r="RBA18" s="193"/>
      <c r="RBB18" s="193"/>
      <c r="RBC18" s="193"/>
      <c r="RBD18" s="193"/>
      <c r="RBE18" s="193"/>
      <c r="RBF18" s="193"/>
      <c r="RBG18" s="193"/>
      <c r="RBH18" s="193"/>
      <c r="RBI18" s="193"/>
      <c r="RBJ18" s="193"/>
      <c r="RBK18" s="193"/>
      <c r="RBL18" s="193"/>
      <c r="RBM18" s="193"/>
      <c r="RBN18" s="193"/>
      <c r="RBO18" s="193"/>
      <c r="RBP18" s="193"/>
      <c r="RBQ18" s="193"/>
      <c r="RBR18" s="193"/>
      <c r="RBS18" s="193"/>
      <c r="RBT18" s="193"/>
      <c r="RBU18" s="193"/>
      <c r="RBV18" s="193"/>
      <c r="RBW18" s="193"/>
      <c r="RBX18" s="193"/>
      <c r="RBY18" s="193"/>
      <c r="RBZ18" s="193"/>
      <c r="RCA18" s="193"/>
      <c r="RCB18" s="193"/>
      <c r="RCC18" s="193"/>
      <c r="RCD18" s="193"/>
      <c r="RCE18" s="193"/>
      <c r="RCF18" s="193"/>
      <c r="RCG18" s="193"/>
      <c r="RCH18" s="193"/>
      <c r="RCI18" s="193"/>
      <c r="RCJ18" s="193"/>
      <c r="RCK18" s="193"/>
      <c r="RCL18" s="193"/>
      <c r="RCM18" s="193"/>
      <c r="RCN18" s="193"/>
      <c r="RCO18" s="193"/>
      <c r="RCP18" s="193"/>
      <c r="RCQ18" s="193"/>
      <c r="RCR18" s="193"/>
      <c r="RCS18" s="193"/>
      <c r="RCT18" s="193"/>
      <c r="RCU18" s="193"/>
      <c r="RCV18" s="193"/>
      <c r="RCW18" s="193"/>
      <c r="RCX18" s="193"/>
      <c r="RCY18" s="193"/>
      <c r="RCZ18" s="193"/>
      <c r="RDA18" s="193"/>
      <c r="RDB18" s="193"/>
      <c r="RDC18" s="193"/>
      <c r="RDD18" s="193"/>
      <c r="RDE18" s="193"/>
      <c r="RDF18" s="193"/>
      <c r="RDG18" s="193"/>
      <c r="RDH18" s="193"/>
      <c r="RDI18" s="193"/>
      <c r="RDJ18" s="193"/>
      <c r="RDK18" s="193"/>
      <c r="RDL18" s="193"/>
      <c r="RDM18" s="193"/>
      <c r="RDN18" s="193"/>
      <c r="RDO18" s="193"/>
      <c r="RDP18" s="193"/>
      <c r="RDQ18" s="193"/>
      <c r="RDR18" s="193"/>
      <c r="RDS18" s="193"/>
      <c r="RDT18" s="193"/>
      <c r="RDU18" s="193"/>
      <c r="RDV18" s="193"/>
      <c r="RDW18" s="193"/>
      <c r="RDX18" s="193"/>
      <c r="RDY18" s="193"/>
      <c r="RDZ18" s="193"/>
      <c r="REA18" s="193"/>
      <c r="REB18" s="193"/>
      <c r="REC18" s="193"/>
      <c r="RED18" s="193"/>
      <c r="REE18" s="193"/>
      <c r="REF18" s="193"/>
      <c r="REG18" s="193"/>
      <c r="REH18" s="193"/>
      <c r="REI18" s="193"/>
      <c r="REJ18" s="193"/>
      <c r="REK18" s="193"/>
      <c r="REL18" s="193"/>
      <c r="REM18" s="193"/>
      <c r="REN18" s="193"/>
      <c r="REO18" s="193"/>
      <c r="REP18" s="193"/>
      <c r="REQ18" s="193"/>
      <c r="RER18" s="193"/>
      <c r="RES18" s="193"/>
      <c r="RET18" s="193"/>
      <c r="REU18" s="193"/>
      <c r="REV18" s="193"/>
      <c r="REW18" s="193"/>
      <c r="REX18" s="193"/>
      <c r="REY18" s="193"/>
      <c r="REZ18" s="193"/>
      <c r="RFA18" s="193"/>
      <c r="RFB18" s="193"/>
      <c r="RFC18" s="193"/>
      <c r="RFD18" s="193"/>
      <c r="RFE18" s="193"/>
      <c r="RFF18" s="193"/>
      <c r="RFG18" s="193"/>
      <c r="RFH18" s="193"/>
      <c r="RFI18" s="193"/>
      <c r="RFJ18" s="193"/>
      <c r="RFK18" s="193"/>
      <c r="RFL18" s="193"/>
      <c r="RFM18" s="193"/>
      <c r="RFN18" s="193"/>
      <c r="RFO18" s="193"/>
      <c r="RFP18" s="193"/>
      <c r="RFQ18" s="193"/>
      <c r="RFR18" s="193"/>
      <c r="RFS18" s="193"/>
      <c r="RFT18" s="193"/>
      <c r="RFU18" s="193"/>
      <c r="RFV18" s="193"/>
      <c r="RFW18" s="193"/>
      <c r="RFX18" s="193"/>
      <c r="RFY18" s="193"/>
      <c r="RFZ18" s="193"/>
      <c r="RGA18" s="193"/>
      <c r="RGB18" s="193"/>
      <c r="RGC18" s="193"/>
      <c r="RGD18" s="193"/>
      <c r="RGE18" s="193"/>
      <c r="RGF18" s="193"/>
      <c r="RGG18" s="193"/>
      <c r="RGH18" s="193"/>
      <c r="RGI18" s="193"/>
      <c r="RGJ18" s="193"/>
      <c r="RGK18" s="193"/>
      <c r="RGL18" s="193"/>
      <c r="RGM18" s="193"/>
      <c r="RGN18" s="193"/>
      <c r="RGO18" s="193"/>
      <c r="RGP18" s="193"/>
      <c r="RGQ18" s="193"/>
      <c r="RGR18" s="193"/>
      <c r="RGS18" s="193"/>
      <c r="RGT18" s="193"/>
      <c r="RGU18" s="193"/>
      <c r="RGV18" s="193"/>
      <c r="RGW18" s="193"/>
      <c r="RGX18" s="193"/>
      <c r="RGY18" s="193"/>
      <c r="RGZ18" s="193"/>
      <c r="RHA18" s="193"/>
      <c r="RHB18" s="193"/>
      <c r="RHC18" s="193"/>
      <c r="RHD18" s="193"/>
      <c r="RHE18" s="193"/>
      <c r="RHF18" s="193"/>
      <c r="RHG18" s="193"/>
      <c r="RHH18" s="193"/>
      <c r="RHI18" s="193"/>
      <c r="RHJ18" s="193"/>
      <c r="RHK18" s="193"/>
      <c r="RHL18" s="193"/>
      <c r="RHM18" s="193"/>
      <c r="RHN18" s="193"/>
      <c r="RHO18" s="193"/>
      <c r="RHP18" s="193"/>
      <c r="RHQ18" s="193"/>
      <c r="RHR18" s="193"/>
      <c r="RHS18" s="193"/>
      <c r="RHT18" s="193"/>
      <c r="RHU18" s="193"/>
      <c r="RHV18" s="193"/>
      <c r="RHW18" s="193"/>
      <c r="RHX18" s="193"/>
      <c r="RHY18" s="193"/>
      <c r="RHZ18" s="193"/>
      <c r="RIA18" s="193"/>
      <c r="RIB18" s="193"/>
      <c r="RIC18" s="193"/>
      <c r="RID18" s="193"/>
      <c r="RIE18" s="193"/>
      <c r="RIF18" s="193"/>
      <c r="RIG18" s="193"/>
      <c r="RIH18" s="193"/>
      <c r="RII18" s="193"/>
      <c r="RIJ18" s="193"/>
      <c r="RIK18" s="193"/>
      <c r="RIL18" s="193"/>
      <c r="RIM18" s="193"/>
      <c r="RIN18" s="193"/>
      <c r="RIO18" s="193"/>
      <c r="RIP18" s="193"/>
      <c r="RIQ18" s="193"/>
      <c r="RIR18" s="193"/>
      <c r="RIS18" s="193"/>
      <c r="RIT18" s="193"/>
      <c r="RIU18" s="193"/>
      <c r="RIV18" s="193"/>
      <c r="RIW18" s="193"/>
      <c r="RIX18" s="193"/>
      <c r="RIY18" s="193"/>
      <c r="RIZ18" s="193"/>
      <c r="RJA18" s="193"/>
      <c r="RJB18" s="193"/>
      <c r="RJC18" s="193"/>
      <c r="RJD18" s="193"/>
      <c r="RJE18" s="193"/>
      <c r="RJF18" s="193"/>
      <c r="RJG18" s="193"/>
      <c r="RJH18" s="193"/>
      <c r="RJI18" s="193"/>
      <c r="RJJ18" s="193"/>
      <c r="RJK18" s="193"/>
      <c r="RJL18" s="193"/>
      <c r="RJM18" s="193"/>
      <c r="RJN18" s="193"/>
      <c r="RJO18" s="193"/>
      <c r="RJP18" s="193"/>
      <c r="RJQ18" s="193"/>
      <c r="RJR18" s="193"/>
      <c r="RJS18" s="193"/>
      <c r="RJT18" s="193"/>
      <c r="RJU18" s="193"/>
      <c r="RJV18" s="193"/>
      <c r="RJW18" s="193"/>
      <c r="RJX18" s="193"/>
      <c r="RJY18" s="193"/>
      <c r="RJZ18" s="193"/>
      <c r="RKA18" s="193"/>
      <c r="RKB18" s="193"/>
      <c r="RKC18" s="193"/>
      <c r="RKD18" s="193"/>
      <c r="RKE18" s="193"/>
      <c r="RKF18" s="193"/>
      <c r="RKG18" s="193"/>
      <c r="RKH18" s="193"/>
      <c r="RKI18" s="193"/>
      <c r="RKJ18" s="193"/>
      <c r="RKK18" s="193"/>
      <c r="RKL18" s="193"/>
      <c r="RKM18" s="193"/>
      <c r="RKN18" s="193"/>
      <c r="RKO18" s="193"/>
      <c r="RKP18" s="193"/>
      <c r="RKQ18" s="193"/>
      <c r="RKR18" s="193"/>
      <c r="RKS18" s="193"/>
      <c r="RKT18" s="193"/>
      <c r="RKU18" s="193"/>
      <c r="RKV18" s="193"/>
      <c r="RKW18" s="193"/>
      <c r="RKX18" s="193"/>
      <c r="RKY18" s="193"/>
      <c r="RKZ18" s="193"/>
      <c r="RLA18" s="193"/>
      <c r="RLB18" s="193"/>
      <c r="RLC18" s="193"/>
      <c r="RLD18" s="193"/>
      <c r="RLE18" s="193"/>
      <c r="RLF18" s="193"/>
      <c r="RLG18" s="193"/>
      <c r="RLH18" s="193"/>
      <c r="RLI18" s="193"/>
      <c r="RLJ18" s="193"/>
      <c r="RLK18" s="193"/>
      <c r="RLL18" s="193"/>
      <c r="RLM18" s="193"/>
      <c r="RLN18" s="193"/>
      <c r="RLO18" s="193"/>
      <c r="RLP18" s="193"/>
      <c r="RLQ18" s="193"/>
      <c r="RLR18" s="193"/>
      <c r="RLS18" s="193"/>
      <c r="RLT18" s="193"/>
      <c r="RLU18" s="193"/>
      <c r="RLV18" s="193"/>
      <c r="RLW18" s="193"/>
      <c r="RLX18" s="193"/>
      <c r="RLY18" s="193"/>
      <c r="RLZ18" s="193"/>
      <c r="RMA18" s="193"/>
      <c r="RMB18" s="193"/>
      <c r="RMC18" s="193"/>
      <c r="RMD18" s="193"/>
      <c r="RME18" s="193"/>
      <c r="RMF18" s="193"/>
      <c r="RMG18" s="193"/>
      <c r="RMH18" s="193"/>
      <c r="RMI18" s="193"/>
      <c r="RMJ18" s="193"/>
      <c r="RMK18" s="193"/>
      <c r="RML18" s="193"/>
      <c r="RMM18" s="193"/>
      <c r="RMN18" s="193"/>
      <c r="RMO18" s="193"/>
      <c r="RMP18" s="193"/>
      <c r="RMQ18" s="193"/>
      <c r="RMR18" s="193"/>
      <c r="RMS18" s="193"/>
      <c r="RMT18" s="193"/>
      <c r="RMU18" s="193"/>
      <c r="RMV18" s="193"/>
      <c r="RMW18" s="193"/>
      <c r="RMX18" s="193"/>
      <c r="RMY18" s="193"/>
      <c r="RMZ18" s="193"/>
      <c r="RNA18" s="193"/>
      <c r="RNB18" s="193"/>
      <c r="RNC18" s="193"/>
      <c r="RND18" s="193"/>
      <c r="RNE18" s="193"/>
      <c r="RNF18" s="193"/>
      <c r="RNG18" s="193"/>
      <c r="RNH18" s="193"/>
      <c r="RNI18" s="193"/>
      <c r="RNJ18" s="193"/>
      <c r="RNK18" s="193"/>
      <c r="RNL18" s="193"/>
      <c r="RNM18" s="193"/>
      <c r="RNN18" s="193"/>
      <c r="RNO18" s="193"/>
      <c r="RNP18" s="193"/>
      <c r="RNQ18" s="193"/>
      <c r="RNR18" s="193"/>
      <c r="RNS18" s="193"/>
      <c r="RNT18" s="193"/>
      <c r="RNU18" s="193"/>
      <c r="RNV18" s="193"/>
      <c r="RNW18" s="193"/>
      <c r="RNX18" s="193"/>
      <c r="RNY18" s="193"/>
      <c r="RNZ18" s="193"/>
      <c r="ROA18" s="193"/>
      <c r="ROB18" s="193"/>
      <c r="ROC18" s="193"/>
      <c r="ROD18" s="193"/>
      <c r="ROE18" s="193"/>
      <c r="ROF18" s="193"/>
      <c r="ROG18" s="193"/>
      <c r="ROH18" s="193"/>
      <c r="ROI18" s="193"/>
      <c r="ROJ18" s="193"/>
      <c r="ROK18" s="193"/>
      <c r="ROL18" s="193"/>
      <c r="ROM18" s="193"/>
      <c r="RON18" s="193"/>
      <c r="ROO18" s="193"/>
      <c r="ROP18" s="193"/>
      <c r="ROQ18" s="193"/>
      <c r="ROR18" s="193"/>
      <c r="ROS18" s="193"/>
      <c r="ROT18" s="193"/>
      <c r="ROU18" s="193"/>
      <c r="ROV18" s="193"/>
      <c r="ROW18" s="193"/>
      <c r="ROX18" s="193"/>
      <c r="ROY18" s="193"/>
      <c r="ROZ18" s="193"/>
      <c r="RPA18" s="193"/>
      <c r="RPB18" s="193"/>
      <c r="RPC18" s="193"/>
      <c r="RPD18" s="193"/>
      <c r="RPE18" s="193"/>
      <c r="RPF18" s="193"/>
      <c r="RPG18" s="193"/>
      <c r="RPH18" s="193"/>
      <c r="RPI18" s="193"/>
      <c r="RPJ18" s="193"/>
      <c r="RPK18" s="193"/>
      <c r="RPL18" s="193"/>
      <c r="RPM18" s="193"/>
      <c r="RPN18" s="193"/>
      <c r="RPO18" s="193"/>
      <c r="RPP18" s="193"/>
      <c r="RPQ18" s="193"/>
      <c r="RPR18" s="193"/>
      <c r="RPS18" s="193"/>
      <c r="RPT18" s="193"/>
      <c r="RPU18" s="193"/>
      <c r="RPV18" s="193"/>
      <c r="RPW18" s="193"/>
      <c r="RPX18" s="193"/>
      <c r="RPY18" s="193"/>
      <c r="RPZ18" s="193"/>
      <c r="RQA18" s="193"/>
      <c r="RQB18" s="193"/>
      <c r="RQC18" s="193"/>
      <c r="RQD18" s="193"/>
      <c r="RQE18" s="193"/>
      <c r="RQF18" s="193"/>
      <c r="RQG18" s="193"/>
      <c r="RQH18" s="193"/>
      <c r="RQI18" s="193"/>
      <c r="RQJ18" s="193"/>
      <c r="RQK18" s="193"/>
      <c r="RQL18" s="193"/>
      <c r="RQM18" s="193"/>
      <c r="RQN18" s="193"/>
      <c r="RQO18" s="193"/>
      <c r="RQP18" s="193"/>
      <c r="RQQ18" s="193"/>
      <c r="RQR18" s="193"/>
      <c r="RQS18" s="193"/>
      <c r="RQT18" s="193"/>
      <c r="RQU18" s="193"/>
      <c r="RQV18" s="193"/>
      <c r="RQW18" s="193"/>
      <c r="RQX18" s="193"/>
      <c r="RQY18" s="193"/>
      <c r="RQZ18" s="193"/>
      <c r="RRA18" s="193"/>
      <c r="RRB18" s="193"/>
      <c r="RRC18" s="193"/>
      <c r="RRD18" s="193"/>
      <c r="RRE18" s="193"/>
      <c r="RRF18" s="193"/>
      <c r="RRG18" s="193"/>
      <c r="RRH18" s="193"/>
      <c r="RRI18" s="193"/>
      <c r="RRJ18" s="193"/>
      <c r="RRK18" s="193"/>
      <c r="RRL18" s="193"/>
      <c r="RRM18" s="193"/>
      <c r="RRN18" s="193"/>
      <c r="RRO18" s="193"/>
      <c r="RRP18" s="193"/>
      <c r="RRQ18" s="193"/>
      <c r="RRR18" s="193"/>
      <c r="RRS18" s="193"/>
      <c r="RRT18" s="193"/>
      <c r="RRU18" s="193"/>
      <c r="RRV18" s="193"/>
      <c r="RRW18" s="193"/>
      <c r="RRX18" s="193"/>
      <c r="RRY18" s="193"/>
      <c r="RRZ18" s="193"/>
      <c r="RSA18" s="193"/>
      <c r="RSB18" s="193"/>
      <c r="RSC18" s="193"/>
      <c r="RSD18" s="193"/>
      <c r="RSE18" s="193"/>
      <c r="RSF18" s="193"/>
      <c r="RSG18" s="193"/>
      <c r="RSH18" s="193"/>
      <c r="RSI18" s="193"/>
      <c r="RSJ18" s="193"/>
      <c r="RSK18" s="193"/>
      <c r="RSL18" s="193"/>
      <c r="RSM18" s="193"/>
      <c r="RSN18" s="193"/>
      <c r="RSO18" s="193"/>
      <c r="RSP18" s="193"/>
      <c r="RSQ18" s="193"/>
      <c r="RSR18" s="193"/>
      <c r="RSS18" s="193"/>
      <c r="RST18" s="193"/>
      <c r="RSU18" s="193"/>
      <c r="RSV18" s="193"/>
      <c r="RSW18" s="193"/>
      <c r="RSX18" s="193"/>
      <c r="RSY18" s="193"/>
      <c r="RSZ18" s="193"/>
      <c r="RTA18" s="193"/>
      <c r="RTB18" s="193"/>
      <c r="RTC18" s="193"/>
      <c r="RTD18" s="193"/>
      <c r="RTE18" s="193"/>
      <c r="RTF18" s="193"/>
      <c r="RTG18" s="193"/>
      <c r="RTH18" s="193"/>
      <c r="RTI18" s="193"/>
      <c r="RTJ18" s="193"/>
      <c r="RTK18" s="193"/>
      <c r="RTL18" s="193"/>
      <c r="RTM18" s="193"/>
      <c r="RTN18" s="193"/>
      <c r="RTO18" s="193"/>
      <c r="RTP18" s="193"/>
      <c r="RTQ18" s="193"/>
      <c r="RTR18" s="193"/>
      <c r="RTS18" s="193"/>
      <c r="RTT18" s="193"/>
      <c r="RTU18" s="193"/>
      <c r="RTV18" s="193"/>
      <c r="RTW18" s="193"/>
      <c r="RTX18" s="193"/>
      <c r="RTY18" s="193"/>
      <c r="RTZ18" s="193"/>
      <c r="RUA18" s="193"/>
      <c r="RUB18" s="193"/>
      <c r="RUC18" s="193"/>
      <c r="RUD18" s="193"/>
      <c r="RUE18" s="193"/>
      <c r="RUF18" s="193"/>
      <c r="RUG18" s="193"/>
      <c r="RUH18" s="193"/>
      <c r="RUI18" s="193"/>
      <c r="RUJ18" s="193"/>
      <c r="RUK18" s="193"/>
      <c r="RUL18" s="193"/>
      <c r="RUM18" s="193"/>
      <c r="RUN18" s="193"/>
      <c r="RUO18" s="193"/>
      <c r="RUP18" s="193"/>
      <c r="RUQ18" s="193"/>
      <c r="RUR18" s="193"/>
      <c r="RUS18" s="193"/>
      <c r="RUT18" s="193"/>
      <c r="RUU18" s="193"/>
      <c r="RUV18" s="193"/>
      <c r="RUW18" s="193"/>
      <c r="RUX18" s="193"/>
      <c r="RUY18" s="193"/>
      <c r="RUZ18" s="193"/>
      <c r="RVA18" s="193"/>
      <c r="RVB18" s="193"/>
      <c r="RVC18" s="193"/>
      <c r="RVD18" s="193"/>
      <c r="RVE18" s="193"/>
      <c r="RVF18" s="193"/>
      <c r="RVG18" s="193"/>
      <c r="RVH18" s="193"/>
      <c r="RVI18" s="193"/>
      <c r="RVJ18" s="193"/>
      <c r="RVK18" s="193"/>
      <c r="RVL18" s="193"/>
      <c r="RVM18" s="193"/>
      <c r="RVN18" s="193"/>
      <c r="RVO18" s="193"/>
      <c r="RVP18" s="193"/>
      <c r="RVQ18" s="193"/>
      <c r="RVR18" s="193"/>
      <c r="RVS18" s="193"/>
      <c r="RVT18" s="193"/>
      <c r="RVU18" s="193"/>
      <c r="RVV18" s="193"/>
      <c r="RVW18" s="193"/>
      <c r="RVX18" s="193"/>
      <c r="RVY18" s="193"/>
      <c r="RVZ18" s="193"/>
      <c r="RWA18" s="193"/>
      <c r="RWB18" s="193"/>
      <c r="RWC18" s="193"/>
      <c r="RWD18" s="193"/>
      <c r="RWE18" s="193"/>
      <c r="RWF18" s="193"/>
      <c r="RWG18" s="193"/>
      <c r="RWH18" s="193"/>
      <c r="RWI18" s="193"/>
      <c r="RWJ18" s="193"/>
      <c r="RWK18" s="193"/>
      <c r="RWL18" s="193"/>
      <c r="RWM18" s="193"/>
      <c r="RWN18" s="193"/>
      <c r="RWO18" s="193"/>
      <c r="RWP18" s="193"/>
      <c r="RWQ18" s="193"/>
      <c r="RWR18" s="193"/>
      <c r="RWS18" s="193"/>
      <c r="RWT18" s="193"/>
      <c r="RWU18" s="193"/>
      <c r="RWV18" s="193"/>
      <c r="RWW18" s="193"/>
      <c r="RWX18" s="193"/>
      <c r="RWY18" s="193"/>
      <c r="RWZ18" s="193"/>
      <c r="RXA18" s="193"/>
      <c r="RXB18" s="193"/>
      <c r="RXC18" s="193"/>
      <c r="RXD18" s="193"/>
      <c r="RXE18" s="193"/>
      <c r="RXF18" s="193"/>
      <c r="RXG18" s="193"/>
      <c r="RXH18" s="193"/>
      <c r="RXI18" s="193"/>
      <c r="RXJ18" s="193"/>
      <c r="RXK18" s="193"/>
      <c r="RXL18" s="193"/>
      <c r="RXM18" s="193"/>
      <c r="RXN18" s="193"/>
      <c r="RXO18" s="193"/>
      <c r="RXP18" s="193"/>
      <c r="RXQ18" s="193"/>
      <c r="RXR18" s="193"/>
      <c r="RXS18" s="193"/>
      <c r="RXT18" s="193"/>
      <c r="RXU18" s="193"/>
      <c r="RXV18" s="193"/>
      <c r="RXW18" s="193"/>
      <c r="RXX18" s="193"/>
      <c r="RXY18" s="193"/>
      <c r="RXZ18" s="193"/>
      <c r="RYA18" s="193"/>
      <c r="RYB18" s="193"/>
      <c r="RYC18" s="193"/>
      <c r="RYD18" s="193"/>
      <c r="RYE18" s="193"/>
      <c r="RYF18" s="193"/>
      <c r="RYG18" s="193"/>
      <c r="RYH18" s="193"/>
      <c r="RYI18" s="193"/>
      <c r="RYJ18" s="193"/>
      <c r="RYK18" s="193"/>
      <c r="RYL18" s="193"/>
      <c r="RYM18" s="193"/>
      <c r="RYN18" s="193"/>
      <c r="RYO18" s="193"/>
      <c r="RYP18" s="193"/>
      <c r="RYQ18" s="193"/>
      <c r="RYR18" s="193"/>
      <c r="RYS18" s="193"/>
      <c r="RYT18" s="193"/>
      <c r="RYU18" s="193"/>
      <c r="RYV18" s="193"/>
      <c r="RYW18" s="193"/>
      <c r="RYX18" s="193"/>
      <c r="RYY18" s="193"/>
      <c r="RYZ18" s="193"/>
      <c r="RZA18" s="193"/>
      <c r="RZB18" s="193"/>
      <c r="RZC18" s="193"/>
      <c r="RZD18" s="193"/>
      <c r="RZE18" s="193"/>
      <c r="RZF18" s="193"/>
      <c r="RZG18" s="193"/>
      <c r="RZH18" s="193"/>
      <c r="RZI18" s="193"/>
      <c r="RZJ18" s="193"/>
      <c r="RZK18" s="193"/>
      <c r="RZL18" s="193"/>
      <c r="RZM18" s="193"/>
      <c r="RZN18" s="193"/>
      <c r="RZO18" s="193"/>
      <c r="RZP18" s="193"/>
      <c r="RZQ18" s="193"/>
      <c r="RZR18" s="193"/>
      <c r="RZS18" s="193"/>
      <c r="RZT18" s="193"/>
      <c r="RZU18" s="193"/>
      <c r="RZV18" s="193"/>
      <c r="RZW18" s="193"/>
      <c r="RZX18" s="193"/>
      <c r="RZY18" s="193"/>
      <c r="RZZ18" s="193"/>
      <c r="SAA18" s="193"/>
      <c r="SAB18" s="193"/>
      <c r="SAC18" s="193"/>
      <c r="SAD18" s="193"/>
      <c r="SAE18" s="193"/>
      <c r="SAF18" s="193"/>
      <c r="SAG18" s="193"/>
      <c r="SAH18" s="193"/>
      <c r="SAI18" s="193"/>
      <c r="SAJ18" s="193"/>
      <c r="SAK18" s="193"/>
      <c r="SAL18" s="193"/>
      <c r="SAM18" s="193"/>
      <c r="SAN18" s="193"/>
      <c r="SAO18" s="193"/>
      <c r="SAP18" s="193"/>
      <c r="SAQ18" s="193"/>
      <c r="SAR18" s="193"/>
      <c r="SAS18" s="193"/>
      <c r="SAT18" s="193"/>
      <c r="SAU18" s="193"/>
      <c r="SAV18" s="193"/>
      <c r="SAW18" s="193"/>
      <c r="SAX18" s="193"/>
      <c r="SAY18" s="193"/>
      <c r="SAZ18" s="193"/>
      <c r="SBA18" s="193"/>
      <c r="SBB18" s="193"/>
      <c r="SBC18" s="193"/>
      <c r="SBD18" s="193"/>
      <c r="SBE18" s="193"/>
      <c r="SBF18" s="193"/>
      <c r="SBG18" s="193"/>
      <c r="SBH18" s="193"/>
      <c r="SBI18" s="193"/>
      <c r="SBJ18" s="193"/>
      <c r="SBK18" s="193"/>
      <c r="SBL18" s="193"/>
      <c r="SBM18" s="193"/>
      <c r="SBN18" s="193"/>
      <c r="SBO18" s="193"/>
      <c r="SBP18" s="193"/>
      <c r="SBQ18" s="193"/>
      <c r="SBR18" s="193"/>
      <c r="SBS18" s="193"/>
      <c r="SBT18" s="193"/>
      <c r="SBU18" s="193"/>
      <c r="SBV18" s="193"/>
      <c r="SBW18" s="193"/>
      <c r="SBX18" s="193"/>
      <c r="SBY18" s="193"/>
      <c r="SBZ18" s="193"/>
      <c r="SCA18" s="193"/>
      <c r="SCB18" s="193"/>
      <c r="SCC18" s="193"/>
      <c r="SCD18" s="193"/>
      <c r="SCE18" s="193"/>
      <c r="SCF18" s="193"/>
      <c r="SCG18" s="193"/>
      <c r="SCH18" s="193"/>
      <c r="SCI18" s="193"/>
      <c r="SCJ18" s="193"/>
      <c r="SCK18" s="193"/>
      <c r="SCL18" s="193"/>
      <c r="SCM18" s="193"/>
      <c r="SCN18" s="193"/>
      <c r="SCO18" s="193"/>
      <c r="SCP18" s="193"/>
      <c r="SCQ18" s="193"/>
      <c r="SCR18" s="193"/>
      <c r="SCS18" s="193"/>
      <c r="SCT18" s="193"/>
      <c r="SCU18" s="193"/>
      <c r="SCV18" s="193"/>
      <c r="SCW18" s="193"/>
      <c r="SCX18" s="193"/>
      <c r="SCY18" s="193"/>
      <c r="SCZ18" s="193"/>
      <c r="SDA18" s="193"/>
      <c r="SDB18" s="193"/>
      <c r="SDC18" s="193"/>
      <c r="SDD18" s="193"/>
      <c r="SDE18" s="193"/>
      <c r="SDF18" s="193"/>
      <c r="SDG18" s="193"/>
      <c r="SDH18" s="193"/>
      <c r="SDI18" s="193"/>
      <c r="SDJ18" s="193"/>
      <c r="SDK18" s="193"/>
      <c r="SDL18" s="193"/>
      <c r="SDM18" s="193"/>
      <c r="SDN18" s="193"/>
      <c r="SDO18" s="193"/>
      <c r="SDP18" s="193"/>
      <c r="SDQ18" s="193"/>
      <c r="SDR18" s="193"/>
      <c r="SDS18" s="193"/>
      <c r="SDT18" s="193"/>
      <c r="SDU18" s="193"/>
      <c r="SDV18" s="193"/>
      <c r="SDW18" s="193"/>
      <c r="SDX18" s="193"/>
      <c r="SDY18" s="193"/>
      <c r="SDZ18" s="193"/>
      <c r="SEA18" s="193"/>
      <c r="SEB18" s="193"/>
      <c r="SEC18" s="193"/>
      <c r="SED18" s="193"/>
      <c r="SEE18" s="193"/>
      <c r="SEF18" s="193"/>
      <c r="SEG18" s="193"/>
      <c r="SEH18" s="193"/>
      <c r="SEI18" s="193"/>
      <c r="SEJ18" s="193"/>
      <c r="SEK18" s="193"/>
      <c r="SEL18" s="193"/>
      <c r="SEM18" s="193"/>
      <c r="SEN18" s="193"/>
      <c r="SEO18" s="193"/>
      <c r="SEP18" s="193"/>
      <c r="SEQ18" s="193"/>
      <c r="SER18" s="193"/>
      <c r="SES18" s="193"/>
      <c r="SET18" s="193"/>
      <c r="SEU18" s="193"/>
      <c r="SEV18" s="193"/>
      <c r="SEW18" s="193"/>
      <c r="SEX18" s="193"/>
      <c r="SEY18" s="193"/>
      <c r="SEZ18" s="193"/>
      <c r="SFA18" s="193"/>
      <c r="SFB18" s="193"/>
      <c r="SFC18" s="193"/>
      <c r="SFD18" s="193"/>
      <c r="SFE18" s="193"/>
      <c r="SFF18" s="193"/>
      <c r="SFG18" s="193"/>
      <c r="SFH18" s="193"/>
      <c r="SFI18" s="193"/>
      <c r="SFJ18" s="193"/>
      <c r="SFK18" s="193"/>
      <c r="SFL18" s="193"/>
      <c r="SFM18" s="193"/>
      <c r="SFN18" s="193"/>
      <c r="SFO18" s="193"/>
      <c r="SFP18" s="193"/>
      <c r="SFQ18" s="193"/>
      <c r="SFR18" s="193"/>
      <c r="SFS18" s="193"/>
      <c r="SFT18" s="193"/>
      <c r="SFU18" s="193"/>
      <c r="SFV18" s="193"/>
      <c r="SFW18" s="193"/>
      <c r="SFX18" s="193"/>
      <c r="SFY18" s="193"/>
      <c r="SFZ18" s="193"/>
      <c r="SGA18" s="193"/>
      <c r="SGB18" s="193"/>
      <c r="SGC18" s="193"/>
      <c r="SGD18" s="193"/>
      <c r="SGE18" s="193"/>
      <c r="SGF18" s="193"/>
      <c r="SGG18" s="193"/>
      <c r="SGH18" s="193"/>
      <c r="SGI18" s="193"/>
      <c r="SGJ18" s="193"/>
      <c r="SGK18" s="193"/>
      <c r="SGL18" s="193"/>
      <c r="SGM18" s="193"/>
      <c r="SGN18" s="193"/>
      <c r="SGO18" s="193"/>
      <c r="SGP18" s="193"/>
      <c r="SGQ18" s="193"/>
      <c r="SGR18" s="193"/>
      <c r="SGS18" s="193"/>
      <c r="SGT18" s="193"/>
      <c r="SGU18" s="193"/>
      <c r="SGV18" s="193"/>
      <c r="SGW18" s="193"/>
      <c r="SGX18" s="193"/>
      <c r="SGY18" s="193"/>
      <c r="SGZ18" s="193"/>
      <c r="SHA18" s="193"/>
      <c r="SHB18" s="193"/>
      <c r="SHC18" s="193"/>
      <c r="SHD18" s="193"/>
      <c r="SHE18" s="193"/>
      <c r="SHF18" s="193"/>
      <c r="SHG18" s="193"/>
      <c r="SHH18" s="193"/>
      <c r="SHI18" s="193"/>
      <c r="SHJ18" s="193"/>
      <c r="SHK18" s="193"/>
      <c r="SHL18" s="193"/>
      <c r="SHM18" s="193"/>
      <c r="SHN18" s="193"/>
      <c r="SHO18" s="193"/>
      <c r="SHP18" s="193"/>
      <c r="SHQ18" s="193"/>
      <c r="SHR18" s="193"/>
      <c r="SHS18" s="193"/>
      <c r="SHT18" s="193"/>
      <c r="SHU18" s="193"/>
      <c r="SHV18" s="193"/>
      <c r="SHW18" s="193"/>
      <c r="SHX18" s="193"/>
      <c r="SHY18" s="193"/>
      <c r="SHZ18" s="193"/>
      <c r="SIA18" s="193"/>
      <c r="SIB18" s="193"/>
      <c r="SIC18" s="193"/>
      <c r="SID18" s="193"/>
      <c r="SIE18" s="193"/>
      <c r="SIF18" s="193"/>
      <c r="SIG18" s="193"/>
      <c r="SIH18" s="193"/>
      <c r="SII18" s="193"/>
      <c r="SIJ18" s="193"/>
      <c r="SIK18" s="193"/>
      <c r="SIL18" s="193"/>
      <c r="SIM18" s="193"/>
      <c r="SIN18" s="193"/>
      <c r="SIO18" s="193"/>
      <c r="SIP18" s="193"/>
      <c r="SIQ18" s="193"/>
      <c r="SIR18" s="193"/>
      <c r="SIS18" s="193"/>
      <c r="SIT18" s="193"/>
      <c r="SIU18" s="193"/>
      <c r="SIV18" s="193"/>
      <c r="SIW18" s="193"/>
      <c r="SIX18" s="193"/>
      <c r="SIY18" s="193"/>
      <c r="SIZ18" s="193"/>
      <c r="SJA18" s="193"/>
      <c r="SJB18" s="193"/>
      <c r="SJC18" s="193"/>
      <c r="SJD18" s="193"/>
      <c r="SJE18" s="193"/>
      <c r="SJF18" s="193"/>
      <c r="SJG18" s="193"/>
      <c r="SJH18" s="193"/>
      <c r="SJI18" s="193"/>
      <c r="SJJ18" s="193"/>
      <c r="SJK18" s="193"/>
      <c r="SJL18" s="193"/>
      <c r="SJM18" s="193"/>
      <c r="SJN18" s="193"/>
      <c r="SJO18" s="193"/>
      <c r="SJP18" s="193"/>
      <c r="SJQ18" s="193"/>
      <c r="SJR18" s="193"/>
      <c r="SJS18" s="193"/>
      <c r="SJT18" s="193"/>
      <c r="SJU18" s="193"/>
      <c r="SJV18" s="193"/>
      <c r="SJW18" s="193"/>
      <c r="SJX18" s="193"/>
      <c r="SJY18" s="193"/>
      <c r="SJZ18" s="193"/>
      <c r="SKA18" s="193"/>
      <c r="SKB18" s="193"/>
      <c r="SKC18" s="193"/>
      <c r="SKD18" s="193"/>
      <c r="SKE18" s="193"/>
      <c r="SKF18" s="193"/>
      <c r="SKG18" s="193"/>
      <c r="SKH18" s="193"/>
      <c r="SKI18" s="193"/>
      <c r="SKJ18" s="193"/>
      <c r="SKK18" s="193"/>
      <c r="SKL18" s="193"/>
      <c r="SKM18" s="193"/>
      <c r="SKN18" s="193"/>
      <c r="SKO18" s="193"/>
      <c r="SKP18" s="193"/>
      <c r="SKQ18" s="193"/>
      <c r="SKR18" s="193"/>
      <c r="SKS18" s="193"/>
      <c r="SKT18" s="193"/>
      <c r="SKU18" s="193"/>
      <c r="SKV18" s="193"/>
      <c r="SKW18" s="193"/>
      <c r="SKX18" s="193"/>
      <c r="SKY18" s="193"/>
      <c r="SKZ18" s="193"/>
      <c r="SLA18" s="193"/>
      <c r="SLB18" s="193"/>
      <c r="SLC18" s="193"/>
      <c r="SLD18" s="193"/>
      <c r="SLE18" s="193"/>
      <c r="SLF18" s="193"/>
      <c r="SLG18" s="193"/>
      <c r="SLH18" s="193"/>
      <c r="SLI18" s="193"/>
      <c r="SLJ18" s="193"/>
      <c r="SLK18" s="193"/>
      <c r="SLL18" s="193"/>
      <c r="SLM18" s="193"/>
      <c r="SLN18" s="193"/>
      <c r="SLO18" s="193"/>
      <c r="SLP18" s="193"/>
      <c r="SLQ18" s="193"/>
      <c r="SLR18" s="193"/>
      <c r="SLS18" s="193"/>
      <c r="SLT18" s="193"/>
      <c r="SLU18" s="193"/>
      <c r="SLV18" s="193"/>
      <c r="SLW18" s="193"/>
      <c r="SLX18" s="193"/>
      <c r="SLY18" s="193"/>
      <c r="SLZ18" s="193"/>
      <c r="SMA18" s="193"/>
      <c r="SMB18" s="193"/>
      <c r="SMC18" s="193"/>
      <c r="SMD18" s="193"/>
      <c r="SME18" s="193"/>
      <c r="SMF18" s="193"/>
      <c r="SMG18" s="193"/>
      <c r="SMH18" s="193"/>
      <c r="SMI18" s="193"/>
      <c r="SMJ18" s="193"/>
      <c r="SMK18" s="193"/>
      <c r="SML18" s="193"/>
      <c r="SMM18" s="193"/>
      <c r="SMN18" s="193"/>
      <c r="SMO18" s="193"/>
      <c r="SMP18" s="193"/>
      <c r="SMQ18" s="193"/>
      <c r="SMR18" s="193"/>
      <c r="SMS18" s="193"/>
      <c r="SMT18" s="193"/>
      <c r="SMU18" s="193"/>
      <c r="SMV18" s="193"/>
      <c r="SMW18" s="193"/>
      <c r="SMX18" s="193"/>
      <c r="SMY18" s="193"/>
      <c r="SMZ18" s="193"/>
      <c r="SNA18" s="193"/>
      <c r="SNB18" s="193"/>
      <c r="SNC18" s="193"/>
      <c r="SND18" s="193"/>
      <c r="SNE18" s="193"/>
      <c r="SNF18" s="193"/>
      <c r="SNG18" s="193"/>
      <c r="SNH18" s="193"/>
      <c r="SNI18" s="193"/>
      <c r="SNJ18" s="193"/>
      <c r="SNK18" s="193"/>
      <c r="SNL18" s="193"/>
      <c r="SNM18" s="193"/>
      <c r="SNN18" s="193"/>
      <c r="SNO18" s="193"/>
      <c r="SNP18" s="193"/>
      <c r="SNQ18" s="193"/>
      <c r="SNR18" s="193"/>
      <c r="SNS18" s="193"/>
      <c r="SNT18" s="193"/>
      <c r="SNU18" s="193"/>
      <c r="SNV18" s="193"/>
      <c r="SNW18" s="193"/>
      <c r="SNX18" s="193"/>
      <c r="SNY18" s="193"/>
      <c r="SNZ18" s="193"/>
      <c r="SOA18" s="193"/>
      <c r="SOB18" s="193"/>
      <c r="SOC18" s="193"/>
      <c r="SOD18" s="193"/>
      <c r="SOE18" s="193"/>
      <c r="SOF18" s="193"/>
      <c r="SOG18" s="193"/>
      <c r="SOH18" s="193"/>
      <c r="SOI18" s="193"/>
      <c r="SOJ18" s="193"/>
      <c r="SOK18" s="193"/>
      <c r="SOL18" s="193"/>
      <c r="SOM18" s="193"/>
      <c r="SON18" s="193"/>
      <c r="SOO18" s="193"/>
      <c r="SOP18" s="193"/>
      <c r="SOQ18" s="193"/>
      <c r="SOR18" s="193"/>
      <c r="SOS18" s="193"/>
      <c r="SOT18" s="193"/>
      <c r="SOU18" s="193"/>
      <c r="SOV18" s="193"/>
      <c r="SOW18" s="193"/>
      <c r="SOX18" s="193"/>
      <c r="SOY18" s="193"/>
      <c r="SOZ18" s="193"/>
      <c r="SPA18" s="193"/>
      <c r="SPB18" s="193"/>
      <c r="SPC18" s="193"/>
      <c r="SPD18" s="193"/>
      <c r="SPE18" s="193"/>
      <c r="SPF18" s="193"/>
      <c r="SPG18" s="193"/>
      <c r="SPH18" s="193"/>
      <c r="SPI18" s="193"/>
      <c r="SPJ18" s="193"/>
      <c r="SPK18" s="193"/>
      <c r="SPL18" s="193"/>
      <c r="SPM18" s="193"/>
      <c r="SPN18" s="193"/>
      <c r="SPO18" s="193"/>
      <c r="SPP18" s="193"/>
      <c r="SPQ18" s="193"/>
      <c r="SPR18" s="193"/>
      <c r="SPS18" s="193"/>
      <c r="SPT18" s="193"/>
      <c r="SPU18" s="193"/>
      <c r="SPV18" s="193"/>
      <c r="SPW18" s="193"/>
      <c r="SPX18" s="193"/>
      <c r="SPY18" s="193"/>
      <c r="SPZ18" s="193"/>
      <c r="SQA18" s="193"/>
      <c r="SQB18" s="193"/>
      <c r="SQC18" s="193"/>
      <c r="SQD18" s="193"/>
      <c r="SQE18" s="193"/>
      <c r="SQF18" s="193"/>
      <c r="SQG18" s="193"/>
      <c r="SQH18" s="193"/>
      <c r="SQI18" s="193"/>
      <c r="SQJ18" s="193"/>
      <c r="SQK18" s="193"/>
      <c r="SQL18" s="193"/>
      <c r="SQM18" s="193"/>
      <c r="SQN18" s="193"/>
      <c r="SQO18" s="193"/>
      <c r="SQP18" s="193"/>
      <c r="SQQ18" s="193"/>
      <c r="SQR18" s="193"/>
      <c r="SQS18" s="193"/>
      <c r="SQT18" s="193"/>
      <c r="SQU18" s="193"/>
      <c r="SQV18" s="193"/>
      <c r="SQW18" s="193"/>
      <c r="SQX18" s="193"/>
      <c r="SQY18" s="193"/>
      <c r="SQZ18" s="193"/>
      <c r="SRA18" s="193"/>
      <c r="SRB18" s="193"/>
      <c r="SRC18" s="193"/>
      <c r="SRD18" s="193"/>
      <c r="SRE18" s="193"/>
      <c r="SRF18" s="193"/>
      <c r="SRG18" s="193"/>
      <c r="SRH18" s="193"/>
      <c r="SRI18" s="193"/>
      <c r="SRJ18" s="193"/>
      <c r="SRK18" s="193"/>
      <c r="SRL18" s="193"/>
      <c r="SRM18" s="193"/>
      <c r="SRN18" s="193"/>
      <c r="SRO18" s="193"/>
      <c r="SRP18" s="193"/>
      <c r="SRQ18" s="193"/>
      <c r="SRR18" s="193"/>
      <c r="SRS18" s="193"/>
      <c r="SRT18" s="193"/>
      <c r="SRU18" s="193"/>
      <c r="SRV18" s="193"/>
      <c r="SRW18" s="193"/>
      <c r="SRX18" s="193"/>
      <c r="SRY18" s="193"/>
      <c r="SRZ18" s="193"/>
      <c r="SSA18" s="193"/>
      <c r="SSB18" s="193"/>
      <c r="SSC18" s="193"/>
      <c r="SSD18" s="193"/>
      <c r="SSE18" s="193"/>
      <c r="SSF18" s="193"/>
      <c r="SSG18" s="193"/>
      <c r="SSH18" s="193"/>
      <c r="SSI18" s="193"/>
      <c r="SSJ18" s="193"/>
      <c r="SSK18" s="193"/>
      <c r="SSL18" s="193"/>
      <c r="SSM18" s="193"/>
      <c r="SSN18" s="193"/>
      <c r="SSO18" s="193"/>
      <c r="SSP18" s="193"/>
      <c r="SSQ18" s="193"/>
      <c r="SSR18" s="193"/>
      <c r="SSS18" s="193"/>
      <c r="SST18" s="193"/>
      <c r="SSU18" s="193"/>
      <c r="SSV18" s="193"/>
      <c r="SSW18" s="193"/>
      <c r="SSX18" s="193"/>
      <c r="SSY18" s="193"/>
      <c r="SSZ18" s="193"/>
      <c r="STA18" s="193"/>
      <c r="STB18" s="193"/>
      <c r="STC18" s="193"/>
      <c r="STD18" s="193"/>
      <c r="STE18" s="193"/>
      <c r="STF18" s="193"/>
      <c r="STG18" s="193"/>
      <c r="STH18" s="193"/>
      <c r="STI18" s="193"/>
      <c r="STJ18" s="193"/>
      <c r="STK18" s="193"/>
      <c r="STL18" s="193"/>
      <c r="STM18" s="193"/>
      <c r="STN18" s="193"/>
      <c r="STO18" s="193"/>
      <c r="STP18" s="193"/>
      <c r="STQ18" s="193"/>
      <c r="STR18" s="193"/>
      <c r="STS18" s="193"/>
      <c r="STT18" s="193"/>
      <c r="STU18" s="193"/>
      <c r="STV18" s="193"/>
      <c r="STW18" s="193"/>
      <c r="STX18" s="193"/>
      <c r="STY18" s="193"/>
      <c r="STZ18" s="193"/>
      <c r="SUA18" s="193"/>
      <c r="SUB18" s="193"/>
      <c r="SUC18" s="193"/>
      <c r="SUD18" s="193"/>
      <c r="SUE18" s="193"/>
      <c r="SUF18" s="193"/>
      <c r="SUG18" s="193"/>
      <c r="SUH18" s="193"/>
      <c r="SUI18" s="193"/>
      <c r="SUJ18" s="193"/>
      <c r="SUK18" s="193"/>
      <c r="SUL18" s="193"/>
      <c r="SUM18" s="193"/>
      <c r="SUN18" s="193"/>
      <c r="SUO18" s="193"/>
      <c r="SUP18" s="193"/>
      <c r="SUQ18" s="193"/>
      <c r="SUR18" s="193"/>
      <c r="SUS18" s="193"/>
      <c r="SUT18" s="193"/>
      <c r="SUU18" s="193"/>
      <c r="SUV18" s="193"/>
      <c r="SUW18" s="193"/>
      <c r="SUX18" s="193"/>
      <c r="SUY18" s="193"/>
      <c r="SUZ18" s="193"/>
      <c r="SVA18" s="193"/>
      <c r="SVB18" s="193"/>
      <c r="SVC18" s="193"/>
      <c r="SVD18" s="193"/>
      <c r="SVE18" s="193"/>
      <c r="SVF18" s="193"/>
      <c r="SVG18" s="193"/>
      <c r="SVH18" s="193"/>
      <c r="SVI18" s="193"/>
      <c r="SVJ18" s="193"/>
      <c r="SVK18" s="193"/>
      <c r="SVL18" s="193"/>
      <c r="SVM18" s="193"/>
      <c r="SVN18" s="193"/>
      <c r="SVO18" s="193"/>
      <c r="SVP18" s="193"/>
      <c r="SVQ18" s="193"/>
      <c r="SVR18" s="193"/>
      <c r="SVS18" s="193"/>
      <c r="SVT18" s="193"/>
      <c r="SVU18" s="193"/>
      <c r="SVV18" s="193"/>
      <c r="SVW18" s="193"/>
      <c r="SVX18" s="193"/>
      <c r="SVY18" s="193"/>
      <c r="SVZ18" s="193"/>
      <c r="SWA18" s="193"/>
      <c r="SWB18" s="193"/>
      <c r="SWC18" s="193"/>
      <c r="SWD18" s="193"/>
      <c r="SWE18" s="193"/>
      <c r="SWF18" s="193"/>
      <c r="SWG18" s="193"/>
      <c r="SWH18" s="193"/>
      <c r="SWI18" s="193"/>
      <c r="SWJ18" s="193"/>
      <c r="SWK18" s="193"/>
      <c r="SWL18" s="193"/>
      <c r="SWM18" s="193"/>
      <c r="SWN18" s="193"/>
      <c r="SWO18" s="193"/>
      <c r="SWP18" s="193"/>
      <c r="SWQ18" s="193"/>
      <c r="SWR18" s="193"/>
      <c r="SWS18" s="193"/>
      <c r="SWT18" s="193"/>
      <c r="SWU18" s="193"/>
      <c r="SWV18" s="193"/>
      <c r="SWW18" s="193"/>
      <c r="SWX18" s="193"/>
      <c r="SWY18" s="193"/>
      <c r="SWZ18" s="193"/>
      <c r="SXA18" s="193"/>
      <c r="SXB18" s="193"/>
      <c r="SXC18" s="193"/>
      <c r="SXD18" s="193"/>
      <c r="SXE18" s="193"/>
      <c r="SXF18" s="193"/>
      <c r="SXG18" s="193"/>
      <c r="SXH18" s="193"/>
      <c r="SXI18" s="193"/>
      <c r="SXJ18" s="193"/>
      <c r="SXK18" s="193"/>
      <c r="SXL18" s="193"/>
      <c r="SXM18" s="193"/>
      <c r="SXN18" s="193"/>
      <c r="SXO18" s="193"/>
      <c r="SXP18" s="193"/>
      <c r="SXQ18" s="193"/>
      <c r="SXR18" s="193"/>
      <c r="SXS18" s="193"/>
      <c r="SXT18" s="193"/>
      <c r="SXU18" s="193"/>
      <c r="SXV18" s="193"/>
      <c r="SXW18" s="193"/>
      <c r="SXX18" s="193"/>
      <c r="SXY18" s="193"/>
      <c r="SXZ18" s="193"/>
      <c r="SYA18" s="193"/>
      <c r="SYB18" s="193"/>
      <c r="SYC18" s="193"/>
      <c r="SYD18" s="193"/>
      <c r="SYE18" s="193"/>
      <c r="SYF18" s="193"/>
      <c r="SYG18" s="193"/>
      <c r="SYH18" s="193"/>
      <c r="SYI18" s="193"/>
      <c r="SYJ18" s="193"/>
      <c r="SYK18" s="193"/>
      <c r="SYL18" s="193"/>
      <c r="SYM18" s="193"/>
      <c r="SYN18" s="193"/>
      <c r="SYO18" s="193"/>
      <c r="SYP18" s="193"/>
      <c r="SYQ18" s="193"/>
      <c r="SYR18" s="193"/>
      <c r="SYS18" s="193"/>
      <c r="SYT18" s="193"/>
      <c r="SYU18" s="193"/>
      <c r="SYV18" s="193"/>
      <c r="SYW18" s="193"/>
      <c r="SYX18" s="193"/>
      <c r="SYY18" s="193"/>
      <c r="SYZ18" s="193"/>
      <c r="SZA18" s="193"/>
      <c r="SZB18" s="193"/>
      <c r="SZC18" s="193"/>
      <c r="SZD18" s="193"/>
      <c r="SZE18" s="193"/>
      <c r="SZF18" s="193"/>
      <c r="SZG18" s="193"/>
      <c r="SZH18" s="193"/>
      <c r="SZI18" s="193"/>
      <c r="SZJ18" s="193"/>
      <c r="SZK18" s="193"/>
      <c r="SZL18" s="193"/>
      <c r="SZM18" s="193"/>
      <c r="SZN18" s="193"/>
      <c r="SZO18" s="193"/>
      <c r="SZP18" s="193"/>
      <c r="SZQ18" s="193"/>
      <c r="SZR18" s="193"/>
      <c r="SZS18" s="193"/>
      <c r="SZT18" s="193"/>
      <c r="SZU18" s="193"/>
      <c r="SZV18" s="193"/>
      <c r="SZW18" s="193"/>
      <c r="SZX18" s="193"/>
      <c r="SZY18" s="193"/>
      <c r="SZZ18" s="193"/>
      <c r="TAA18" s="193"/>
      <c r="TAB18" s="193"/>
      <c r="TAC18" s="193"/>
      <c r="TAD18" s="193"/>
      <c r="TAE18" s="193"/>
      <c r="TAF18" s="193"/>
      <c r="TAG18" s="193"/>
      <c r="TAH18" s="193"/>
      <c r="TAI18" s="193"/>
      <c r="TAJ18" s="193"/>
      <c r="TAK18" s="193"/>
      <c r="TAL18" s="193"/>
      <c r="TAM18" s="193"/>
      <c r="TAN18" s="193"/>
      <c r="TAO18" s="193"/>
      <c r="TAP18" s="193"/>
      <c r="TAQ18" s="193"/>
      <c r="TAR18" s="193"/>
      <c r="TAS18" s="193"/>
      <c r="TAT18" s="193"/>
      <c r="TAU18" s="193"/>
      <c r="TAV18" s="193"/>
      <c r="TAW18" s="193"/>
      <c r="TAX18" s="193"/>
      <c r="TAY18" s="193"/>
      <c r="TAZ18" s="193"/>
      <c r="TBA18" s="193"/>
      <c r="TBB18" s="193"/>
      <c r="TBC18" s="193"/>
      <c r="TBD18" s="193"/>
      <c r="TBE18" s="193"/>
      <c r="TBF18" s="193"/>
      <c r="TBG18" s="193"/>
      <c r="TBH18" s="193"/>
      <c r="TBI18" s="193"/>
      <c r="TBJ18" s="193"/>
      <c r="TBK18" s="193"/>
      <c r="TBL18" s="193"/>
      <c r="TBM18" s="193"/>
      <c r="TBN18" s="193"/>
      <c r="TBO18" s="193"/>
      <c r="TBP18" s="193"/>
      <c r="TBQ18" s="193"/>
      <c r="TBR18" s="193"/>
      <c r="TBS18" s="193"/>
      <c r="TBT18" s="193"/>
      <c r="TBU18" s="193"/>
      <c r="TBV18" s="193"/>
      <c r="TBW18" s="193"/>
      <c r="TBX18" s="193"/>
      <c r="TBY18" s="193"/>
      <c r="TBZ18" s="193"/>
      <c r="TCA18" s="193"/>
      <c r="TCB18" s="193"/>
      <c r="TCC18" s="193"/>
      <c r="TCD18" s="193"/>
      <c r="TCE18" s="193"/>
      <c r="TCF18" s="193"/>
      <c r="TCG18" s="193"/>
      <c r="TCH18" s="193"/>
      <c r="TCI18" s="193"/>
      <c r="TCJ18" s="193"/>
      <c r="TCK18" s="193"/>
      <c r="TCL18" s="193"/>
      <c r="TCM18" s="193"/>
      <c r="TCN18" s="193"/>
      <c r="TCO18" s="193"/>
      <c r="TCP18" s="193"/>
      <c r="TCQ18" s="193"/>
      <c r="TCR18" s="193"/>
      <c r="TCS18" s="193"/>
      <c r="TCT18" s="193"/>
      <c r="TCU18" s="193"/>
      <c r="TCV18" s="193"/>
      <c r="TCW18" s="193"/>
      <c r="TCX18" s="193"/>
      <c r="TCY18" s="193"/>
      <c r="TCZ18" s="193"/>
      <c r="TDA18" s="193"/>
      <c r="TDB18" s="193"/>
      <c r="TDC18" s="193"/>
      <c r="TDD18" s="193"/>
      <c r="TDE18" s="193"/>
      <c r="TDF18" s="193"/>
      <c r="TDG18" s="193"/>
      <c r="TDH18" s="193"/>
      <c r="TDI18" s="193"/>
      <c r="TDJ18" s="193"/>
      <c r="TDK18" s="193"/>
      <c r="TDL18" s="193"/>
      <c r="TDM18" s="193"/>
      <c r="TDN18" s="193"/>
      <c r="TDO18" s="193"/>
      <c r="TDP18" s="193"/>
      <c r="TDQ18" s="193"/>
      <c r="TDR18" s="193"/>
      <c r="TDS18" s="193"/>
      <c r="TDT18" s="193"/>
      <c r="TDU18" s="193"/>
      <c r="TDV18" s="193"/>
      <c r="TDW18" s="193"/>
      <c r="TDX18" s="193"/>
      <c r="TDY18" s="193"/>
      <c r="TDZ18" s="193"/>
      <c r="TEA18" s="193"/>
      <c r="TEB18" s="193"/>
      <c r="TEC18" s="193"/>
      <c r="TED18" s="193"/>
      <c r="TEE18" s="193"/>
      <c r="TEF18" s="193"/>
      <c r="TEG18" s="193"/>
      <c r="TEH18" s="193"/>
      <c r="TEI18" s="193"/>
      <c r="TEJ18" s="193"/>
      <c r="TEK18" s="193"/>
      <c r="TEL18" s="193"/>
      <c r="TEM18" s="193"/>
      <c r="TEN18" s="193"/>
      <c r="TEO18" s="193"/>
      <c r="TEP18" s="193"/>
      <c r="TEQ18" s="193"/>
      <c r="TER18" s="193"/>
      <c r="TES18" s="193"/>
      <c r="TET18" s="193"/>
      <c r="TEU18" s="193"/>
      <c r="TEV18" s="193"/>
      <c r="TEW18" s="193"/>
      <c r="TEX18" s="193"/>
      <c r="TEY18" s="193"/>
      <c r="TEZ18" s="193"/>
      <c r="TFA18" s="193"/>
      <c r="TFB18" s="193"/>
      <c r="TFC18" s="193"/>
      <c r="TFD18" s="193"/>
      <c r="TFE18" s="193"/>
      <c r="TFF18" s="193"/>
      <c r="TFG18" s="193"/>
      <c r="TFH18" s="193"/>
      <c r="TFI18" s="193"/>
      <c r="TFJ18" s="193"/>
      <c r="TFK18" s="193"/>
      <c r="TFL18" s="193"/>
      <c r="TFM18" s="193"/>
      <c r="TFN18" s="193"/>
      <c r="TFO18" s="193"/>
      <c r="TFP18" s="193"/>
      <c r="TFQ18" s="193"/>
      <c r="TFR18" s="193"/>
      <c r="TFS18" s="193"/>
      <c r="TFT18" s="193"/>
      <c r="TFU18" s="193"/>
      <c r="TFV18" s="193"/>
      <c r="TFW18" s="193"/>
      <c r="TFX18" s="193"/>
      <c r="TFY18" s="193"/>
      <c r="TFZ18" s="193"/>
      <c r="TGA18" s="193"/>
      <c r="TGB18" s="193"/>
      <c r="TGC18" s="193"/>
      <c r="TGD18" s="193"/>
      <c r="TGE18" s="193"/>
      <c r="TGF18" s="193"/>
      <c r="TGG18" s="193"/>
      <c r="TGH18" s="193"/>
      <c r="TGI18" s="193"/>
      <c r="TGJ18" s="193"/>
      <c r="TGK18" s="193"/>
      <c r="TGL18" s="193"/>
      <c r="TGM18" s="193"/>
      <c r="TGN18" s="193"/>
      <c r="TGO18" s="193"/>
      <c r="TGP18" s="193"/>
      <c r="TGQ18" s="193"/>
      <c r="TGR18" s="193"/>
      <c r="TGS18" s="193"/>
      <c r="TGT18" s="193"/>
      <c r="TGU18" s="193"/>
      <c r="TGV18" s="193"/>
      <c r="TGW18" s="193"/>
      <c r="TGX18" s="193"/>
      <c r="TGY18" s="193"/>
      <c r="TGZ18" s="193"/>
      <c r="THA18" s="193"/>
      <c r="THB18" s="193"/>
      <c r="THC18" s="193"/>
      <c r="THD18" s="193"/>
      <c r="THE18" s="193"/>
      <c r="THF18" s="193"/>
      <c r="THG18" s="193"/>
      <c r="THH18" s="193"/>
      <c r="THI18" s="193"/>
      <c r="THJ18" s="193"/>
      <c r="THK18" s="193"/>
      <c r="THL18" s="193"/>
      <c r="THM18" s="193"/>
      <c r="THN18" s="193"/>
      <c r="THO18" s="193"/>
      <c r="THP18" s="193"/>
      <c r="THQ18" s="193"/>
      <c r="THR18" s="193"/>
      <c r="THS18" s="193"/>
      <c r="THT18" s="193"/>
      <c r="THU18" s="193"/>
      <c r="THV18" s="193"/>
      <c r="THW18" s="193"/>
      <c r="THX18" s="193"/>
      <c r="THY18" s="193"/>
      <c r="THZ18" s="193"/>
      <c r="TIA18" s="193"/>
      <c r="TIB18" s="193"/>
      <c r="TIC18" s="193"/>
      <c r="TID18" s="193"/>
      <c r="TIE18" s="193"/>
      <c r="TIF18" s="193"/>
      <c r="TIG18" s="193"/>
      <c r="TIH18" s="193"/>
      <c r="TII18" s="193"/>
      <c r="TIJ18" s="193"/>
      <c r="TIK18" s="193"/>
      <c r="TIL18" s="193"/>
      <c r="TIM18" s="193"/>
      <c r="TIN18" s="193"/>
      <c r="TIO18" s="193"/>
      <c r="TIP18" s="193"/>
      <c r="TIQ18" s="193"/>
      <c r="TIR18" s="193"/>
      <c r="TIS18" s="193"/>
      <c r="TIT18" s="193"/>
      <c r="TIU18" s="193"/>
      <c r="TIV18" s="193"/>
      <c r="TIW18" s="193"/>
      <c r="TIX18" s="193"/>
      <c r="TIY18" s="193"/>
      <c r="TIZ18" s="193"/>
      <c r="TJA18" s="193"/>
      <c r="TJB18" s="193"/>
      <c r="TJC18" s="193"/>
      <c r="TJD18" s="193"/>
      <c r="TJE18" s="193"/>
      <c r="TJF18" s="193"/>
      <c r="TJG18" s="193"/>
      <c r="TJH18" s="193"/>
      <c r="TJI18" s="193"/>
      <c r="TJJ18" s="193"/>
      <c r="TJK18" s="193"/>
      <c r="TJL18" s="193"/>
      <c r="TJM18" s="193"/>
      <c r="TJN18" s="193"/>
      <c r="TJO18" s="193"/>
      <c r="TJP18" s="193"/>
      <c r="TJQ18" s="193"/>
      <c r="TJR18" s="193"/>
      <c r="TJS18" s="193"/>
      <c r="TJT18" s="193"/>
      <c r="TJU18" s="193"/>
      <c r="TJV18" s="193"/>
      <c r="TJW18" s="193"/>
      <c r="TJX18" s="193"/>
      <c r="TJY18" s="193"/>
      <c r="TJZ18" s="193"/>
      <c r="TKA18" s="193"/>
      <c r="TKB18" s="193"/>
      <c r="TKC18" s="193"/>
      <c r="TKD18" s="193"/>
      <c r="TKE18" s="193"/>
      <c r="TKF18" s="193"/>
      <c r="TKG18" s="193"/>
      <c r="TKH18" s="193"/>
      <c r="TKI18" s="193"/>
      <c r="TKJ18" s="193"/>
      <c r="TKK18" s="193"/>
      <c r="TKL18" s="193"/>
      <c r="TKM18" s="193"/>
      <c r="TKN18" s="193"/>
      <c r="TKO18" s="193"/>
      <c r="TKP18" s="193"/>
      <c r="TKQ18" s="193"/>
      <c r="TKR18" s="193"/>
      <c r="TKS18" s="193"/>
      <c r="TKT18" s="193"/>
      <c r="TKU18" s="193"/>
      <c r="TKV18" s="193"/>
      <c r="TKW18" s="193"/>
      <c r="TKX18" s="193"/>
      <c r="TKY18" s="193"/>
      <c r="TKZ18" s="193"/>
      <c r="TLA18" s="193"/>
      <c r="TLB18" s="193"/>
      <c r="TLC18" s="193"/>
      <c r="TLD18" s="193"/>
      <c r="TLE18" s="193"/>
      <c r="TLF18" s="193"/>
      <c r="TLG18" s="193"/>
      <c r="TLH18" s="193"/>
      <c r="TLI18" s="193"/>
      <c r="TLJ18" s="193"/>
      <c r="TLK18" s="193"/>
      <c r="TLL18" s="193"/>
      <c r="TLM18" s="193"/>
      <c r="TLN18" s="193"/>
      <c r="TLO18" s="193"/>
      <c r="TLP18" s="193"/>
      <c r="TLQ18" s="193"/>
      <c r="TLR18" s="193"/>
      <c r="TLS18" s="193"/>
      <c r="TLT18" s="193"/>
      <c r="TLU18" s="193"/>
      <c r="TLV18" s="193"/>
      <c r="TLW18" s="193"/>
      <c r="TLX18" s="193"/>
      <c r="TLY18" s="193"/>
      <c r="TLZ18" s="193"/>
      <c r="TMA18" s="193"/>
      <c r="TMB18" s="193"/>
      <c r="TMC18" s="193"/>
      <c r="TMD18" s="193"/>
      <c r="TME18" s="193"/>
      <c r="TMF18" s="193"/>
      <c r="TMG18" s="193"/>
      <c r="TMH18" s="193"/>
      <c r="TMI18" s="193"/>
      <c r="TMJ18" s="193"/>
      <c r="TMK18" s="193"/>
      <c r="TML18" s="193"/>
      <c r="TMM18" s="193"/>
      <c r="TMN18" s="193"/>
      <c r="TMO18" s="193"/>
      <c r="TMP18" s="193"/>
      <c r="TMQ18" s="193"/>
      <c r="TMR18" s="193"/>
      <c r="TMS18" s="193"/>
      <c r="TMT18" s="193"/>
      <c r="TMU18" s="193"/>
      <c r="TMV18" s="193"/>
      <c r="TMW18" s="193"/>
      <c r="TMX18" s="193"/>
      <c r="TMY18" s="193"/>
      <c r="TMZ18" s="193"/>
      <c r="TNA18" s="193"/>
      <c r="TNB18" s="193"/>
      <c r="TNC18" s="193"/>
      <c r="TND18" s="193"/>
      <c r="TNE18" s="193"/>
      <c r="TNF18" s="193"/>
      <c r="TNG18" s="193"/>
      <c r="TNH18" s="193"/>
      <c r="TNI18" s="193"/>
      <c r="TNJ18" s="193"/>
      <c r="TNK18" s="193"/>
      <c r="TNL18" s="193"/>
      <c r="TNM18" s="193"/>
      <c r="TNN18" s="193"/>
      <c r="TNO18" s="193"/>
      <c r="TNP18" s="193"/>
      <c r="TNQ18" s="193"/>
      <c r="TNR18" s="193"/>
      <c r="TNS18" s="193"/>
      <c r="TNT18" s="193"/>
      <c r="TNU18" s="193"/>
      <c r="TNV18" s="193"/>
      <c r="TNW18" s="193"/>
      <c r="TNX18" s="193"/>
      <c r="TNY18" s="193"/>
      <c r="TNZ18" s="193"/>
      <c r="TOA18" s="193"/>
      <c r="TOB18" s="193"/>
      <c r="TOC18" s="193"/>
      <c r="TOD18" s="193"/>
      <c r="TOE18" s="193"/>
      <c r="TOF18" s="193"/>
      <c r="TOG18" s="193"/>
      <c r="TOH18" s="193"/>
      <c r="TOI18" s="193"/>
      <c r="TOJ18" s="193"/>
      <c r="TOK18" s="193"/>
      <c r="TOL18" s="193"/>
      <c r="TOM18" s="193"/>
      <c r="TON18" s="193"/>
      <c r="TOO18" s="193"/>
      <c r="TOP18" s="193"/>
      <c r="TOQ18" s="193"/>
      <c r="TOR18" s="193"/>
      <c r="TOS18" s="193"/>
      <c r="TOT18" s="193"/>
      <c r="TOU18" s="193"/>
      <c r="TOV18" s="193"/>
      <c r="TOW18" s="193"/>
      <c r="TOX18" s="193"/>
      <c r="TOY18" s="193"/>
      <c r="TOZ18" s="193"/>
      <c r="TPA18" s="193"/>
      <c r="TPB18" s="193"/>
      <c r="TPC18" s="193"/>
      <c r="TPD18" s="193"/>
      <c r="TPE18" s="193"/>
      <c r="TPF18" s="193"/>
      <c r="TPG18" s="193"/>
      <c r="TPH18" s="193"/>
      <c r="TPI18" s="193"/>
      <c r="TPJ18" s="193"/>
      <c r="TPK18" s="193"/>
      <c r="TPL18" s="193"/>
      <c r="TPM18" s="193"/>
      <c r="TPN18" s="193"/>
      <c r="TPO18" s="193"/>
      <c r="TPP18" s="193"/>
      <c r="TPQ18" s="193"/>
      <c r="TPR18" s="193"/>
      <c r="TPS18" s="193"/>
      <c r="TPT18" s="193"/>
      <c r="TPU18" s="193"/>
      <c r="TPV18" s="193"/>
      <c r="TPW18" s="193"/>
      <c r="TPX18" s="193"/>
      <c r="TPY18" s="193"/>
      <c r="TPZ18" s="193"/>
      <c r="TQA18" s="193"/>
      <c r="TQB18" s="193"/>
      <c r="TQC18" s="193"/>
      <c r="TQD18" s="193"/>
      <c r="TQE18" s="193"/>
      <c r="TQF18" s="193"/>
      <c r="TQG18" s="193"/>
      <c r="TQH18" s="193"/>
      <c r="TQI18" s="193"/>
      <c r="TQJ18" s="193"/>
      <c r="TQK18" s="193"/>
      <c r="TQL18" s="193"/>
      <c r="TQM18" s="193"/>
      <c r="TQN18" s="193"/>
      <c r="TQO18" s="193"/>
      <c r="TQP18" s="193"/>
      <c r="TQQ18" s="193"/>
      <c r="TQR18" s="193"/>
      <c r="TQS18" s="193"/>
      <c r="TQT18" s="193"/>
      <c r="TQU18" s="193"/>
      <c r="TQV18" s="193"/>
      <c r="TQW18" s="193"/>
      <c r="TQX18" s="193"/>
      <c r="TQY18" s="193"/>
      <c r="TQZ18" s="193"/>
      <c r="TRA18" s="193"/>
      <c r="TRB18" s="193"/>
      <c r="TRC18" s="193"/>
      <c r="TRD18" s="193"/>
      <c r="TRE18" s="193"/>
      <c r="TRF18" s="193"/>
      <c r="TRG18" s="193"/>
      <c r="TRH18" s="193"/>
      <c r="TRI18" s="193"/>
      <c r="TRJ18" s="193"/>
      <c r="TRK18" s="193"/>
      <c r="TRL18" s="193"/>
      <c r="TRM18" s="193"/>
      <c r="TRN18" s="193"/>
      <c r="TRO18" s="193"/>
      <c r="TRP18" s="193"/>
      <c r="TRQ18" s="193"/>
      <c r="TRR18" s="193"/>
      <c r="TRS18" s="193"/>
      <c r="TRT18" s="193"/>
      <c r="TRU18" s="193"/>
      <c r="TRV18" s="193"/>
      <c r="TRW18" s="193"/>
      <c r="TRX18" s="193"/>
      <c r="TRY18" s="193"/>
      <c r="TRZ18" s="193"/>
      <c r="TSA18" s="193"/>
      <c r="TSB18" s="193"/>
      <c r="TSC18" s="193"/>
      <c r="TSD18" s="193"/>
      <c r="TSE18" s="193"/>
      <c r="TSF18" s="193"/>
      <c r="TSG18" s="193"/>
      <c r="TSH18" s="193"/>
      <c r="TSI18" s="193"/>
      <c r="TSJ18" s="193"/>
      <c r="TSK18" s="193"/>
      <c r="TSL18" s="193"/>
      <c r="TSM18" s="193"/>
      <c r="TSN18" s="193"/>
      <c r="TSO18" s="193"/>
      <c r="TSP18" s="193"/>
      <c r="TSQ18" s="193"/>
      <c r="TSR18" s="193"/>
      <c r="TSS18" s="193"/>
      <c r="TST18" s="193"/>
      <c r="TSU18" s="193"/>
      <c r="TSV18" s="193"/>
      <c r="TSW18" s="193"/>
      <c r="TSX18" s="193"/>
      <c r="TSY18" s="193"/>
      <c r="TSZ18" s="193"/>
      <c r="TTA18" s="193"/>
      <c r="TTB18" s="193"/>
      <c r="TTC18" s="193"/>
      <c r="TTD18" s="193"/>
      <c r="TTE18" s="193"/>
      <c r="TTF18" s="193"/>
      <c r="TTG18" s="193"/>
      <c r="TTH18" s="193"/>
      <c r="TTI18" s="193"/>
      <c r="TTJ18" s="193"/>
      <c r="TTK18" s="193"/>
      <c r="TTL18" s="193"/>
      <c r="TTM18" s="193"/>
      <c r="TTN18" s="193"/>
      <c r="TTO18" s="193"/>
      <c r="TTP18" s="193"/>
      <c r="TTQ18" s="193"/>
      <c r="TTR18" s="193"/>
      <c r="TTS18" s="193"/>
      <c r="TTT18" s="193"/>
      <c r="TTU18" s="193"/>
      <c r="TTV18" s="193"/>
      <c r="TTW18" s="193"/>
      <c r="TTX18" s="193"/>
      <c r="TTY18" s="193"/>
      <c r="TTZ18" s="193"/>
      <c r="TUA18" s="193"/>
      <c r="TUB18" s="193"/>
      <c r="TUC18" s="193"/>
      <c r="TUD18" s="193"/>
      <c r="TUE18" s="193"/>
      <c r="TUF18" s="193"/>
      <c r="TUG18" s="193"/>
      <c r="TUH18" s="193"/>
      <c r="TUI18" s="193"/>
      <c r="TUJ18" s="193"/>
      <c r="TUK18" s="193"/>
      <c r="TUL18" s="193"/>
      <c r="TUM18" s="193"/>
      <c r="TUN18" s="193"/>
      <c r="TUO18" s="193"/>
      <c r="TUP18" s="193"/>
      <c r="TUQ18" s="193"/>
      <c r="TUR18" s="193"/>
      <c r="TUS18" s="193"/>
      <c r="TUT18" s="193"/>
      <c r="TUU18" s="193"/>
      <c r="TUV18" s="193"/>
      <c r="TUW18" s="193"/>
      <c r="TUX18" s="193"/>
      <c r="TUY18" s="193"/>
      <c r="TUZ18" s="193"/>
      <c r="TVA18" s="193"/>
      <c r="TVB18" s="193"/>
      <c r="TVC18" s="193"/>
      <c r="TVD18" s="193"/>
      <c r="TVE18" s="193"/>
      <c r="TVF18" s="193"/>
      <c r="TVG18" s="193"/>
      <c r="TVH18" s="193"/>
      <c r="TVI18" s="193"/>
      <c r="TVJ18" s="193"/>
      <c r="TVK18" s="193"/>
      <c r="TVL18" s="193"/>
      <c r="TVM18" s="193"/>
      <c r="TVN18" s="193"/>
      <c r="TVO18" s="193"/>
      <c r="TVP18" s="193"/>
      <c r="TVQ18" s="193"/>
      <c r="TVR18" s="193"/>
      <c r="TVS18" s="193"/>
      <c r="TVT18" s="193"/>
      <c r="TVU18" s="193"/>
      <c r="TVV18" s="193"/>
      <c r="TVW18" s="193"/>
      <c r="TVX18" s="193"/>
      <c r="TVY18" s="193"/>
      <c r="TVZ18" s="193"/>
      <c r="TWA18" s="193"/>
      <c r="TWB18" s="193"/>
      <c r="TWC18" s="193"/>
      <c r="TWD18" s="193"/>
      <c r="TWE18" s="193"/>
      <c r="TWF18" s="193"/>
      <c r="TWG18" s="193"/>
      <c r="TWH18" s="193"/>
      <c r="TWI18" s="193"/>
      <c r="TWJ18" s="193"/>
      <c r="TWK18" s="193"/>
      <c r="TWL18" s="193"/>
      <c r="TWM18" s="193"/>
      <c r="TWN18" s="193"/>
      <c r="TWO18" s="193"/>
      <c r="TWP18" s="193"/>
      <c r="TWQ18" s="193"/>
      <c r="TWR18" s="193"/>
      <c r="TWS18" s="193"/>
      <c r="TWT18" s="193"/>
      <c r="TWU18" s="193"/>
      <c r="TWV18" s="193"/>
      <c r="TWW18" s="193"/>
      <c r="TWX18" s="193"/>
      <c r="TWY18" s="193"/>
      <c r="TWZ18" s="193"/>
      <c r="TXA18" s="193"/>
      <c r="TXB18" s="193"/>
      <c r="TXC18" s="193"/>
      <c r="TXD18" s="193"/>
      <c r="TXE18" s="193"/>
      <c r="TXF18" s="193"/>
      <c r="TXG18" s="193"/>
      <c r="TXH18" s="193"/>
      <c r="TXI18" s="193"/>
      <c r="TXJ18" s="193"/>
      <c r="TXK18" s="193"/>
      <c r="TXL18" s="193"/>
      <c r="TXM18" s="193"/>
      <c r="TXN18" s="193"/>
      <c r="TXO18" s="193"/>
      <c r="TXP18" s="193"/>
      <c r="TXQ18" s="193"/>
      <c r="TXR18" s="193"/>
      <c r="TXS18" s="193"/>
      <c r="TXT18" s="193"/>
      <c r="TXU18" s="193"/>
      <c r="TXV18" s="193"/>
      <c r="TXW18" s="193"/>
      <c r="TXX18" s="193"/>
      <c r="TXY18" s="193"/>
      <c r="TXZ18" s="193"/>
      <c r="TYA18" s="193"/>
      <c r="TYB18" s="193"/>
      <c r="TYC18" s="193"/>
      <c r="TYD18" s="193"/>
      <c r="TYE18" s="193"/>
      <c r="TYF18" s="193"/>
      <c r="TYG18" s="193"/>
      <c r="TYH18" s="193"/>
      <c r="TYI18" s="193"/>
      <c r="TYJ18" s="193"/>
      <c r="TYK18" s="193"/>
      <c r="TYL18" s="193"/>
      <c r="TYM18" s="193"/>
      <c r="TYN18" s="193"/>
      <c r="TYO18" s="193"/>
      <c r="TYP18" s="193"/>
      <c r="TYQ18" s="193"/>
      <c r="TYR18" s="193"/>
      <c r="TYS18" s="193"/>
      <c r="TYT18" s="193"/>
      <c r="TYU18" s="193"/>
      <c r="TYV18" s="193"/>
      <c r="TYW18" s="193"/>
      <c r="TYX18" s="193"/>
      <c r="TYY18" s="193"/>
      <c r="TYZ18" s="193"/>
      <c r="TZA18" s="193"/>
      <c r="TZB18" s="193"/>
      <c r="TZC18" s="193"/>
      <c r="TZD18" s="193"/>
      <c r="TZE18" s="193"/>
      <c r="TZF18" s="193"/>
      <c r="TZG18" s="193"/>
      <c r="TZH18" s="193"/>
      <c r="TZI18" s="193"/>
      <c r="TZJ18" s="193"/>
      <c r="TZK18" s="193"/>
      <c r="TZL18" s="193"/>
      <c r="TZM18" s="193"/>
      <c r="TZN18" s="193"/>
      <c r="TZO18" s="193"/>
      <c r="TZP18" s="193"/>
      <c r="TZQ18" s="193"/>
      <c r="TZR18" s="193"/>
      <c r="TZS18" s="193"/>
      <c r="TZT18" s="193"/>
      <c r="TZU18" s="193"/>
      <c r="TZV18" s="193"/>
      <c r="TZW18" s="193"/>
      <c r="TZX18" s="193"/>
      <c r="TZY18" s="193"/>
      <c r="TZZ18" s="193"/>
      <c r="UAA18" s="193"/>
      <c r="UAB18" s="193"/>
      <c r="UAC18" s="193"/>
      <c r="UAD18" s="193"/>
      <c r="UAE18" s="193"/>
      <c r="UAF18" s="193"/>
      <c r="UAG18" s="193"/>
      <c r="UAH18" s="193"/>
      <c r="UAI18" s="193"/>
      <c r="UAJ18" s="193"/>
      <c r="UAK18" s="193"/>
      <c r="UAL18" s="193"/>
      <c r="UAM18" s="193"/>
      <c r="UAN18" s="193"/>
      <c r="UAO18" s="193"/>
      <c r="UAP18" s="193"/>
      <c r="UAQ18" s="193"/>
      <c r="UAR18" s="193"/>
      <c r="UAS18" s="193"/>
      <c r="UAT18" s="193"/>
      <c r="UAU18" s="193"/>
      <c r="UAV18" s="193"/>
      <c r="UAW18" s="193"/>
      <c r="UAX18" s="193"/>
      <c r="UAY18" s="193"/>
      <c r="UAZ18" s="193"/>
      <c r="UBA18" s="193"/>
      <c r="UBB18" s="193"/>
      <c r="UBC18" s="193"/>
      <c r="UBD18" s="193"/>
      <c r="UBE18" s="193"/>
      <c r="UBF18" s="193"/>
      <c r="UBG18" s="193"/>
      <c r="UBH18" s="193"/>
      <c r="UBI18" s="193"/>
      <c r="UBJ18" s="193"/>
      <c r="UBK18" s="193"/>
      <c r="UBL18" s="193"/>
      <c r="UBM18" s="193"/>
      <c r="UBN18" s="193"/>
      <c r="UBO18" s="193"/>
      <c r="UBP18" s="193"/>
      <c r="UBQ18" s="193"/>
      <c r="UBR18" s="193"/>
      <c r="UBS18" s="193"/>
      <c r="UBT18" s="193"/>
      <c r="UBU18" s="193"/>
      <c r="UBV18" s="193"/>
      <c r="UBW18" s="193"/>
      <c r="UBX18" s="193"/>
      <c r="UBY18" s="193"/>
      <c r="UBZ18" s="193"/>
      <c r="UCA18" s="193"/>
      <c r="UCB18" s="193"/>
      <c r="UCC18" s="193"/>
      <c r="UCD18" s="193"/>
      <c r="UCE18" s="193"/>
      <c r="UCF18" s="193"/>
      <c r="UCG18" s="193"/>
      <c r="UCH18" s="193"/>
      <c r="UCI18" s="193"/>
      <c r="UCJ18" s="193"/>
      <c r="UCK18" s="193"/>
      <c r="UCL18" s="193"/>
      <c r="UCM18" s="193"/>
      <c r="UCN18" s="193"/>
      <c r="UCO18" s="193"/>
      <c r="UCP18" s="193"/>
      <c r="UCQ18" s="193"/>
      <c r="UCR18" s="193"/>
      <c r="UCS18" s="193"/>
      <c r="UCT18" s="193"/>
      <c r="UCU18" s="193"/>
      <c r="UCV18" s="193"/>
      <c r="UCW18" s="193"/>
      <c r="UCX18" s="193"/>
      <c r="UCY18" s="193"/>
      <c r="UCZ18" s="193"/>
      <c r="UDA18" s="193"/>
      <c r="UDB18" s="193"/>
      <c r="UDC18" s="193"/>
      <c r="UDD18" s="193"/>
      <c r="UDE18" s="193"/>
      <c r="UDF18" s="193"/>
      <c r="UDG18" s="193"/>
      <c r="UDH18" s="193"/>
      <c r="UDI18" s="193"/>
      <c r="UDJ18" s="193"/>
      <c r="UDK18" s="193"/>
      <c r="UDL18" s="193"/>
      <c r="UDM18" s="193"/>
      <c r="UDN18" s="193"/>
      <c r="UDO18" s="193"/>
      <c r="UDP18" s="193"/>
      <c r="UDQ18" s="193"/>
      <c r="UDR18" s="193"/>
      <c r="UDS18" s="193"/>
      <c r="UDT18" s="193"/>
      <c r="UDU18" s="193"/>
      <c r="UDV18" s="193"/>
      <c r="UDW18" s="193"/>
      <c r="UDX18" s="193"/>
      <c r="UDY18" s="193"/>
      <c r="UDZ18" s="193"/>
      <c r="UEA18" s="193"/>
      <c r="UEB18" s="193"/>
      <c r="UEC18" s="193"/>
      <c r="UED18" s="193"/>
      <c r="UEE18" s="193"/>
      <c r="UEF18" s="193"/>
      <c r="UEG18" s="193"/>
      <c r="UEH18" s="193"/>
      <c r="UEI18" s="193"/>
      <c r="UEJ18" s="193"/>
      <c r="UEK18" s="193"/>
      <c r="UEL18" s="193"/>
      <c r="UEM18" s="193"/>
      <c r="UEN18" s="193"/>
      <c r="UEO18" s="193"/>
      <c r="UEP18" s="193"/>
      <c r="UEQ18" s="193"/>
      <c r="UER18" s="193"/>
      <c r="UES18" s="193"/>
      <c r="UET18" s="193"/>
      <c r="UEU18" s="193"/>
      <c r="UEV18" s="193"/>
      <c r="UEW18" s="193"/>
      <c r="UEX18" s="193"/>
      <c r="UEY18" s="193"/>
      <c r="UEZ18" s="193"/>
      <c r="UFA18" s="193"/>
      <c r="UFB18" s="193"/>
      <c r="UFC18" s="193"/>
      <c r="UFD18" s="193"/>
      <c r="UFE18" s="193"/>
      <c r="UFF18" s="193"/>
      <c r="UFG18" s="193"/>
      <c r="UFH18" s="193"/>
      <c r="UFI18" s="193"/>
      <c r="UFJ18" s="193"/>
      <c r="UFK18" s="193"/>
      <c r="UFL18" s="193"/>
      <c r="UFM18" s="193"/>
      <c r="UFN18" s="193"/>
      <c r="UFO18" s="193"/>
      <c r="UFP18" s="193"/>
      <c r="UFQ18" s="193"/>
      <c r="UFR18" s="193"/>
      <c r="UFS18" s="193"/>
      <c r="UFT18" s="193"/>
      <c r="UFU18" s="193"/>
      <c r="UFV18" s="193"/>
      <c r="UFW18" s="193"/>
      <c r="UFX18" s="193"/>
      <c r="UFY18" s="193"/>
      <c r="UFZ18" s="193"/>
      <c r="UGA18" s="193"/>
      <c r="UGB18" s="193"/>
      <c r="UGC18" s="193"/>
      <c r="UGD18" s="193"/>
      <c r="UGE18" s="193"/>
      <c r="UGF18" s="193"/>
      <c r="UGG18" s="193"/>
      <c r="UGH18" s="193"/>
      <c r="UGI18" s="193"/>
      <c r="UGJ18" s="193"/>
      <c r="UGK18" s="193"/>
      <c r="UGL18" s="193"/>
      <c r="UGM18" s="193"/>
      <c r="UGN18" s="193"/>
      <c r="UGO18" s="193"/>
      <c r="UGP18" s="193"/>
      <c r="UGQ18" s="193"/>
      <c r="UGR18" s="193"/>
      <c r="UGS18" s="193"/>
      <c r="UGT18" s="193"/>
      <c r="UGU18" s="193"/>
      <c r="UGV18" s="193"/>
      <c r="UGW18" s="193"/>
      <c r="UGX18" s="193"/>
      <c r="UGY18" s="193"/>
      <c r="UGZ18" s="193"/>
      <c r="UHA18" s="193"/>
      <c r="UHB18" s="193"/>
      <c r="UHC18" s="193"/>
      <c r="UHD18" s="193"/>
      <c r="UHE18" s="193"/>
      <c r="UHF18" s="193"/>
      <c r="UHG18" s="193"/>
      <c r="UHH18" s="193"/>
      <c r="UHI18" s="193"/>
      <c r="UHJ18" s="193"/>
      <c r="UHK18" s="193"/>
      <c r="UHL18" s="193"/>
      <c r="UHM18" s="193"/>
      <c r="UHN18" s="193"/>
      <c r="UHO18" s="193"/>
      <c r="UHP18" s="193"/>
      <c r="UHQ18" s="193"/>
      <c r="UHR18" s="193"/>
      <c r="UHS18" s="193"/>
      <c r="UHT18" s="193"/>
      <c r="UHU18" s="193"/>
      <c r="UHV18" s="193"/>
      <c r="UHW18" s="193"/>
      <c r="UHX18" s="193"/>
      <c r="UHY18" s="193"/>
      <c r="UHZ18" s="193"/>
      <c r="UIA18" s="193"/>
      <c r="UIB18" s="193"/>
      <c r="UIC18" s="193"/>
      <c r="UID18" s="193"/>
      <c r="UIE18" s="193"/>
      <c r="UIF18" s="193"/>
      <c r="UIG18" s="193"/>
      <c r="UIH18" s="193"/>
      <c r="UII18" s="193"/>
      <c r="UIJ18" s="193"/>
      <c r="UIK18" s="193"/>
      <c r="UIL18" s="193"/>
      <c r="UIM18" s="193"/>
      <c r="UIN18" s="193"/>
      <c r="UIO18" s="193"/>
      <c r="UIP18" s="193"/>
      <c r="UIQ18" s="193"/>
      <c r="UIR18" s="193"/>
      <c r="UIS18" s="193"/>
      <c r="UIT18" s="193"/>
      <c r="UIU18" s="193"/>
      <c r="UIV18" s="193"/>
      <c r="UIW18" s="193"/>
      <c r="UIX18" s="193"/>
      <c r="UIY18" s="193"/>
      <c r="UIZ18" s="193"/>
      <c r="UJA18" s="193"/>
      <c r="UJB18" s="193"/>
      <c r="UJC18" s="193"/>
      <c r="UJD18" s="193"/>
      <c r="UJE18" s="193"/>
      <c r="UJF18" s="193"/>
      <c r="UJG18" s="193"/>
      <c r="UJH18" s="193"/>
      <c r="UJI18" s="193"/>
      <c r="UJJ18" s="193"/>
      <c r="UJK18" s="193"/>
      <c r="UJL18" s="193"/>
      <c r="UJM18" s="193"/>
      <c r="UJN18" s="193"/>
      <c r="UJO18" s="193"/>
      <c r="UJP18" s="193"/>
      <c r="UJQ18" s="193"/>
      <c r="UJR18" s="193"/>
      <c r="UJS18" s="193"/>
      <c r="UJT18" s="193"/>
      <c r="UJU18" s="193"/>
      <c r="UJV18" s="193"/>
      <c r="UJW18" s="193"/>
      <c r="UJX18" s="193"/>
      <c r="UJY18" s="193"/>
      <c r="UJZ18" s="193"/>
      <c r="UKA18" s="193"/>
      <c r="UKB18" s="193"/>
      <c r="UKC18" s="193"/>
      <c r="UKD18" s="193"/>
      <c r="UKE18" s="193"/>
      <c r="UKF18" s="193"/>
      <c r="UKG18" s="193"/>
      <c r="UKH18" s="193"/>
      <c r="UKI18" s="193"/>
      <c r="UKJ18" s="193"/>
      <c r="UKK18" s="193"/>
      <c r="UKL18" s="193"/>
      <c r="UKM18" s="193"/>
      <c r="UKN18" s="193"/>
      <c r="UKO18" s="193"/>
      <c r="UKP18" s="193"/>
      <c r="UKQ18" s="193"/>
      <c r="UKR18" s="193"/>
      <c r="UKS18" s="193"/>
      <c r="UKT18" s="193"/>
      <c r="UKU18" s="193"/>
      <c r="UKV18" s="193"/>
      <c r="UKW18" s="193"/>
      <c r="UKX18" s="193"/>
      <c r="UKY18" s="193"/>
      <c r="UKZ18" s="193"/>
      <c r="ULA18" s="193"/>
      <c r="ULB18" s="193"/>
      <c r="ULC18" s="193"/>
      <c r="ULD18" s="193"/>
      <c r="ULE18" s="193"/>
      <c r="ULF18" s="193"/>
      <c r="ULG18" s="193"/>
      <c r="ULH18" s="193"/>
      <c r="ULI18" s="193"/>
      <c r="ULJ18" s="193"/>
      <c r="ULK18" s="193"/>
      <c r="ULL18" s="193"/>
      <c r="ULM18" s="193"/>
      <c r="ULN18" s="193"/>
      <c r="ULO18" s="193"/>
      <c r="ULP18" s="193"/>
      <c r="ULQ18" s="193"/>
      <c r="ULR18" s="193"/>
      <c r="ULS18" s="193"/>
      <c r="ULT18" s="193"/>
      <c r="ULU18" s="193"/>
      <c r="ULV18" s="193"/>
      <c r="ULW18" s="193"/>
      <c r="ULX18" s="193"/>
      <c r="ULY18" s="193"/>
      <c r="ULZ18" s="193"/>
      <c r="UMA18" s="193"/>
      <c r="UMB18" s="193"/>
      <c r="UMC18" s="193"/>
      <c r="UMD18" s="193"/>
      <c r="UME18" s="193"/>
      <c r="UMF18" s="193"/>
      <c r="UMG18" s="193"/>
      <c r="UMH18" s="193"/>
      <c r="UMI18" s="193"/>
      <c r="UMJ18" s="193"/>
      <c r="UMK18" s="193"/>
      <c r="UML18" s="193"/>
      <c r="UMM18" s="193"/>
      <c r="UMN18" s="193"/>
      <c r="UMO18" s="193"/>
      <c r="UMP18" s="193"/>
      <c r="UMQ18" s="193"/>
      <c r="UMR18" s="193"/>
      <c r="UMS18" s="193"/>
      <c r="UMT18" s="193"/>
      <c r="UMU18" s="193"/>
      <c r="UMV18" s="193"/>
      <c r="UMW18" s="193"/>
      <c r="UMX18" s="193"/>
      <c r="UMY18" s="193"/>
      <c r="UMZ18" s="193"/>
      <c r="UNA18" s="193"/>
      <c r="UNB18" s="193"/>
      <c r="UNC18" s="193"/>
      <c r="UND18" s="193"/>
      <c r="UNE18" s="193"/>
      <c r="UNF18" s="193"/>
      <c r="UNG18" s="193"/>
      <c r="UNH18" s="193"/>
      <c r="UNI18" s="193"/>
      <c r="UNJ18" s="193"/>
      <c r="UNK18" s="193"/>
      <c r="UNL18" s="193"/>
      <c r="UNM18" s="193"/>
      <c r="UNN18" s="193"/>
      <c r="UNO18" s="193"/>
      <c r="UNP18" s="193"/>
      <c r="UNQ18" s="193"/>
      <c r="UNR18" s="193"/>
      <c r="UNS18" s="193"/>
      <c r="UNT18" s="193"/>
      <c r="UNU18" s="193"/>
      <c r="UNV18" s="193"/>
      <c r="UNW18" s="193"/>
      <c r="UNX18" s="193"/>
      <c r="UNY18" s="193"/>
      <c r="UNZ18" s="193"/>
      <c r="UOA18" s="193"/>
      <c r="UOB18" s="193"/>
      <c r="UOC18" s="193"/>
      <c r="UOD18" s="193"/>
      <c r="UOE18" s="193"/>
      <c r="UOF18" s="193"/>
      <c r="UOG18" s="193"/>
      <c r="UOH18" s="193"/>
      <c r="UOI18" s="193"/>
      <c r="UOJ18" s="193"/>
      <c r="UOK18" s="193"/>
      <c r="UOL18" s="193"/>
      <c r="UOM18" s="193"/>
      <c r="UON18" s="193"/>
      <c r="UOO18" s="193"/>
      <c r="UOP18" s="193"/>
      <c r="UOQ18" s="193"/>
      <c r="UOR18" s="193"/>
      <c r="UOS18" s="193"/>
      <c r="UOT18" s="193"/>
      <c r="UOU18" s="193"/>
      <c r="UOV18" s="193"/>
      <c r="UOW18" s="193"/>
      <c r="UOX18" s="193"/>
      <c r="UOY18" s="193"/>
      <c r="UOZ18" s="193"/>
      <c r="UPA18" s="193"/>
      <c r="UPB18" s="193"/>
      <c r="UPC18" s="193"/>
      <c r="UPD18" s="193"/>
      <c r="UPE18" s="193"/>
      <c r="UPF18" s="193"/>
      <c r="UPG18" s="193"/>
      <c r="UPH18" s="193"/>
      <c r="UPI18" s="193"/>
      <c r="UPJ18" s="193"/>
      <c r="UPK18" s="193"/>
      <c r="UPL18" s="193"/>
      <c r="UPM18" s="193"/>
      <c r="UPN18" s="193"/>
      <c r="UPO18" s="193"/>
      <c r="UPP18" s="193"/>
      <c r="UPQ18" s="193"/>
      <c r="UPR18" s="193"/>
      <c r="UPS18" s="193"/>
      <c r="UPT18" s="193"/>
      <c r="UPU18" s="193"/>
      <c r="UPV18" s="193"/>
      <c r="UPW18" s="193"/>
      <c r="UPX18" s="193"/>
      <c r="UPY18" s="193"/>
      <c r="UPZ18" s="193"/>
      <c r="UQA18" s="193"/>
      <c r="UQB18" s="193"/>
      <c r="UQC18" s="193"/>
      <c r="UQD18" s="193"/>
      <c r="UQE18" s="193"/>
      <c r="UQF18" s="193"/>
      <c r="UQG18" s="193"/>
      <c r="UQH18" s="193"/>
      <c r="UQI18" s="193"/>
      <c r="UQJ18" s="193"/>
      <c r="UQK18" s="193"/>
      <c r="UQL18" s="193"/>
      <c r="UQM18" s="193"/>
      <c r="UQN18" s="193"/>
      <c r="UQO18" s="193"/>
      <c r="UQP18" s="193"/>
      <c r="UQQ18" s="193"/>
      <c r="UQR18" s="193"/>
      <c r="UQS18" s="193"/>
      <c r="UQT18" s="193"/>
      <c r="UQU18" s="193"/>
      <c r="UQV18" s="193"/>
      <c r="UQW18" s="193"/>
      <c r="UQX18" s="193"/>
      <c r="UQY18" s="193"/>
      <c r="UQZ18" s="193"/>
      <c r="URA18" s="193"/>
      <c r="URB18" s="193"/>
      <c r="URC18" s="193"/>
      <c r="URD18" s="193"/>
      <c r="URE18" s="193"/>
      <c r="URF18" s="193"/>
      <c r="URG18" s="193"/>
      <c r="URH18" s="193"/>
      <c r="URI18" s="193"/>
      <c r="URJ18" s="193"/>
      <c r="URK18" s="193"/>
      <c r="URL18" s="193"/>
      <c r="URM18" s="193"/>
      <c r="URN18" s="193"/>
      <c r="URO18" s="193"/>
      <c r="URP18" s="193"/>
      <c r="URQ18" s="193"/>
      <c r="URR18" s="193"/>
      <c r="URS18" s="193"/>
      <c r="URT18" s="193"/>
      <c r="URU18" s="193"/>
      <c r="URV18" s="193"/>
      <c r="URW18" s="193"/>
      <c r="URX18" s="193"/>
      <c r="URY18" s="193"/>
      <c r="URZ18" s="193"/>
      <c r="USA18" s="193"/>
      <c r="USB18" s="193"/>
      <c r="USC18" s="193"/>
      <c r="USD18" s="193"/>
      <c r="USE18" s="193"/>
      <c r="USF18" s="193"/>
      <c r="USG18" s="193"/>
      <c r="USH18" s="193"/>
      <c r="USI18" s="193"/>
      <c r="USJ18" s="193"/>
      <c r="USK18" s="193"/>
      <c r="USL18" s="193"/>
      <c r="USM18" s="193"/>
      <c r="USN18" s="193"/>
      <c r="USO18" s="193"/>
      <c r="USP18" s="193"/>
      <c r="USQ18" s="193"/>
      <c r="USR18" s="193"/>
      <c r="USS18" s="193"/>
      <c r="UST18" s="193"/>
      <c r="USU18" s="193"/>
      <c r="USV18" s="193"/>
      <c r="USW18" s="193"/>
      <c r="USX18" s="193"/>
      <c r="USY18" s="193"/>
      <c r="USZ18" s="193"/>
      <c r="UTA18" s="193"/>
      <c r="UTB18" s="193"/>
      <c r="UTC18" s="193"/>
      <c r="UTD18" s="193"/>
      <c r="UTE18" s="193"/>
      <c r="UTF18" s="193"/>
      <c r="UTG18" s="193"/>
      <c r="UTH18" s="193"/>
      <c r="UTI18" s="193"/>
      <c r="UTJ18" s="193"/>
      <c r="UTK18" s="193"/>
      <c r="UTL18" s="193"/>
      <c r="UTM18" s="193"/>
      <c r="UTN18" s="193"/>
      <c r="UTO18" s="193"/>
      <c r="UTP18" s="193"/>
      <c r="UTQ18" s="193"/>
      <c r="UTR18" s="193"/>
      <c r="UTS18" s="193"/>
      <c r="UTT18" s="193"/>
      <c r="UTU18" s="193"/>
      <c r="UTV18" s="193"/>
      <c r="UTW18" s="193"/>
      <c r="UTX18" s="193"/>
      <c r="UTY18" s="193"/>
      <c r="UTZ18" s="193"/>
      <c r="UUA18" s="193"/>
      <c r="UUB18" s="193"/>
      <c r="UUC18" s="193"/>
      <c r="UUD18" s="193"/>
      <c r="UUE18" s="193"/>
      <c r="UUF18" s="193"/>
      <c r="UUG18" s="193"/>
      <c r="UUH18" s="193"/>
      <c r="UUI18" s="193"/>
      <c r="UUJ18" s="193"/>
      <c r="UUK18" s="193"/>
      <c r="UUL18" s="193"/>
      <c r="UUM18" s="193"/>
      <c r="UUN18" s="193"/>
      <c r="UUO18" s="193"/>
      <c r="UUP18" s="193"/>
      <c r="UUQ18" s="193"/>
      <c r="UUR18" s="193"/>
      <c r="UUS18" s="193"/>
      <c r="UUT18" s="193"/>
      <c r="UUU18" s="193"/>
      <c r="UUV18" s="193"/>
      <c r="UUW18" s="193"/>
      <c r="UUX18" s="193"/>
      <c r="UUY18" s="193"/>
      <c r="UUZ18" s="193"/>
      <c r="UVA18" s="193"/>
      <c r="UVB18" s="193"/>
      <c r="UVC18" s="193"/>
      <c r="UVD18" s="193"/>
      <c r="UVE18" s="193"/>
      <c r="UVF18" s="193"/>
      <c r="UVG18" s="193"/>
      <c r="UVH18" s="193"/>
      <c r="UVI18" s="193"/>
      <c r="UVJ18" s="193"/>
      <c r="UVK18" s="193"/>
      <c r="UVL18" s="193"/>
      <c r="UVM18" s="193"/>
      <c r="UVN18" s="193"/>
      <c r="UVO18" s="193"/>
      <c r="UVP18" s="193"/>
      <c r="UVQ18" s="193"/>
      <c r="UVR18" s="193"/>
      <c r="UVS18" s="193"/>
      <c r="UVT18" s="193"/>
      <c r="UVU18" s="193"/>
      <c r="UVV18" s="193"/>
      <c r="UVW18" s="193"/>
      <c r="UVX18" s="193"/>
      <c r="UVY18" s="193"/>
      <c r="UVZ18" s="193"/>
      <c r="UWA18" s="193"/>
      <c r="UWB18" s="193"/>
      <c r="UWC18" s="193"/>
      <c r="UWD18" s="193"/>
      <c r="UWE18" s="193"/>
      <c r="UWF18" s="193"/>
      <c r="UWG18" s="193"/>
      <c r="UWH18" s="193"/>
      <c r="UWI18" s="193"/>
      <c r="UWJ18" s="193"/>
      <c r="UWK18" s="193"/>
      <c r="UWL18" s="193"/>
      <c r="UWM18" s="193"/>
      <c r="UWN18" s="193"/>
      <c r="UWO18" s="193"/>
      <c r="UWP18" s="193"/>
      <c r="UWQ18" s="193"/>
      <c r="UWR18" s="193"/>
      <c r="UWS18" s="193"/>
      <c r="UWT18" s="193"/>
      <c r="UWU18" s="193"/>
      <c r="UWV18" s="193"/>
      <c r="UWW18" s="193"/>
      <c r="UWX18" s="193"/>
      <c r="UWY18" s="193"/>
      <c r="UWZ18" s="193"/>
      <c r="UXA18" s="193"/>
      <c r="UXB18" s="193"/>
      <c r="UXC18" s="193"/>
      <c r="UXD18" s="193"/>
      <c r="UXE18" s="193"/>
      <c r="UXF18" s="193"/>
      <c r="UXG18" s="193"/>
      <c r="UXH18" s="193"/>
      <c r="UXI18" s="193"/>
      <c r="UXJ18" s="193"/>
      <c r="UXK18" s="193"/>
      <c r="UXL18" s="193"/>
      <c r="UXM18" s="193"/>
      <c r="UXN18" s="193"/>
      <c r="UXO18" s="193"/>
      <c r="UXP18" s="193"/>
      <c r="UXQ18" s="193"/>
      <c r="UXR18" s="193"/>
      <c r="UXS18" s="193"/>
      <c r="UXT18" s="193"/>
      <c r="UXU18" s="193"/>
      <c r="UXV18" s="193"/>
      <c r="UXW18" s="193"/>
      <c r="UXX18" s="193"/>
      <c r="UXY18" s="193"/>
      <c r="UXZ18" s="193"/>
      <c r="UYA18" s="193"/>
      <c r="UYB18" s="193"/>
      <c r="UYC18" s="193"/>
      <c r="UYD18" s="193"/>
      <c r="UYE18" s="193"/>
      <c r="UYF18" s="193"/>
      <c r="UYG18" s="193"/>
      <c r="UYH18" s="193"/>
      <c r="UYI18" s="193"/>
      <c r="UYJ18" s="193"/>
      <c r="UYK18" s="193"/>
      <c r="UYL18" s="193"/>
      <c r="UYM18" s="193"/>
      <c r="UYN18" s="193"/>
      <c r="UYO18" s="193"/>
      <c r="UYP18" s="193"/>
      <c r="UYQ18" s="193"/>
      <c r="UYR18" s="193"/>
      <c r="UYS18" s="193"/>
      <c r="UYT18" s="193"/>
      <c r="UYU18" s="193"/>
      <c r="UYV18" s="193"/>
      <c r="UYW18" s="193"/>
      <c r="UYX18" s="193"/>
      <c r="UYY18" s="193"/>
      <c r="UYZ18" s="193"/>
      <c r="UZA18" s="193"/>
      <c r="UZB18" s="193"/>
      <c r="UZC18" s="193"/>
      <c r="UZD18" s="193"/>
      <c r="UZE18" s="193"/>
      <c r="UZF18" s="193"/>
      <c r="UZG18" s="193"/>
      <c r="UZH18" s="193"/>
      <c r="UZI18" s="193"/>
      <c r="UZJ18" s="193"/>
      <c r="UZK18" s="193"/>
      <c r="UZL18" s="193"/>
      <c r="UZM18" s="193"/>
      <c r="UZN18" s="193"/>
      <c r="UZO18" s="193"/>
      <c r="UZP18" s="193"/>
      <c r="UZQ18" s="193"/>
      <c r="UZR18" s="193"/>
      <c r="UZS18" s="193"/>
      <c r="UZT18" s="193"/>
      <c r="UZU18" s="193"/>
      <c r="UZV18" s="193"/>
      <c r="UZW18" s="193"/>
      <c r="UZX18" s="193"/>
      <c r="UZY18" s="193"/>
      <c r="UZZ18" s="193"/>
      <c r="VAA18" s="193"/>
      <c r="VAB18" s="193"/>
      <c r="VAC18" s="193"/>
      <c r="VAD18" s="193"/>
      <c r="VAE18" s="193"/>
      <c r="VAF18" s="193"/>
      <c r="VAG18" s="193"/>
      <c r="VAH18" s="193"/>
      <c r="VAI18" s="193"/>
      <c r="VAJ18" s="193"/>
      <c r="VAK18" s="193"/>
      <c r="VAL18" s="193"/>
      <c r="VAM18" s="193"/>
      <c r="VAN18" s="193"/>
      <c r="VAO18" s="193"/>
      <c r="VAP18" s="193"/>
      <c r="VAQ18" s="193"/>
      <c r="VAR18" s="193"/>
      <c r="VAS18" s="193"/>
      <c r="VAT18" s="193"/>
      <c r="VAU18" s="193"/>
      <c r="VAV18" s="193"/>
      <c r="VAW18" s="193"/>
      <c r="VAX18" s="193"/>
      <c r="VAY18" s="193"/>
      <c r="VAZ18" s="193"/>
      <c r="VBA18" s="193"/>
      <c r="VBB18" s="193"/>
      <c r="VBC18" s="193"/>
      <c r="VBD18" s="193"/>
      <c r="VBE18" s="193"/>
      <c r="VBF18" s="193"/>
      <c r="VBG18" s="193"/>
      <c r="VBH18" s="193"/>
      <c r="VBI18" s="193"/>
      <c r="VBJ18" s="193"/>
      <c r="VBK18" s="193"/>
      <c r="VBL18" s="193"/>
      <c r="VBM18" s="193"/>
      <c r="VBN18" s="193"/>
      <c r="VBO18" s="193"/>
      <c r="VBP18" s="193"/>
      <c r="VBQ18" s="193"/>
      <c r="VBR18" s="193"/>
      <c r="VBS18" s="193"/>
      <c r="VBT18" s="193"/>
      <c r="VBU18" s="193"/>
      <c r="VBV18" s="193"/>
      <c r="VBW18" s="193"/>
      <c r="VBX18" s="193"/>
      <c r="VBY18" s="193"/>
      <c r="VBZ18" s="193"/>
      <c r="VCA18" s="193"/>
      <c r="VCB18" s="193"/>
      <c r="VCC18" s="193"/>
      <c r="VCD18" s="193"/>
      <c r="VCE18" s="193"/>
      <c r="VCF18" s="193"/>
      <c r="VCG18" s="193"/>
      <c r="VCH18" s="193"/>
      <c r="VCI18" s="193"/>
      <c r="VCJ18" s="193"/>
      <c r="VCK18" s="193"/>
      <c r="VCL18" s="193"/>
      <c r="VCM18" s="193"/>
      <c r="VCN18" s="193"/>
      <c r="VCO18" s="193"/>
      <c r="VCP18" s="193"/>
      <c r="VCQ18" s="193"/>
      <c r="VCR18" s="193"/>
      <c r="VCS18" s="193"/>
      <c r="VCT18" s="193"/>
      <c r="VCU18" s="193"/>
      <c r="VCV18" s="193"/>
      <c r="VCW18" s="193"/>
      <c r="VCX18" s="193"/>
      <c r="VCY18" s="193"/>
      <c r="VCZ18" s="193"/>
      <c r="VDA18" s="193"/>
      <c r="VDB18" s="193"/>
      <c r="VDC18" s="193"/>
      <c r="VDD18" s="193"/>
      <c r="VDE18" s="193"/>
      <c r="VDF18" s="193"/>
      <c r="VDG18" s="193"/>
      <c r="VDH18" s="193"/>
      <c r="VDI18" s="193"/>
      <c r="VDJ18" s="193"/>
      <c r="VDK18" s="193"/>
      <c r="VDL18" s="193"/>
      <c r="VDM18" s="193"/>
      <c r="VDN18" s="193"/>
      <c r="VDO18" s="193"/>
      <c r="VDP18" s="193"/>
      <c r="VDQ18" s="193"/>
      <c r="VDR18" s="193"/>
      <c r="VDS18" s="193"/>
      <c r="VDT18" s="193"/>
      <c r="VDU18" s="193"/>
      <c r="VDV18" s="193"/>
      <c r="VDW18" s="193"/>
      <c r="VDX18" s="193"/>
      <c r="VDY18" s="193"/>
      <c r="VDZ18" s="193"/>
      <c r="VEA18" s="193"/>
      <c r="VEB18" s="193"/>
      <c r="VEC18" s="193"/>
      <c r="VED18" s="193"/>
      <c r="VEE18" s="193"/>
      <c r="VEF18" s="193"/>
      <c r="VEG18" s="193"/>
      <c r="VEH18" s="193"/>
      <c r="VEI18" s="193"/>
      <c r="VEJ18" s="193"/>
      <c r="VEK18" s="193"/>
      <c r="VEL18" s="193"/>
      <c r="VEM18" s="193"/>
      <c r="VEN18" s="193"/>
      <c r="VEO18" s="193"/>
      <c r="VEP18" s="193"/>
      <c r="VEQ18" s="193"/>
      <c r="VER18" s="193"/>
      <c r="VES18" s="193"/>
      <c r="VET18" s="193"/>
      <c r="VEU18" s="193"/>
      <c r="VEV18" s="193"/>
      <c r="VEW18" s="193"/>
      <c r="VEX18" s="193"/>
      <c r="VEY18" s="193"/>
      <c r="VEZ18" s="193"/>
      <c r="VFA18" s="193"/>
      <c r="VFB18" s="193"/>
      <c r="VFC18" s="193"/>
      <c r="VFD18" s="193"/>
      <c r="VFE18" s="193"/>
      <c r="VFF18" s="193"/>
      <c r="VFG18" s="193"/>
      <c r="VFH18" s="193"/>
      <c r="VFI18" s="193"/>
      <c r="VFJ18" s="193"/>
      <c r="VFK18" s="193"/>
      <c r="VFL18" s="193"/>
      <c r="VFM18" s="193"/>
      <c r="VFN18" s="193"/>
      <c r="VFO18" s="193"/>
      <c r="VFP18" s="193"/>
      <c r="VFQ18" s="193"/>
      <c r="VFR18" s="193"/>
      <c r="VFS18" s="193"/>
      <c r="VFT18" s="193"/>
      <c r="VFU18" s="193"/>
      <c r="VFV18" s="193"/>
      <c r="VFW18" s="193"/>
      <c r="VFX18" s="193"/>
      <c r="VFY18" s="193"/>
      <c r="VFZ18" s="193"/>
      <c r="VGA18" s="193"/>
      <c r="VGB18" s="193"/>
      <c r="VGC18" s="193"/>
      <c r="VGD18" s="193"/>
      <c r="VGE18" s="193"/>
      <c r="VGF18" s="193"/>
      <c r="VGG18" s="193"/>
      <c r="VGH18" s="193"/>
      <c r="VGI18" s="193"/>
      <c r="VGJ18" s="193"/>
      <c r="VGK18" s="193"/>
      <c r="VGL18" s="193"/>
      <c r="VGM18" s="193"/>
      <c r="VGN18" s="193"/>
      <c r="VGO18" s="193"/>
      <c r="VGP18" s="193"/>
      <c r="VGQ18" s="193"/>
      <c r="VGR18" s="193"/>
      <c r="VGS18" s="193"/>
      <c r="VGT18" s="193"/>
      <c r="VGU18" s="193"/>
      <c r="VGV18" s="193"/>
      <c r="VGW18" s="193"/>
      <c r="VGX18" s="193"/>
      <c r="VGY18" s="193"/>
      <c r="VGZ18" s="193"/>
      <c r="VHA18" s="193"/>
      <c r="VHB18" s="193"/>
      <c r="VHC18" s="193"/>
      <c r="VHD18" s="193"/>
      <c r="VHE18" s="193"/>
      <c r="VHF18" s="193"/>
      <c r="VHG18" s="193"/>
      <c r="VHH18" s="193"/>
      <c r="VHI18" s="193"/>
      <c r="VHJ18" s="193"/>
      <c r="VHK18" s="193"/>
      <c r="VHL18" s="193"/>
      <c r="VHM18" s="193"/>
      <c r="VHN18" s="193"/>
      <c r="VHO18" s="193"/>
      <c r="VHP18" s="193"/>
      <c r="VHQ18" s="193"/>
      <c r="VHR18" s="193"/>
      <c r="VHS18" s="193"/>
      <c r="VHT18" s="193"/>
      <c r="VHU18" s="193"/>
      <c r="VHV18" s="193"/>
      <c r="VHW18" s="193"/>
      <c r="VHX18" s="193"/>
      <c r="VHY18" s="193"/>
      <c r="VHZ18" s="193"/>
      <c r="VIA18" s="193"/>
      <c r="VIB18" s="193"/>
      <c r="VIC18" s="193"/>
      <c r="VID18" s="193"/>
      <c r="VIE18" s="193"/>
      <c r="VIF18" s="193"/>
      <c r="VIG18" s="193"/>
      <c r="VIH18" s="193"/>
      <c r="VII18" s="193"/>
      <c r="VIJ18" s="193"/>
      <c r="VIK18" s="193"/>
      <c r="VIL18" s="193"/>
      <c r="VIM18" s="193"/>
      <c r="VIN18" s="193"/>
      <c r="VIO18" s="193"/>
      <c r="VIP18" s="193"/>
      <c r="VIQ18" s="193"/>
      <c r="VIR18" s="193"/>
      <c r="VIS18" s="193"/>
      <c r="VIT18" s="193"/>
      <c r="VIU18" s="193"/>
      <c r="VIV18" s="193"/>
      <c r="VIW18" s="193"/>
      <c r="VIX18" s="193"/>
      <c r="VIY18" s="193"/>
      <c r="VIZ18" s="193"/>
      <c r="VJA18" s="193"/>
      <c r="VJB18" s="193"/>
      <c r="VJC18" s="193"/>
      <c r="VJD18" s="193"/>
      <c r="VJE18" s="193"/>
      <c r="VJF18" s="193"/>
      <c r="VJG18" s="193"/>
      <c r="VJH18" s="193"/>
      <c r="VJI18" s="193"/>
      <c r="VJJ18" s="193"/>
      <c r="VJK18" s="193"/>
      <c r="VJL18" s="193"/>
      <c r="VJM18" s="193"/>
      <c r="VJN18" s="193"/>
      <c r="VJO18" s="193"/>
      <c r="VJP18" s="193"/>
      <c r="VJQ18" s="193"/>
      <c r="VJR18" s="193"/>
      <c r="VJS18" s="193"/>
      <c r="VJT18" s="193"/>
      <c r="VJU18" s="193"/>
      <c r="VJV18" s="193"/>
      <c r="VJW18" s="193"/>
      <c r="VJX18" s="193"/>
      <c r="VJY18" s="193"/>
      <c r="VJZ18" s="193"/>
      <c r="VKA18" s="193"/>
      <c r="VKB18" s="193"/>
      <c r="VKC18" s="193"/>
      <c r="VKD18" s="193"/>
      <c r="VKE18" s="193"/>
      <c r="VKF18" s="193"/>
      <c r="VKG18" s="193"/>
      <c r="VKH18" s="193"/>
      <c r="VKI18" s="193"/>
      <c r="VKJ18" s="193"/>
      <c r="VKK18" s="193"/>
      <c r="VKL18" s="193"/>
      <c r="VKM18" s="193"/>
      <c r="VKN18" s="193"/>
      <c r="VKO18" s="193"/>
      <c r="VKP18" s="193"/>
      <c r="VKQ18" s="193"/>
      <c r="VKR18" s="193"/>
      <c r="VKS18" s="193"/>
      <c r="VKT18" s="193"/>
      <c r="VKU18" s="193"/>
      <c r="VKV18" s="193"/>
      <c r="VKW18" s="193"/>
      <c r="VKX18" s="193"/>
      <c r="VKY18" s="193"/>
      <c r="VKZ18" s="193"/>
      <c r="VLA18" s="193"/>
      <c r="VLB18" s="193"/>
      <c r="VLC18" s="193"/>
      <c r="VLD18" s="193"/>
      <c r="VLE18" s="193"/>
      <c r="VLF18" s="193"/>
      <c r="VLG18" s="193"/>
      <c r="VLH18" s="193"/>
      <c r="VLI18" s="193"/>
      <c r="VLJ18" s="193"/>
      <c r="VLK18" s="193"/>
      <c r="VLL18" s="193"/>
      <c r="VLM18" s="193"/>
      <c r="VLN18" s="193"/>
      <c r="VLO18" s="193"/>
      <c r="VLP18" s="193"/>
      <c r="VLQ18" s="193"/>
      <c r="VLR18" s="193"/>
      <c r="VLS18" s="193"/>
      <c r="VLT18" s="193"/>
      <c r="VLU18" s="193"/>
      <c r="VLV18" s="193"/>
      <c r="VLW18" s="193"/>
      <c r="VLX18" s="193"/>
      <c r="VLY18" s="193"/>
      <c r="VLZ18" s="193"/>
      <c r="VMA18" s="193"/>
      <c r="VMB18" s="193"/>
      <c r="VMC18" s="193"/>
      <c r="VMD18" s="193"/>
      <c r="VME18" s="193"/>
      <c r="VMF18" s="193"/>
      <c r="VMG18" s="193"/>
      <c r="VMH18" s="193"/>
      <c r="VMI18" s="193"/>
      <c r="VMJ18" s="193"/>
      <c r="VMK18" s="193"/>
      <c r="VML18" s="193"/>
      <c r="VMM18" s="193"/>
      <c r="VMN18" s="193"/>
      <c r="VMO18" s="193"/>
      <c r="VMP18" s="193"/>
      <c r="VMQ18" s="193"/>
      <c r="VMR18" s="193"/>
      <c r="VMS18" s="193"/>
      <c r="VMT18" s="193"/>
      <c r="VMU18" s="193"/>
      <c r="VMV18" s="193"/>
      <c r="VMW18" s="193"/>
      <c r="VMX18" s="193"/>
      <c r="VMY18" s="193"/>
      <c r="VMZ18" s="193"/>
      <c r="VNA18" s="193"/>
      <c r="VNB18" s="193"/>
      <c r="VNC18" s="193"/>
      <c r="VND18" s="193"/>
      <c r="VNE18" s="193"/>
      <c r="VNF18" s="193"/>
      <c r="VNG18" s="193"/>
      <c r="VNH18" s="193"/>
      <c r="VNI18" s="193"/>
      <c r="VNJ18" s="193"/>
      <c r="VNK18" s="193"/>
      <c r="VNL18" s="193"/>
      <c r="VNM18" s="193"/>
      <c r="VNN18" s="193"/>
      <c r="VNO18" s="193"/>
      <c r="VNP18" s="193"/>
      <c r="VNQ18" s="193"/>
      <c r="VNR18" s="193"/>
      <c r="VNS18" s="193"/>
      <c r="VNT18" s="193"/>
      <c r="VNU18" s="193"/>
      <c r="VNV18" s="193"/>
      <c r="VNW18" s="193"/>
      <c r="VNX18" s="193"/>
      <c r="VNY18" s="193"/>
      <c r="VNZ18" s="193"/>
      <c r="VOA18" s="193"/>
      <c r="VOB18" s="193"/>
      <c r="VOC18" s="193"/>
      <c r="VOD18" s="193"/>
      <c r="VOE18" s="193"/>
      <c r="VOF18" s="193"/>
      <c r="VOG18" s="193"/>
      <c r="VOH18" s="193"/>
      <c r="VOI18" s="193"/>
      <c r="VOJ18" s="193"/>
      <c r="VOK18" s="193"/>
      <c r="VOL18" s="193"/>
      <c r="VOM18" s="193"/>
      <c r="VON18" s="193"/>
      <c r="VOO18" s="193"/>
      <c r="VOP18" s="193"/>
      <c r="VOQ18" s="193"/>
      <c r="VOR18" s="193"/>
      <c r="VOS18" s="193"/>
      <c r="VOT18" s="193"/>
      <c r="VOU18" s="193"/>
      <c r="VOV18" s="193"/>
      <c r="VOW18" s="193"/>
      <c r="VOX18" s="193"/>
      <c r="VOY18" s="193"/>
      <c r="VOZ18" s="193"/>
      <c r="VPA18" s="193"/>
      <c r="VPB18" s="193"/>
      <c r="VPC18" s="193"/>
      <c r="VPD18" s="193"/>
      <c r="VPE18" s="193"/>
      <c r="VPF18" s="193"/>
      <c r="VPG18" s="193"/>
      <c r="VPH18" s="193"/>
      <c r="VPI18" s="193"/>
      <c r="VPJ18" s="193"/>
      <c r="VPK18" s="193"/>
      <c r="VPL18" s="193"/>
      <c r="VPM18" s="193"/>
      <c r="VPN18" s="193"/>
      <c r="VPO18" s="193"/>
      <c r="VPP18" s="193"/>
      <c r="VPQ18" s="193"/>
      <c r="VPR18" s="193"/>
      <c r="VPS18" s="193"/>
      <c r="VPT18" s="193"/>
      <c r="VPU18" s="193"/>
      <c r="VPV18" s="193"/>
      <c r="VPW18" s="193"/>
      <c r="VPX18" s="193"/>
      <c r="VPY18" s="193"/>
      <c r="VPZ18" s="193"/>
      <c r="VQA18" s="193"/>
      <c r="VQB18" s="193"/>
      <c r="VQC18" s="193"/>
      <c r="VQD18" s="193"/>
      <c r="VQE18" s="193"/>
      <c r="VQF18" s="193"/>
      <c r="VQG18" s="193"/>
      <c r="VQH18" s="193"/>
      <c r="VQI18" s="193"/>
      <c r="VQJ18" s="193"/>
      <c r="VQK18" s="193"/>
      <c r="VQL18" s="193"/>
      <c r="VQM18" s="193"/>
      <c r="VQN18" s="193"/>
      <c r="VQO18" s="193"/>
      <c r="VQP18" s="193"/>
      <c r="VQQ18" s="193"/>
      <c r="VQR18" s="193"/>
      <c r="VQS18" s="193"/>
      <c r="VQT18" s="193"/>
      <c r="VQU18" s="193"/>
      <c r="VQV18" s="193"/>
      <c r="VQW18" s="193"/>
      <c r="VQX18" s="193"/>
      <c r="VQY18" s="193"/>
      <c r="VQZ18" s="193"/>
      <c r="VRA18" s="193"/>
      <c r="VRB18" s="193"/>
      <c r="VRC18" s="193"/>
      <c r="VRD18" s="193"/>
      <c r="VRE18" s="193"/>
      <c r="VRF18" s="193"/>
      <c r="VRG18" s="193"/>
      <c r="VRH18" s="193"/>
      <c r="VRI18" s="193"/>
      <c r="VRJ18" s="193"/>
      <c r="VRK18" s="193"/>
      <c r="VRL18" s="193"/>
      <c r="VRM18" s="193"/>
      <c r="VRN18" s="193"/>
      <c r="VRO18" s="193"/>
      <c r="VRP18" s="193"/>
      <c r="VRQ18" s="193"/>
      <c r="VRR18" s="193"/>
      <c r="VRS18" s="193"/>
      <c r="VRT18" s="193"/>
      <c r="VRU18" s="193"/>
      <c r="VRV18" s="193"/>
      <c r="VRW18" s="193"/>
      <c r="VRX18" s="193"/>
      <c r="VRY18" s="193"/>
      <c r="VRZ18" s="193"/>
      <c r="VSA18" s="193"/>
      <c r="VSB18" s="193"/>
      <c r="VSC18" s="193"/>
      <c r="VSD18" s="193"/>
      <c r="VSE18" s="193"/>
      <c r="VSF18" s="193"/>
      <c r="VSG18" s="193"/>
      <c r="VSH18" s="193"/>
      <c r="VSI18" s="193"/>
      <c r="VSJ18" s="193"/>
      <c r="VSK18" s="193"/>
      <c r="VSL18" s="193"/>
      <c r="VSM18" s="193"/>
      <c r="VSN18" s="193"/>
      <c r="VSO18" s="193"/>
      <c r="VSP18" s="193"/>
      <c r="VSQ18" s="193"/>
      <c r="VSR18" s="193"/>
      <c r="VSS18" s="193"/>
      <c r="VST18" s="193"/>
      <c r="VSU18" s="193"/>
      <c r="VSV18" s="193"/>
      <c r="VSW18" s="193"/>
      <c r="VSX18" s="193"/>
      <c r="VSY18" s="193"/>
      <c r="VSZ18" s="193"/>
      <c r="VTA18" s="193"/>
      <c r="VTB18" s="193"/>
      <c r="VTC18" s="193"/>
      <c r="VTD18" s="193"/>
      <c r="VTE18" s="193"/>
      <c r="VTF18" s="193"/>
      <c r="VTG18" s="193"/>
      <c r="VTH18" s="193"/>
      <c r="VTI18" s="193"/>
      <c r="VTJ18" s="193"/>
      <c r="VTK18" s="193"/>
      <c r="VTL18" s="193"/>
      <c r="VTM18" s="193"/>
      <c r="VTN18" s="193"/>
      <c r="VTO18" s="193"/>
      <c r="VTP18" s="193"/>
      <c r="VTQ18" s="193"/>
      <c r="VTR18" s="193"/>
      <c r="VTS18" s="193"/>
      <c r="VTT18" s="193"/>
      <c r="VTU18" s="193"/>
      <c r="VTV18" s="193"/>
      <c r="VTW18" s="193"/>
      <c r="VTX18" s="193"/>
      <c r="VTY18" s="193"/>
      <c r="VTZ18" s="193"/>
      <c r="VUA18" s="193"/>
      <c r="VUB18" s="193"/>
      <c r="VUC18" s="193"/>
      <c r="VUD18" s="193"/>
      <c r="VUE18" s="193"/>
      <c r="VUF18" s="193"/>
      <c r="VUG18" s="193"/>
      <c r="VUH18" s="193"/>
      <c r="VUI18" s="193"/>
      <c r="VUJ18" s="193"/>
      <c r="VUK18" s="193"/>
      <c r="VUL18" s="193"/>
      <c r="VUM18" s="193"/>
      <c r="VUN18" s="193"/>
      <c r="VUO18" s="193"/>
      <c r="VUP18" s="193"/>
      <c r="VUQ18" s="193"/>
      <c r="VUR18" s="193"/>
      <c r="VUS18" s="193"/>
      <c r="VUT18" s="193"/>
      <c r="VUU18" s="193"/>
      <c r="VUV18" s="193"/>
      <c r="VUW18" s="193"/>
      <c r="VUX18" s="193"/>
      <c r="VUY18" s="193"/>
      <c r="VUZ18" s="193"/>
      <c r="VVA18" s="193"/>
      <c r="VVB18" s="193"/>
      <c r="VVC18" s="193"/>
      <c r="VVD18" s="193"/>
      <c r="VVE18" s="193"/>
      <c r="VVF18" s="193"/>
      <c r="VVG18" s="193"/>
      <c r="VVH18" s="193"/>
      <c r="VVI18" s="193"/>
      <c r="VVJ18" s="193"/>
      <c r="VVK18" s="193"/>
      <c r="VVL18" s="193"/>
      <c r="VVM18" s="193"/>
      <c r="VVN18" s="193"/>
      <c r="VVO18" s="193"/>
      <c r="VVP18" s="193"/>
      <c r="VVQ18" s="193"/>
      <c r="VVR18" s="193"/>
      <c r="VVS18" s="193"/>
      <c r="VVT18" s="193"/>
      <c r="VVU18" s="193"/>
      <c r="VVV18" s="193"/>
      <c r="VVW18" s="193"/>
      <c r="VVX18" s="193"/>
      <c r="VVY18" s="193"/>
      <c r="VVZ18" s="193"/>
      <c r="VWA18" s="193"/>
      <c r="VWB18" s="193"/>
      <c r="VWC18" s="193"/>
      <c r="VWD18" s="193"/>
      <c r="VWE18" s="193"/>
      <c r="VWF18" s="193"/>
      <c r="VWG18" s="193"/>
      <c r="VWH18" s="193"/>
      <c r="VWI18" s="193"/>
      <c r="VWJ18" s="193"/>
      <c r="VWK18" s="193"/>
      <c r="VWL18" s="193"/>
      <c r="VWM18" s="193"/>
    </row>
    <row r="19" s="178" customFormat="1" ht="19" spans="1:15483">
      <c r="A19" s="191" t="s">
        <v>859</v>
      </c>
      <c r="B19" s="32">
        <v>1</v>
      </c>
      <c r="C19" s="32" t="s">
        <v>282</v>
      </c>
      <c r="D19" s="32" t="s">
        <v>30</v>
      </c>
      <c r="E19" s="49">
        <v>0.008</v>
      </c>
      <c r="F19" s="191" t="s">
        <v>860</v>
      </c>
      <c r="G19" s="32" t="s">
        <v>637</v>
      </c>
      <c r="H19" s="32" t="s">
        <v>115</v>
      </c>
      <c r="I19" s="32">
        <f t="shared" si="1"/>
        <v>5.2</v>
      </c>
      <c r="J19" s="32">
        <f t="shared" si="2"/>
        <v>3.6</v>
      </c>
      <c r="K19" s="32">
        <f>E19*200</f>
        <v>1.6</v>
      </c>
      <c r="L19" s="32">
        <v>2</v>
      </c>
      <c r="M19" s="32"/>
      <c r="N19" s="32"/>
      <c r="O19" s="32"/>
      <c r="P19" s="32">
        <f t="shared" si="8"/>
        <v>1.6</v>
      </c>
      <c r="Q19" s="33" t="s">
        <v>58</v>
      </c>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193"/>
      <c r="FY19" s="193"/>
      <c r="FZ19" s="193"/>
      <c r="GA19" s="193"/>
      <c r="GB19" s="193"/>
      <c r="GC19" s="193"/>
      <c r="GD19" s="193"/>
      <c r="GE19" s="193"/>
      <c r="GF19" s="193"/>
      <c r="GG19" s="193"/>
      <c r="GH19" s="193"/>
      <c r="GI19" s="193"/>
      <c r="GJ19" s="193"/>
      <c r="GK19" s="193"/>
      <c r="GL19" s="193"/>
      <c r="GM19" s="193"/>
      <c r="GN19" s="193"/>
      <c r="GO19" s="193"/>
      <c r="GP19" s="193"/>
      <c r="GQ19" s="193"/>
      <c r="GR19" s="193"/>
      <c r="GS19" s="193"/>
      <c r="GT19" s="193"/>
      <c r="GU19" s="193"/>
      <c r="GV19" s="193"/>
      <c r="GW19" s="193"/>
      <c r="GX19" s="193"/>
      <c r="GY19" s="193"/>
      <c r="GZ19" s="193"/>
      <c r="HA19" s="193"/>
      <c r="HB19" s="193"/>
      <c r="HC19" s="193"/>
      <c r="HD19" s="193"/>
      <c r="HE19" s="193"/>
      <c r="HF19" s="193"/>
      <c r="HG19" s="193"/>
      <c r="HH19" s="193"/>
      <c r="HI19" s="193"/>
      <c r="HJ19" s="193"/>
      <c r="HK19" s="193"/>
      <c r="HL19" s="193"/>
      <c r="HM19" s="193"/>
      <c r="HN19" s="193"/>
      <c r="HO19" s="193"/>
      <c r="HP19" s="193"/>
      <c r="HQ19" s="193"/>
      <c r="HR19" s="193"/>
      <c r="HS19" s="193"/>
      <c r="HT19" s="193"/>
      <c r="HU19" s="193"/>
      <c r="HV19" s="193"/>
      <c r="HW19" s="193"/>
      <c r="HX19" s="193"/>
      <c r="HY19" s="193"/>
      <c r="HZ19" s="193"/>
      <c r="IA19" s="193"/>
      <c r="IB19" s="193"/>
      <c r="IC19" s="193"/>
      <c r="ID19" s="193"/>
      <c r="IE19" s="193"/>
      <c r="IF19" s="193"/>
      <c r="IG19" s="193"/>
      <c r="IH19" s="193"/>
      <c r="II19" s="193"/>
      <c r="IJ19" s="193"/>
      <c r="IK19" s="193"/>
      <c r="IL19" s="193"/>
      <c r="IM19" s="193"/>
      <c r="IN19" s="193"/>
      <c r="IO19" s="193"/>
      <c r="IP19" s="193"/>
      <c r="IQ19" s="193"/>
      <c r="IR19" s="193"/>
      <c r="IS19" s="193"/>
      <c r="IT19" s="193"/>
      <c r="IU19" s="193"/>
      <c r="IV19" s="193"/>
      <c r="IW19" s="193"/>
      <c r="IX19" s="193"/>
      <c r="IY19" s="193"/>
      <c r="IZ19" s="193"/>
      <c r="JA19" s="193"/>
      <c r="JB19" s="193"/>
      <c r="JC19" s="193"/>
      <c r="JD19" s="193"/>
      <c r="JE19" s="193"/>
      <c r="JF19" s="193"/>
      <c r="JG19" s="193"/>
      <c r="JH19" s="193"/>
      <c r="JI19" s="193"/>
      <c r="JJ19" s="193"/>
      <c r="JK19" s="193"/>
      <c r="JL19" s="193"/>
      <c r="JM19" s="193"/>
      <c r="JN19" s="193"/>
      <c r="JO19" s="193"/>
      <c r="JP19" s="193"/>
      <c r="JQ19" s="193"/>
      <c r="JR19" s="193"/>
      <c r="JS19" s="193"/>
      <c r="JT19" s="193"/>
      <c r="JU19" s="193"/>
      <c r="JV19" s="193"/>
      <c r="JW19" s="193"/>
      <c r="JX19" s="193"/>
      <c r="JY19" s="193"/>
      <c r="JZ19" s="193"/>
      <c r="KA19" s="193"/>
      <c r="KB19" s="193"/>
      <c r="KC19" s="193"/>
      <c r="KD19" s="193"/>
      <c r="KE19" s="193"/>
      <c r="KF19" s="193"/>
      <c r="KG19" s="193"/>
      <c r="KH19" s="193"/>
      <c r="KI19" s="193"/>
      <c r="KJ19" s="193"/>
      <c r="KK19" s="193"/>
      <c r="KL19" s="193"/>
      <c r="KM19" s="193"/>
      <c r="KN19" s="193"/>
      <c r="KO19" s="193"/>
      <c r="KP19" s="193"/>
      <c r="KQ19" s="193"/>
      <c r="KR19" s="193"/>
      <c r="KS19" s="193"/>
      <c r="KT19" s="193"/>
      <c r="KU19" s="193"/>
      <c r="KV19" s="193"/>
      <c r="KW19" s="193"/>
      <c r="KX19" s="193"/>
      <c r="KY19" s="193"/>
      <c r="KZ19" s="193"/>
      <c r="LA19" s="193"/>
      <c r="LB19" s="193"/>
      <c r="LC19" s="193"/>
      <c r="LD19" s="193"/>
      <c r="LE19" s="193"/>
      <c r="LF19" s="193"/>
      <c r="LG19" s="193"/>
      <c r="LH19" s="193"/>
      <c r="LI19" s="193"/>
      <c r="LJ19" s="193"/>
      <c r="LK19" s="193"/>
      <c r="LL19" s="193"/>
      <c r="LM19" s="193"/>
      <c r="LN19" s="193"/>
      <c r="LO19" s="193"/>
      <c r="LP19" s="193"/>
      <c r="LQ19" s="193"/>
      <c r="LR19" s="193"/>
      <c r="LS19" s="193"/>
      <c r="LT19" s="193"/>
      <c r="LU19" s="193"/>
      <c r="LV19" s="193"/>
      <c r="LW19" s="193"/>
      <c r="LX19" s="193"/>
      <c r="LY19" s="193"/>
      <c r="LZ19" s="193"/>
      <c r="MA19" s="193"/>
      <c r="MB19" s="193"/>
      <c r="MC19" s="193"/>
      <c r="MD19" s="193"/>
      <c r="ME19" s="193"/>
      <c r="MF19" s="193"/>
      <c r="MG19" s="193"/>
      <c r="MH19" s="193"/>
      <c r="MI19" s="193"/>
      <c r="MJ19" s="193"/>
      <c r="MK19" s="193"/>
      <c r="ML19" s="193"/>
      <c r="MM19" s="193"/>
      <c r="MN19" s="193"/>
      <c r="MO19" s="193"/>
      <c r="MP19" s="193"/>
      <c r="MQ19" s="193"/>
      <c r="MR19" s="193"/>
      <c r="MS19" s="193"/>
      <c r="MT19" s="193"/>
      <c r="MU19" s="193"/>
      <c r="MV19" s="193"/>
      <c r="MW19" s="193"/>
      <c r="MX19" s="193"/>
      <c r="MY19" s="193"/>
      <c r="MZ19" s="193"/>
      <c r="NA19" s="193"/>
      <c r="NB19" s="193"/>
      <c r="NC19" s="193"/>
      <c r="ND19" s="193"/>
      <c r="NE19" s="193"/>
      <c r="NF19" s="193"/>
      <c r="NG19" s="193"/>
      <c r="NH19" s="193"/>
      <c r="NI19" s="193"/>
      <c r="NJ19" s="193"/>
      <c r="NK19" s="193"/>
      <c r="NL19" s="193"/>
      <c r="NM19" s="193"/>
      <c r="NN19" s="193"/>
      <c r="NO19" s="193"/>
      <c r="NP19" s="193"/>
      <c r="NQ19" s="193"/>
      <c r="NR19" s="193"/>
      <c r="NS19" s="193"/>
      <c r="NT19" s="193"/>
      <c r="NU19" s="193"/>
      <c r="NV19" s="193"/>
      <c r="NW19" s="193"/>
      <c r="NX19" s="193"/>
      <c r="NY19" s="193"/>
      <c r="NZ19" s="193"/>
      <c r="OA19" s="193"/>
      <c r="OB19" s="193"/>
      <c r="OC19" s="193"/>
      <c r="OD19" s="193"/>
      <c r="OE19" s="193"/>
      <c r="OF19" s="193"/>
      <c r="OG19" s="193"/>
      <c r="OH19" s="193"/>
      <c r="OI19" s="193"/>
      <c r="OJ19" s="193"/>
      <c r="OK19" s="193"/>
      <c r="OL19" s="193"/>
      <c r="OM19" s="193"/>
      <c r="ON19" s="193"/>
      <c r="OO19" s="193"/>
      <c r="OP19" s="193"/>
      <c r="OQ19" s="193"/>
      <c r="OR19" s="193"/>
      <c r="OS19" s="193"/>
      <c r="OT19" s="193"/>
      <c r="OU19" s="193"/>
      <c r="OV19" s="193"/>
      <c r="OW19" s="193"/>
      <c r="OX19" s="193"/>
      <c r="OY19" s="193"/>
      <c r="OZ19" s="193"/>
      <c r="PA19" s="193"/>
      <c r="PB19" s="193"/>
      <c r="PC19" s="193"/>
      <c r="PD19" s="193"/>
      <c r="PE19" s="193"/>
      <c r="PF19" s="193"/>
      <c r="PG19" s="193"/>
      <c r="PH19" s="193"/>
      <c r="PI19" s="193"/>
      <c r="PJ19" s="193"/>
      <c r="PK19" s="193"/>
      <c r="PL19" s="193"/>
      <c r="PM19" s="193"/>
      <c r="PN19" s="193"/>
      <c r="PO19" s="193"/>
      <c r="PP19" s="193"/>
      <c r="PQ19" s="193"/>
      <c r="PR19" s="193"/>
      <c r="PS19" s="193"/>
      <c r="PT19" s="193"/>
      <c r="PU19" s="193"/>
      <c r="PV19" s="193"/>
      <c r="PW19" s="193"/>
      <c r="PX19" s="193"/>
      <c r="PY19" s="193"/>
      <c r="PZ19" s="193"/>
      <c r="QA19" s="193"/>
      <c r="QB19" s="193"/>
      <c r="QC19" s="193"/>
      <c r="QD19" s="193"/>
      <c r="QE19" s="193"/>
      <c r="QF19" s="193"/>
      <c r="QG19" s="193"/>
      <c r="QH19" s="193"/>
      <c r="QI19" s="193"/>
      <c r="QJ19" s="193"/>
      <c r="QK19" s="193"/>
      <c r="QL19" s="193"/>
      <c r="QM19" s="193"/>
      <c r="QN19" s="193"/>
      <c r="QO19" s="193"/>
      <c r="QP19" s="193"/>
      <c r="QQ19" s="193"/>
      <c r="QR19" s="193"/>
      <c r="QS19" s="193"/>
      <c r="QT19" s="193"/>
      <c r="QU19" s="193"/>
      <c r="QV19" s="193"/>
      <c r="QW19" s="193"/>
      <c r="QX19" s="193"/>
      <c r="QY19" s="193"/>
      <c r="QZ19" s="193"/>
      <c r="RA19" s="193"/>
      <c r="RB19" s="193"/>
      <c r="RC19" s="193"/>
      <c r="RD19" s="193"/>
      <c r="RE19" s="193"/>
      <c r="RF19" s="193"/>
      <c r="RG19" s="193"/>
      <c r="RH19" s="193"/>
      <c r="RI19" s="193"/>
      <c r="RJ19" s="193"/>
      <c r="RK19" s="193"/>
      <c r="RL19" s="193"/>
      <c r="RM19" s="193"/>
      <c r="RN19" s="193"/>
      <c r="RO19" s="193"/>
      <c r="RP19" s="193"/>
      <c r="RQ19" s="193"/>
      <c r="RR19" s="193"/>
      <c r="RS19" s="193"/>
      <c r="RT19" s="193"/>
      <c r="RU19" s="193"/>
      <c r="RV19" s="193"/>
      <c r="RW19" s="193"/>
      <c r="RX19" s="193"/>
      <c r="RY19" s="193"/>
      <c r="RZ19" s="193"/>
      <c r="SA19" s="193"/>
      <c r="SB19" s="193"/>
      <c r="SC19" s="193"/>
      <c r="SD19" s="193"/>
      <c r="SE19" s="193"/>
      <c r="SF19" s="193"/>
      <c r="SG19" s="193"/>
      <c r="SH19" s="193"/>
      <c r="SI19" s="193"/>
      <c r="SJ19" s="193"/>
      <c r="SK19" s="193"/>
      <c r="SL19" s="193"/>
      <c r="SM19" s="193"/>
      <c r="SN19" s="193"/>
      <c r="SO19" s="193"/>
      <c r="SP19" s="193"/>
      <c r="SQ19" s="193"/>
      <c r="SR19" s="193"/>
      <c r="SS19" s="193"/>
      <c r="ST19" s="193"/>
      <c r="SU19" s="193"/>
      <c r="SV19" s="193"/>
      <c r="SW19" s="193"/>
      <c r="SX19" s="193"/>
      <c r="SY19" s="193"/>
      <c r="SZ19" s="193"/>
      <c r="TA19" s="193"/>
      <c r="TB19" s="193"/>
      <c r="TC19" s="193"/>
      <c r="TD19" s="193"/>
      <c r="TE19" s="193"/>
      <c r="TF19" s="193"/>
      <c r="TG19" s="193"/>
      <c r="TH19" s="193"/>
      <c r="TI19" s="193"/>
      <c r="TJ19" s="193"/>
      <c r="TK19" s="193"/>
      <c r="TL19" s="193"/>
      <c r="TM19" s="193"/>
      <c r="TN19" s="193"/>
      <c r="TO19" s="193"/>
      <c r="TP19" s="193"/>
      <c r="TQ19" s="193"/>
      <c r="TR19" s="193"/>
      <c r="TS19" s="193"/>
      <c r="TT19" s="193"/>
      <c r="TU19" s="193"/>
      <c r="TV19" s="193"/>
      <c r="TW19" s="193"/>
      <c r="TX19" s="193"/>
      <c r="TY19" s="193"/>
      <c r="TZ19" s="193"/>
      <c r="UA19" s="193"/>
      <c r="UB19" s="193"/>
      <c r="UC19" s="193"/>
      <c r="UD19" s="193"/>
      <c r="UE19" s="193"/>
      <c r="UF19" s="193"/>
      <c r="UG19" s="193"/>
      <c r="UH19" s="193"/>
      <c r="UI19" s="193"/>
      <c r="UJ19" s="193"/>
      <c r="UK19" s="193"/>
      <c r="UL19" s="193"/>
      <c r="UM19" s="193"/>
      <c r="UN19" s="193"/>
      <c r="UO19" s="193"/>
      <c r="UP19" s="193"/>
      <c r="UQ19" s="193"/>
      <c r="UR19" s="193"/>
      <c r="US19" s="193"/>
      <c r="UT19" s="193"/>
      <c r="UU19" s="193"/>
      <c r="UV19" s="193"/>
      <c r="UW19" s="193"/>
      <c r="UX19" s="193"/>
      <c r="UY19" s="193"/>
      <c r="UZ19" s="193"/>
      <c r="VA19" s="193"/>
      <c r="VB19" s="193"/>
      <c r="VC19" s="193"/>
      <c r="VD19" s="193"/>
      <c r="VE19" s="193"/>
      <c r="VF19" s="193"/>
      <c r="VG19" s="193"/>
      <c r="VH19" s="193"/>
      <c r="VI19" s="193"/>
      <c r="VJ19" s="193"/>
      <c r="VK19" s="193"/>
      <c r="VL19" s="193"/>
      <c r="VM19" s="193"/>
      <c r="VN19" s="193"/>
      <c r="VO19" s="193"/>
      <c r="VP19" s="193"/>
      <c r="VQ19" s="193"/>
      <c r="VR19" s="193"/>
      <c r="VS19" s="193"/>
      <c r="VT19" s="193"/>
      <c r="VU19" s="193"/>
      <c r="VV19" s="193"/>
      <c r="VW19" s="193"/>
      <c r="VX19" s="193"/>
      <c r="VY19" s="193"/>
      <c r="VZ19" s="193"/>
      <c r="WA19" s="193"/>
      <c r="WB19" s="193"/>
      <c r="WC19" s="193"/>
      <c r="WD19" s="193"/>
      <c r="WE19" s="193"/>
      <c r="WF19" s="193"/>
      <c r="WG19" s="193"/>
      <c r="WH19" s="193"/>
      <c r="WI19" s="193"/>
      <c r="WJ19" s="193"/>
      <c r="WK19" s="193"/>
      <c r="WL19" s="193"/>
      <c r="WM19" s="193"/>
      <c r="WN19" s="193"/>
      <c r="WO19" s="193"/>
      <c r="WP19" s="193"/>
      <c r="WQ19" s="193"/>
      <c r="WR19" s="193"/>
      <c r="WS19" s="193"/>
      <c r="WT19" s="193"/>
      <c r="WU19" s="193"/>
      <c r="WV19" s="193"/>
      <c r="WW19" s="193"/>
      <c r="WX19" s="193"/>
      <c r="WY19" s="193"/>
      <c r="WZ19" s="193"/>
      <c r="XA19" s="193"/>
      <c r="XB19" s="193"/>
      <c r="XC19" s="193"/>
      <c r="XD19" s="193"/>
      <c r="XE19" s="193"/>
      <c r="XF19" s="193"/>
      <c r="XG19" s="193"/>
      <c r="XH19" s="193"/>
      <c r="XI19" s="193"/>
      <c r="XJ19" s="193"/>
      <c r="XK19" s="193"/>
      <c r="XL19" s="193"/>
      <c r="XM19" s="193"/>
      <c r="XN19" s="193"/>
      <c r="XO19" s="193"/>
      <c r="XP19" s="193"/>
      <c r="XQ19" s="193"/>
      <c r="XR19" s="193"/>
      <c r="XS19" s="193"/>
      <c r="XT19" s="193"/>
      <c r="XU19" s="193"/>
      <c r="XV19" s="193"/>
      <c r="XW19" s="193"/>
      <c r="XX19" s="193"/>
      <c r="XY19" s="193"/>
      <c r="XZ19" s="193"/>
      <c r="YA19" s="193"/>
      <c r="YB19" s="193"/>
      <c r="YC19" s="193"/>
      <c r="YD19" s="193"/>
      <c r="YE19" s="193"/>
      <c r="YF19" s="193"/>
      <c r="YG19" s="193"/>
      <c r="YH19" s="193"/>
      <c r="YI19" s="193"/>
      <c r="YJ19" s="193"/>
      <c r="YK19" s="193"/>
      <c r="YL19" s="193"/>
      <c r="YM19" s="193"/>
      <c r="YN19" s="193"/>
      <c r="YO19" s="193"/>
      <c r="YP19" s="193"/>
      <c r="YQ19" s="193"/>
      <c r="YR19" s="193"/>
      <c r="YS19" s="193"/>
      <c r="YT19" s="193"/>
      <c r="YU19" s="193"/>
      <c r="YV19" s="193"/>
      <c r="YW19" s="193"/>
      <c r="YX19" s="193"/>
      <c r="YY19" s="193"/>
      <c r="YZ19" s="193"/>
      <c r="ZA19" s="193"/>
      <c r="ZB19" s="193"/>
      <c r="ZC19" s="193"/>
      <c r="ZD19" s="193"/>
      <c r="ZE19" s="193"/>
      <c r="ZF19" s="193"/>
      <c r="ZG19" s="193"/>
      <c r="ZH19" s="193"/>
      <c r="ZI19" s="193"/>
      <c r="ZJ19" s="193"/>
      <c r="ZK19" s="193"/>
      <c r="ZL19" s="193"/>
      <c r="ZM19" s="193"/>
      <c r="ZN19" s="193"/>
      <c r="ZO19" s="193"/>
      <c r="ZP19" s="193"/>
      <c r="ZQ19" s="193"/>
      <c r="ZR19" s="193"/>
      <c r="ZS19" s="193"/>
      <c r="ZT19" s="193"/>
      <c r="ZU19" s="193"/>
      <c r="ZV19" s="193"/>
      <c r="ZW19" s="193"/>
      <c r="ZX19" s="193"/>
      <c r="ZY19" s="193"/>
      <c r="ZZ19" s="193"/>
      <c r="AAA19" s="193"/>
      <c r="AAB19" s="193"/>
      <c r="AAC19" s="193"/>
      <c r="AAD19" s="193"/>
      <c r="AAE19" s="193"/>
      <c r="AAF19" s="193"/>
      <c r="AAG19" s="193"/>
      <c r="AAH19" s="193"/>
      <c r="AAI19" s="193"/>
      <c r="AAJ19" s="193"/>
      <c r="AAK19" s="193"/>
      <c r="AAL19" s="193"/>
      <c r="AAM19" s="193"/>
      <c r="AAN19" s="193"/>
      <c r="AAO19" s="193"/>
      <c r="AAP19" s="193"/>
      <c r="AAQ19" s="193"/>
      <c r="AAR19" s="193"/>
      <c r="AAS19" s="193"/>
      <c r="AAT19" s="193"/>
      <c r="AAU19" s="193"/>
      <c r="AAV19" s="193"/>
      <c r="AAW19" s="193"/>
      <c r="AAX19" s="193"/>
      <c r="AAY19" s="193"/>
      <c r="AAZ19" s="193"/>
      <c r="ABA19" s="193"/>
      <c r="ABB19" s="193"/>
      <c r="ABC19" s="193"/>
      <c r="ABD19" s="193"/>
      <c r="ABE19" s="193"/>
      <c r="ABF19" s="193"/>
      <c r="ABG19" s="193"/>
      <c r="ABH19" s="193"/>
      <c r="ABI19" s="193"/>
      <c r="ABJ19" s="193"/>
      <c r="ABK19" s="193"/>
      <c r="ABL19" s="193"/>
      <c r="ABM19" s="193"/>
      <c r="ABN19" s="193"/>
      <c r="ABO19" s="193"/>
      <c r="ABP19" s="193"/>
      <c r="ABQ19" s="193"/>
      <c r="ABR19" s="193"/>
      <c r="ABS19" s="193"/>
      <c r="ABT19" s="193"/>
      <c r="ABU19" s="193"/>
      <c r="ABV19" s="193"/>
      <c r="ABW19" s="193"/>
      <c r="ABX19" s="193"/>
      <c r="ABY19" s="193"/>
      <c r="ABZ19" s="193"/>
      <c r="ACA19" s="193"/>
      <c r="ACB19" s="193"/>
      <c r="ACC19" s="193"/>
      <c r="ACD19" s="193"/>
      <c r="ACE19" s="193"/>
      <c r="ACF19" s="193"/>
      <c r="ACG19" s="193"/>
      <c r="ACH19" s="193"/>
      <c r="ACI19" s="193"/>
      <c r="ACJ19" s="193"/>
      <c r="ACK19" s="193"/>
      <c r="ACL19" s="193"/>
      <c r="ACM19" s="193"/>
      <c r="ACN19" s="193"/>
      <c r="ACO19" s="193"/>
      <c r="ACP19" s="193"/>
      <c r="ACQ19" s="193"/>
      <c r="ACR19" s="193"/>
      <c r="ACS19" s="193"/>
      <c r="ACT19" s="193"/>
      <c r="ACU19" s="193"/>
      <c r="ACV19" s="193"/>
      <c r="ACW19" s="193"/>
      <c r="ACX19" s="193"/>
      <c r="ACY19" s="193"/>
      <c r="ACZ19" s="193"/>
      <c r="ADA19" s="193"/>
      <c r="ADB19" s="193"/>
      <c r="ADC19" s="193"/>
      <c r="ADD19" s="193"/>
      <c r="ADE19" s="193"/>
      <c r="ADF19" s="193"/>
      <c r="ADG19" s="193"/>
      <c r="ADH19" s="193"/>
      <c r="ADI19" s="193"/>
      <c r="ADJ19" s="193"/>
      <c r="ADK19" s="193"/>
      <c r="ADL19" s="193"/>
      <c r="ADM19" s="193"/>
      <c r="ADN19" s="193"/>
      <c r="ADO19" s="193"/>
      <c r="ADP19" s="193"/>
      <c r="ADQ19" s="193"/>
      <c r="ADR19" s="193"/>
      <c r="ADS19" s="193"/>
      <c r="ADT19" s="193"/>
      <c r="ADU19" s="193"/>
      <c r="ADV19" s="193"/>
      <c r="ADW19" s="193"/>
      <c r="ADX19" s="193"/>
      <c r="ADY19" s="193"/>
      <c r="ADZ19" s="193"/>
      <c r="AEA19" s="193"/>
      <c r="AEB19" s="193"/>
      <c r="AEC19" s="193"/>
      <c r="AED19" s="193"/>
      <c r="AEE19" s="193"/>
      <c r="AEF19" s="193"/>
      <c r="AEG19" s="193"/>
      <c r="AEH19" s="193"/>
      <c r="AEI19" s="193"/>
      <c r="AEJ19" s="193"/>
      <c r="AEK19" s="193"/>
      <c r="AEL19" s="193"/>
      <c r="AEM19" s="193"/>
      <c r="AEN19" s="193"/>
      <c r="AEO19" s="193"/>
      <c r="AEP19" s="193"/>
      <c r="AEQ19" s="193"/>
      <c r="AER19" s="193"/>
      <c r="AES19" s="193"/>
      <c r="AET19" s="193"/>
      <c r="AEU19" s="193"/>
      <c r="AEV19" s="193"/>
      <c r="AEW19" s="193"/>
      <c r="AEX19" s="193"/>
      <c r="AEY19" s="193"/>
      <c r="AEZ19" s="193"/>
      <c r="AFA19" s="193"/>
      <c r="AFB19" s="193"/>
      <c r="AFC19" s="193"/>
      <c r="AFD19" s="193"/>
      <c r="AFE19" s="193"/>
      <c r="AFF19" s="193"/>
      <c r="AFG19" s="193"/>
      <c r="AFH19" s="193"/>
      <c r="AFI19" s="193"/>
      <c r="AFJ19" s="193"/>
      <c r="AFK19" s="193"/>
      <c r="AFL19" s="193"/>
      <c r="AFM19" s="193"/>
      <c r="AFN19" s="193"/>
      <c r="AFO19" s="193"/>
      <c r="AFP19" s="193"/>
      <c r="AFQ19" s="193"/>
      <c r="AFR19" s="193"/>
      <c r="AFS19" s="193"/>
      <c r="AFT19" s="193"/>
      <c r="AFU19" s="193"/>
      <c r="AFV19" s="193"/>
      <c r="AFW19" s="193"/>
      <c r="AFX19" s="193"/>
      <c r="AFY19" s="193"/>
      <c r="AFZ19" s="193"/>
      <c r="AGA19" s="193"/>
      <c r="AGB19" s="193"/>
      <c r="AGC19" s="193"/>
      <c r="AGD19" s="193"/>
      <c r="AGE19" s="193"/>
      <c r="AGF19" s="193"/>
      <c r="AGG19" s="193"/>
      <c r="AGH19" s="193"/>
      <c r="AGI19" s="193"/>
      <c r="AGJ19" s="193"/>
      <c r="AGK19" s="193"/>
      <c r="AGL19" s="193"/>
      <c r="AGM19" s="193"/>
      <c r="AGN19" s="193"/>
      <c r="AGO19" s="193"/>
      <c r="AGP19" s="193"/>
      <c r="AGQ19" s="193"/>
      <c r="AGR19" s="193"/>
      <c r="AGS19" s="193"/>
      <c r="AGT19" s="193"/>
      <c r="AGU19" s="193"/>
      <c r="AGV19" s="193"/>
      <c r="AGW19" s="193"/>
      <c r="AGX19" s="193"/>
      <c r="AGY19" s="193"/>
      <c r="AGZ19" s="193"/>
      <c r="AHA19" s="193"/>
      <c r="AHB19" s="193"/>
      <c r="AHC19" s="193"/>
      <c r="AHD19" s="193"/>
      <c r="AHE19" s="193"/>
      <c r="AHF19" s="193"/>
      <c r="AHG19" s="193"/>
      <c r="AHH19" s="193"/>
      <c r="AHI19" s="193"/>
      <c r="AHJ19" s="193"/>
      <c r="AHK19" s="193"/>
      <c r="AHL19" s="193"/>
      <c r="AHM19" s="193"/>
      <c r="AHN19" s="193"/>
      <c r="AHO19" s="193"/>
      <c r="AHP19" s="193"/>
      <c r="AHQ19" s="193"/>
      <c r="AHR19" s="193"/>
      <c r="AHS19" s="193"/>
      <c r="AHT19" s="193"/>
      <c r="AHU19" s="193"/>
      <c r="AHV19" s="193"/>
      <c r="AHW19" s="193"/>
      <c r="AHX19" s="193"/>
      <c r="AHY19" s="193"/>
      <c r="AHZ19" s="193"/>
      <c r="AIA19" s="193"/>
      <c r="AIB19" s="193"/>
      <c r="AIC19" s="193"/>
      <c r="AID19" s="193"/>
      <c r="AIE19" s="193"/>
      <c r="AIF19" s="193"/>
      <c r="AIG19" s="193"/>
      <c r="AIH19" s="193"/>
      <c r="AII19" s="193"/>
      <c r="AIJ19" s="193"/>
      <c r="AIK19" s="193"/>
      <c r="AIL19" s="193"/>
      <c r="AIM19" s="193"/>
      <c r="AIN19" s="193"/>
      <c r="AIO19" s="193"/>
      <c r="AIP19" s="193"/>
      <c r="AIQ19" s="193"/>
      <c r="AIR19" s="193"/>
      <c r="AIS19" s="193"/>
      <c r="AIT19" s="193"/>
      <c r="AIU19" s="193"/>
      <c r="AIV19" s="193"/>
      <c r="AIW19" s="193"/>
      <c r="AIX19" s="193"/>
      <c r="AIY19" s="193"/>
      <c r="AIZ19" s="193"/>
      <c r="AJA19" s="193"/>
      <c r="AJB19" s="193"/>
      <c r="AJC19" s="193"/>
      <c r="AJD19" s="193"/>
      <c r="AJE19" s="193"/>
      <c r="AJF19" s="193"/>
      <c r="AJG19" s="193"/>
      <c r="AJH19" s="193"/>
      <c r="AJI19" s="193"/>
      <c r="AJJ19" s="193"/>
      <c r="AJK19" s="193"/>
      <c r="AJL19" s="193"/>
      <c r="AJM19" s="193"/>
      <c r="AJN19" s="193"/>
      <c r="AJO19" s="193"/>
      <c r="AJP19" s="193"/>
      <c r="AJQ19" s="193"/>
      <c r="AJR19" s="193"/>
      <c r="AJS19" s="193"/>
      <c r="AJT19" s="193"/>
      <c r="AJU19" s="193"/>
      <c r="AJV19" s="193"/>
      <c r="AJW19" s="193"/>
      <c r="AJX19" s="193"/>
      <c r="AJY19" s="193"/>
      <c r="AJZ19" s="193"/>
      <c r="AKA19" s="193"/>
      <c r="AKB19" s="193"/>
      <c r="AKC19" s="193"/>
      <c r="AKD19" s="193"/>
      <c r="AKE19" s="193"/>
      <c r="AKF19" s="193"/>
      <c r="AKG19" s="193"/>
      <c r="AKH19" s="193"/>
      <c r="AKI19" s="193"/>
      <c r="AKJ19" s="193"/>
      <c r="AKK19" s="193"/>
      <c r="AKL19" s="193"/>
      <c r="AKM19" s="193"/>
      <c r="AKN19" s="193"/>
      <c r="AKO19" s="193"/>
      <c r="AKP19" s="193"/>
      <c r="AKQ19" s="193"/>
      <c r="AKR19" s="193"/>
      <c r="AKS19" s="193"/>
      <c r="AKT19" s="193"/>
      <c r="AKU19" s="193"/>
      <c r="AKV19" s="193"/>
      <c r="AKW19" s="193"/>
      <c r="AKX19" s="193"/>
      <c r="AKY19" s="193"/>
      <c r="AKZ19" s="193"/>
      <c r="ALA19" s="193"/>
      <c r="ALB19" s="193"/>
      <c r="ALC19" s="193"/>
      <c r="ALD19" s="193"/>
      <c r="ALE19" s="193"/>
      <c r="ALF19" s="193"/>
      <c r="ALG19" s="193"/>
      <c r="ALH19" s="193"/>
      <c r="ALI19" s="193"/>
      <c r="ALJ19" s="193"/>
      <c r="ALK19" s="193"/>
      <c r="ALL19" s="193"/>
      <c r="ALM19" s="193"/>
      <c r="ALN19" s="193"/>
      <c r="ALO19" s="193"/>
      <c r="ALP19" s="193"/>
      <c r="ALQ19" s="193"/>
      <c r="ALR19" s="193"/>
      <c r="ALS19" s="193"/>
      <c r="ALT19" s="193"/>
      <c r="ALU19" s="193"/>
      <c r="ALV19" s="193"/>
      <c r="ALW19" s="193"/>
      <c r="ALX19" s="193"/>
      <c r="ALY19" s="193"/>
      <c r="ALZ19" s="193"/>
      <c r="AMA19" s="193"/>
      <c r="AMB19" s="193"/>
      <c r="AMC19" s="193"/>
      <c r="AMD19" s="193"/>
      <c r="AME19" s="193"/>
      <c r="AMF19" s="193"/>
      <c r="AMG19" s="193"/>
      <c r="AMH19" s="193"/>
      <c r="AMI19" s="193"/>
      <c r="AMJ19" s="193"/>
      <c r="AMK19" s="193"/>
      <c r="AML19" s="193"/>
      <c r="AMM19" s="193"/>
      <c r="AMN19" s="193"/>
      <c r="AMO19" s="193"/>
      <c r="AMP19" s="193"/>
      <c r="AMQ19" s="193"/>
      <c r="AMR19" s="193"/>
      <c r="AMS19" s="193"/>
      <c r="AMT19" s="193"/>
      <c r="AMU19" s="193"/>
      <c r="AMV19" s="193"/>
      <c r="AMW19" s="193"/>
      <c r="AMX19" s="193"/>
      <c r="AMY19" s="193"/>
      <c r="AMZ19" s="193"/>
      <c r="ANA19" s="193"/>
      <c r="ANB19" s="193"/>
      <c r="ANC19" s="193"/>
      <c r="AND19" s="193"/>
      <c r="ANE19" s="193"/>
      <c r="ANF19" s="193"/>
      <c r="ANG19" s="193"/>
      <c r="ANH19" s="193"/>
      <c r="ANI19" s="193"/>
      <c r="ANJ19" s="193"/>
      <c r="ANK19" s="193"/>
      <c r="ANL19" s="193"/>
      <c r="ANM19" s="193"/>
      <c r="ANN19" s="193"/>
      <c r="ANO19" s="193"/>
      <c r="ANP19" s="193"/>
      <c r="ANQ19" s="193"/>
      <c r="ANR19" s="193"/>
      <c r="ANS19" s="193"/>
      <c r="ANT19" s="193"/>
      <c r="ANU19" s="193"/>
      <c r="ANV19" s="193"/>
      <c r="ANW19" s="193"/>
      <c r="ANX19" s="193"/>
      <c r="ANY19" s="193"/>
      <c r="ANZ19" s="193"/>
      <c r="AOA19" s="193"/>
      <c r="AOB19" s="193"/>
      <c r="AOC19" s="193"/>
      <c r="AOD19" s="193"/>
      <c r="AOE19" s="193"/>
      <c r="AOF19" s="193"/>
      <c r="AOG19" s="193"/>
      <c r="AOH19" s="193"/>
      <c r="AOI19" s="193"/>
      <c r="AOJ19" s="193"/>
      <c r="AOK19" s="193"/>
      <c r="AOL19" s="193"/>
      <c r="AOM19" s="193"/>
      <c r="AON19" s="193"/>
      <c r="AOO19" s="193"/>
      <c r="AOP19" s="193"/>
      <c r="AOQ19" s="193"/>
      <c r="AOR19" s="193"/>
      <c r="AOS19" s="193"/>
      <c r="AOT19" s="193"/>
      <c r="AOU19" s="193"/>
      <c r="AOV19" s="193"/>
      <c r="AOW19" s="193"/>
      <c r="AOX19" s="193"/>
      <c r="AOY19" s="193"/>
      <c r="AOZ19" s="193"/>
      <c r="APA19" s="193"/>
      <c r="APB19" s="193"/>
      <c r="APC19" s="193"/>
      <c r="APD19" s="193"/>
      <c r="APE19" s="193"/>
      <c r="APF19" s="193"/>
      <c r="APG19" s="193"/>
      <c r="APH19" s="193"/>
      <c r="API19" s="193"/>
      <c r="APJ19" s="193"/>
      <c r="APK19" s="193"/>
      <c r="APL19" s="193"/>
      <c r="APM19" s="193"/>
      <c r="APN19" s="193"/>
      <c r="APO19" s="193"/>
      <c r="APP19" s="193"/>
      <c r="APQ19" s="193"/>
      <c r="APR19" s="193"/>
      <c r="APS19" s="193"/>
      <c r="APT19" s="193"/>
      <c r="APU19" s="193"/>
      <c r="APV19" s="193"/>
      <c r="APW19" s="193"/>
      <c r="APX19" s="193"/>
      <c r="APY19" s="193"/>
      <c r="APZ19" s="193"/>
      <c r="AQA19" s="193"/>
      <c r="AQB19" s="193"/>
      <c r="AQC19" s="193"/>
      <c r="AQD19" s="193"/>
      <c r="AQE19" s="193"/>
      <c r="AQF19" s="193"/>
      <c r="AQG19" s="193"/>
      <c r="AQH19" s="193"/>
      <c r="AQI19" s="193"/>
      <c r="AQJ19" s="193"/>
      <c r="AQK19" s="193"/>
      <c r="AQL19" s="193"/>
      <c r="AQM19" s="193"/>
      <c r="AQN19" s="193"/>
      <c r="AQO19" s="193"/>
      <c r="AQP19" s="193"/>
      <c r="AQQ19" s="193"/>
      <c r="AQR19" s="193"/>
      <c r="AQS19" s="193"/>
      <c r="AQT19" s="193"/>
      <c r="AQU19" s="193"/>
      <c r="AQV19" s="193"/>
      <c r="AQW19" s="193"/>
      <c r="AQX19" s="193"/>
      <c r="AQY19" s="193"/>
      <c r="AQZ19" s="193"/>
      <c r="ARA19" s="193"/>
      <c r="ARB19" s="193"/>
      <c r="ARC19" s="193"/>
      <c r="ARD19" s="193"/>
      <c r="ARE19" s="193"/>
      <c r="ARF19" s="193"/>
      <c r="ARG19" s="193"/>
      <c r="ARH19" s="193"/>
      <c r="ARI19" s="193"/>
      <c r="ARJ19" s="193"/>
      <c r="ARK19" s="193"/>
      <c r="ARL19" s="193"/>
      <c r="ARM19" s="193"/>
      <c r="ARN19" s="193"/>
      <c r="ARO19" s="193"/>
      <c r="ARP19" s="193"/>
      <c r="ARQ19" s="193"/>
      <c r="ARR19" s="193"/>
      <c r="ARS19" s="193"/>
      <c r="ART19" s="193"/>
      <c r="ARU19" s="193"/>
      <c r="ARV19" s="193"/>
      <c r="ARW19" s="193"/>
      <c r="ARX19" s="193"/>
      <c r="ARY19" s="193"/>
      <c r="ARZ19" s="193"/>
      <c r="ASA19" s="193"/>
      <c r="ASB19" s="193"/>
      <c r="ASC19" s="193"/>
      <c r="ASD19" s="193"/>
      <c r="ASE19" s="193"/>
      <c r="ASF19" s="193"/>
      <c r="ASG19" s="193"/>
      <c r="ASH19" s="193"/>
      <c r="ASI19" s="193"/>
      <c r="ASJ19" s="193"/>
      <c r="ASK19" s="193"/>
      <c r="ASL19" s="193"/>
      <c r="ASM19" s="193"/>
      <c r="ASN19" s="193"/>
      <c r="ASO19" s="193"/>
      <c r="ASP19" s="193"/>
      <c r="ASQ19" s="193"/>
      <c r="ASR19" s="193"/>
      <c r="ASS19" s="193"/>
      <c r="AST19" s="193"/>
      <c r="ASU19" s="193"/>
      <c r="ASV19" s="193"/>
      <c r="ASW19" s="193"/>
      <c r="ASX19" s="193"/>
      <c r="ASY19" s="193"/>
      <c r="ASZ19" s="193"/>
      <c r="ATA19" s="193"/>
      <c r="ATB19" s="193"/>
      <c r="ATC19" s="193"/>
      <c r="ATD19" s="193"/>
      <c r="ATE19" s="193"/>
      <c r="ATF19" s="193"/>
      <c r="ATG19" s="193"/>
      <c r="ATH19" s="193"/>
      <c r="ATI19" s="193"/>
      <c r="ATJ19" s="193"/>
      <c r="ATK19" s="193"/>
      <c r="ATL19" s="193"/>
      <c r="ATM19" s="193"/>
      <c r="ATN19" s="193"/>
      <c r="ATO19" s="193"/>
      <c r="ATP19" s="193"/>
      <c r="ATQ19" s="193"/>
      <c r="ATR19" s="193"/>
      <c r="ATS19" s="193"/>
      <c r="ATT19" s="193"/>
      <c r="ATU19" s="193"/>
      <c r="ATV19" s="193"/>
      <c r="ATW19" s="193"/>
      <c r="ATX19" s="193"/>
      <c r="ATY19" s="193"/>
      <c r="ATZ19" s="193"/>
      <c r="AUA19" s="193"/>
      <c r="AUB19" s="193"/>
      <c r="AUC19" s="193"/>
      <c r="AUD19" s="193"/>
      <c r="AUE19" s="193"/>
      <c r="AUF19" s="193"/>
      <c r="AUG19" s="193"/>
      <c r="AUH19" s="193"/>
      <c r="AUI19" s="193"/>
      <c r="AUJ19" s="193"/>
      <c r="AUK19" s="193"/>
      <c r="AUL19" s="193"/>
      <c r="AUM19" s="193"/>
      <c r="AUN19" s="193"/>
      <c r="AUO19" s="193"/>
      <c r="AUP19" s="193"/>
      <c r="AUQ19" s="193"/>
      <c r="AUR19" s="193"/>
      <c r="AUS19" s="193"/>
      <c r="AUT19" s="193"/>
      <c r="AUU19" s="193"/>
      <c r="AUV19" s="193"/>
      <c r="AUW19" s="193"/>
      <c r="AUX19" s="193"/>
      <c r="AUY19" s="193"/>
      <c r="AUZ19" s="193"/>
      <c r="AVA19" s="193"/>
      <c r="AVB19" s="193"/>
      <c r="AVC19" s="193"/>
      <c r="AVD19" s="193"/>
      <c r="AVE19" s="193"/>
      <c r="AVF19" s="193"/>
      <c r="AVG19" s="193"/>
      <c r="AVH19" s="193"/>
      <c r="AVI19" s="193"/>
      <c r="AVJ19" s="193"/>
      <c r="AVK19" s="193"/>
      <c r="AVL19" s="193"/>
      <c r="AVM19" s="193"/>
      <c r="AVN19" s="193"/>
      <c r="AVO19" s="193"/>
      <c r="AVP19" s="193"/>
      <c r="AVQ19" s="193"/>
      <c r="AVR19" s="193"/>
      <c r="AVS19" s="193"/>
      <c r="AVT19" s="193"/>
      <c r="AVU19" s="193"/>
      <c r="AVV19" s="193"/>
      <c r="AVW19" s="193"/>
      <c r="AVX19" s="193"/>
      <c r="AVY19" s="193"/>
      <c r="AVZ19" s="193"/>
      <c r="AWA19" s="193"/>
      <c r="AWB19" s="193"/>
      <c r="AWC19" s="193"/>
      <c r="AWD19" s="193"/>
      <c r="AWE19" s="193"/>
      <c r="AWF19" s="193"/>
      <c r="AWG19" s="193"/>
      <c r="AWH19" s="193"/>
      <c r="AWI19" s="193"/>
      <c r="AWJ19" s="193"/>
      <c r="AWK19" s="193"/>
      <c r="AWL19" s="193"/>
      <c r="AWM19" s="193"/>
      <c r="AWN19" s="193"/>
      <c r="AWO19" s="193"/>
      <c r="AWP19" s="193"/>
      <c r="AWQ19" s="193"/>
      <c r="AWR19" s="193"/>
      <c r="AWS19" s="193"/>
      <c r="AWT19" s="193"/>
      <c r="AWU19" s="193"/>
      <c r="AWV19" s="193"/>
      <c r="AWW19" s="193"/>
      <c r="AWX19" s="193"/>
      <c r="AWY19" s="193"/>
      <c r="AWZ19" s="193"/>
      <c r="AXA19" s="193"/>
      <c r="AXB19" s="193"/>
      <c r="AXC19" s="193"/>
      <c r="AXD19" s="193"/>
      <c r="AXE19" s="193"/>
      <c r="AXF19" s="193"/>
      <c r="AXG19" s="193"/>
      <c r="AXH19" s="193"/>
      <c r="AXI19" s="193"/>
      <c r="AXJ19" s="193"/>
      <c r="AXK19" s="193"/>
      <c r="AXL19" s="193"/>
      <c r="AXM19" s="193"/>
      <c r="AXN19" s="193"/>
      <c r="AXO19" s="193"/>
      <c r="AXP19" s="193"/>
      <c r="AXQ19" s="193"/>
      <c r="AXR19" s="193"/>
      <c r="AXS19" s="193"/>
      <c r="AXT19" s="193"/>
      <c r="AXU19" s="193"/>
      <c r="AXV19" s="193"/>
      <c r="AXW19" s="193"/>
      <c r="AXX19" s="193"/>
      <c r="AXY19" s="193"/>
      <c r="AXZ19" s="193"/>
      <c r="AYA19" s="193"/>
      <c r="AYB19" s="193"/>
      <c r="AYC19" s="193"/>
      <c r="AYD19" s="193"/>
      <c r="AYE19" s="193"/>
      <c r="AYF19" s="193"/>
      <c r="AYG19" s="193"/>
      <c r="AYH19" s="193"/>
      <c r="AYI19" s="193"/>
      <c r="AYJ19" s="193"/>
      <c r="AYK19" s="193"/>
      <c r="AYL19" s="193"/>
      <c r="AYM19" s="193"/>
      <c r="AYN19" s="193"/>
      <c r="AYO19" s="193"/>
      <c r="AYP19" s="193"/>
      <c r="AYQ19" s="193"/>
      <c r="AYR19" s="193"/>
      <c r="AYS19" s="193"/>
      <c r="AYT19" s="193"/>
      <c r="AYU19" s="193"/>
      <c r="AYV19" s="193"/>
      <c r="AYW19" s="193"/>
      <c r="AYX19" s="193"/>
      <c r="AYY19" s="193"/>
      <c r="AYZ19" s="193"/>
      <c r="AZA19" s="193"/>
      <c r="AZB19" s="193"/>
      <c r="AZC19" s="193"/>
      <c r="AZD19" s="193"/>
      <c r="AZE19" s="193"/>
      <c r="AZF19" s="193"/>
      <c r="AZG19" s="193"/>
      <c r="AZH19" s="193"/>
      <c r="AZI19" s="193"/>
      <c r="AZJ19" s="193"/>
      <c r="AZK19" s="193"/>
      <c r="AZL19" s="193"/>
      <c r="AZM19" s="193"/>
      <c r="AZN19" s="193"/>
      <c r="AZO19" s="193"/>
      <c r="AZP19" s="193"/>
      <c r="AZQ19" s="193"/>
      <c r="AZR19" s="193"/>
      <c r="AZS19" s="193"/>
      <c r="AZT19" s="193"/>
      <c r="AZU19" s="193"/>
      <c r="AZV19" s="193"/>
      <c r="AZW19" s="193"/>
      <c r="AZX19" s="193"/>
      <c r="AZY19" s="193"/>
      <c r="AZZ19" s="193"/>
      <c r="BAA19" s="193"/>
      <c r="BAB19" s="193"/>
      <c r="BAC19" s="193"/>
      <c r="BAD19" s="193"/>
      <c r="BAE19" s="193"/>
      <c r="BAF19" s="193"/>
      <c r="BAG19" s="193"/>
      <c r="BAH19" s="193"/>
      <c r="BAI19" s="193"/>
      <c r="BAJ19" s="193"/>
      <c r="BAK19" s="193"/>
      <c r="BAL19" s="193"/>
      <c r="BAM19" s="193"/>
      <c r="BAN19" s="193"/>
      <c r="BAO19" s="193"/>
      <c r="BAP19" s="193"/>
      <c r="BAQ19" s="193"/>
      <c r="BAR19" s="193"/>
      <c r="BAS19" s="193"/>
      <c r="BAT19" s="193"/>
      <c r="BAU19" s="193"/>
      <c r="BAV19" s="193"/>
      <c r="BAW19" s="193"/>
      <c r="BAX19" s="193"/>
      <c r="BAY19" s="193"/>
      <c r="BAZ19" s="193"/>
      <c r="BBA19" s="193"/>
      <c r="BBB19" s="193"/>
      <c r="BBC19" s="193"/>
      <c r="BBD19" s="193"/>
      <c r="BBE19" s="193"/>
      <c r="BBF19" s="193"/>
      <c r="BBG19" s="193"/>
      <c r="BBH19" s="193"/>
      <c r="BBI19" s="193"/>
      <c r="BBJ19" s="193"/>
      <c r="BBK19" s="193"/>
      <c r="BBL19" s="193"/>
      <c r="BBM19" s="193"/>
      <c r="BBN19" s="193"/>
      <c r="BBO19" s="193"/>
      <c r="BBP19" s="193"/>
      <c r="BBQ19" s="193"/>
      <c r="BBR19" s="193"/>
      <c r="BBS19" s="193"/>
      <c r="BBT19" s="193"/>
      <c r="BBU19" s="193"/>
      <c r="BBV19" s="193"/>
      <c r="BBW19" s="193"/>
      <c r="BBX19" s="193"/>
      <c r="BBY19" s="193"/>
      <c r="BBZ19" s="193"/>
      <c r="BCA19" s="193"/>
      <c r="BCB19" s="193"/>
      <c r="BCC19" s="193"/>
      <c r="BCD19" s="193"/>
      <c r="BCE19" s="193"/>
      <c r="BCF19" s="193"/>
      <c r="BCG19" s="193"/>
      <c r="BCH19" s="193"/>
      <c r="BCI19" s="193"/>
      <c r="BCJ19" s="193"/>
      <c r="BCK19" s="193"/>
      <c r="BCL19" s="193"/>
      <c r="BCM19" s="193"/>
      <c r="BCN19" s="193"/>
      <c r="BCO19" s="193"/>
      <c r="BCP19" s="193"/>
      <c r="BCQ19" s="193"/>
      <c r="BCR19" s="193"/>
      <c r="BCS19" s="193"/>
      <c r="BCT19" s="193"/>
      <c r="BCU19" s="193"/>
      <c r="BCV19" s="193"/>
      <c r="BCW19" s="193"/>
      <c r="BCX19" s="193"/>
      <c r="BCY19" s="193"/>
      <c r="BCZ19" s="193"/>
      <c r="BDA19" s="193"/>
      <c r="BDB19" s="193"/>
      <c r="BDC19" s="193"/>
      <c r="BDD19" s="193"/>
      <c r="BDE19" s="193"/>
      <c r="BDF19" s="193"/>
      <c r="BDG19" s="193"/>
      <c r="BDH19" s="193"/>
      <c r="BDI19" s="193"/>
      <c r="BDJ19" s="193"/>
      <c r="BDK19" s="193"/>
      <c r="BDL19" s="193"/>
      <c r="BDM19" s="193"/>
      <c r="BDN19" s="193"/>
      <c r="BDO19" s="193"/>
      <c r="BDP19" s="193"/>
      <c r="BDQ19" s="193"/>
      <c r="BDR19" s="193"/>
      <c r="BDS19" s="193"/>
      <c r="BDT19" s="193"/>
      <c r="BDU19" s="193"/>
      <c r="BDV19" s="193"/>
      <c r="BDW19" s="193"/>
      <c r="BDX19" s="193"/>
      <c r="BDY19" s="193"/>
      <c r="BDZ19" s="193"/>
      <c r="BEA19" s="193"/>
      <c r="BEB19" s="193"/>
      <c r="BEC19" s="193"/>
      <c r="BED19" s="193"/>
      <c r="BEE19" s="193"/>
      <c r="BEF19" s="193"/>
      <c r="BEG19" s="193"/>
      <c r="BEH19" s="193"/>
      <c r="BEI19" s="193"/>
      <c r="BEJ19" s="193"/>
      <c r="BEK19" s="193"/>
      <c r="BEL19" s="193"/>
      <c r="BEM19" s="193"/>
      <c r="BEN19" s="193"/>
      <c r="BEO19" s="193"/>
      <c r="BEP19" s="193"/>
      <c r="BEQ19" s="193"/>
      <c r="BER19" s="193"/>
      <c r="BES19" s="193"/>
      <c r="BET19" s="193"/>
      <c r="BEU19" s="193"/>
      <c r="BEV19" s="193"/>
      <c r="BEW19" s="193"/>
      <c r="BEX19" s="193"/>
      <c r="BEY19" s="193"/>
      <c r="BEZ19" s="193"/>
      <c r="BFA19" s="193"/>
      <c r="BFB19" s="193"/>
      <c r="BFC19" s="193"/>
      <c r="BFD19" s="193"/>
      <c r="BFE19" s="193"/>
      <c r="BFF19" s="193"/>
      <c r="BFG19" s="193"/>
      <c r="BFH19" s="193"/>
      <c r="BFI19" s="193"/>
      <c r="BFJ19" s="193"/>
      <c r="BFK19" s="193"/>
      <c r="BFL19" s="193"/>
      <c r="BFM19" s="193"/>
      <c r="BFN19" s="193"/>
      <c r="BFO19" s="193"/>
      <c r="BFP19" s="193"/>
      <c r="BFQ19" s="193"/>
      <c r="BFR19" s="193"/>
      <c r="BFS19" s="193"/>
      <c r="BFT19" s="193"/>
      <c r="BFU19" s="193"/>
      <c r="BFV19" s="193"/>
      <c r="BFW19" s="193"/>
      <c r="BFX19" s="193"/>
      <c r="BFY19" s="193"/>
      <c r="BFZ19" s="193"/>
      <c r="BGA19" s="193"/>
      <c r="BGB19" s="193"/>
      <c r="BGC19" s="193"/>
      <c r="BGD19" s="193"/>
      <c r="BGE19" s="193"/>
      <c r="BGF19" s="193"/>
      <c r="BGG19" s="193"/>
      <c r="BGH19" s="193"/>
      <c r="BGI19" s="193"/>
      <c r="BGJ19" s="193"/>
      <c r="BGK19" s="193"/>
      <c r="BGL19" s="193"/>
      <c r="BGM19" s="193"/>
      <c r="BGN19" s="193"/>
      <c r="BGO19" s="193"/>
      <c r="BGP19" s="193"/>
      <c r="BGQ19" s="193"/>
      <c r="BGR19" s="193"/>
      <c r="BGS19" s="193"/>
      <c r="BGT19" s="193"/>
      <c r="BGU19" s="193"/>
      <c r="BGV19" s="193"/>
      <c r="BGW19" s="193"/>
      <c r="BGX19" s="193"/>
      <c r="BGY19" s="193"/>
      <c r="BGZ19" s="193"/>
      <c r="BHA19" s="193"/>
      <c r="BHB19" s="193"/>
      <c r="BHC19" s="193"/>
      <c r="BHD19" s="193"/>
      <c r="BHE19" s="193"/>
      <c r="BHF19" s="193"/>
      <c r="BHG19" s="193"/>
      <c r="BHH19" s="193"/>
      <c r="BHI19" s="193"/>
      <c r="BHJ19" s="193"/>
      <c r="BHK19" s="193"/>
      <c r="BHL19" s="193"/>
      <c r="BHM19" s="193"/>
      <c r="BHN19" s="193"/>
      <c r="BHO19" s="193"/>
      <c r="BHP19" s="193"/>
      <c r="BHQ19" s="193"/>
      <c r="BHR19" s="193"/>
      <c r="BHS19" s="193"/>
      <c r="BHT19" s="193"/>
      <c r="BHU19" s="193"/>
      <c r="BHV19" s="193"/>
      <c r="BHW19" s="193"/>
      <c r="BHX19" s="193"/>
      <c r="BHY19" s="193"/>
      <c r="BHZ19" s="193"/>
      <c r="BIA19" s="193"/>
      <c r="BIB19" s="193"/>
      <c r="BIC19" s="193"/>
      <c r="BID19" s="193"/>
      <c r="BIE19" s="193"/>
      <c r="BIF19" s="193"/>
      <c r="BIG19" s="193"/>
      <c r="BIH19" s="193"/>
      <c r="BII19" s="193"/>
      <c r="BIJ19" s="193"/>
      <c r="BIK19" s="193"/>
      <c r="BIL19" s="193"/>
      <c r="BIM19" s="193"/>
      <c r="BIN19" s="193"/>
      <c r="BIO19" s="193"/>
      <c r="BIP19" s="193"/>
      <c r="BIQ19" s="193"/>
      <c r="BIR19" s="193"/>
      <c r="BIS19" s="193"/>
      <c r="BIT19" s="193"/>
      <c r="BIU19" s="193"/>
      <c r="BIV19" s="193"/>
      <c r="BIW19" s="193"/>
      <c r="BIX19" s="193"/>
      <c r="BIY19" s="193"/>
      <c r="BIZ19" s="193"/>
      <c r="BJA19" s="193"/>
      <c r="BJB19" s="193"/>
      <c r="BJC19" s="193"/>
      <c r="BJD19" s="193"/>
      <c r="BJE19" s="193"/>
      <c r="BJF19" s="193"/>
      <c r="BJG19" s="193"/>
      <c r="BJH19" s="193"/>
      <c r="BJI19" s="193"/>
      <c r="BJJ19" s="193"/>
      <c r="BJK19" s="193"/>
      <c r="BJL19" s="193"/>
      <c r="BJM19" s="193"/>
      <c r="BJN19" s="193"/>
      <c r="BJO19" s="193"/>
      <c r="BJP19" s="193"/>
      <c r="BJQ19" s="193"/>
      <c r="BJR19" s="193"/>
      <c r="BJS19" s="193"/>
      <c r="BJT19" s="193"/>
      <c r="BJU19" s="193"/>
      <c r="BJV19" s="193"/>
      <c r="BJW19" s="193"/>
      <c r="BJX19" s="193"/>
      <c r="BJY19" s="193"/>
      <c r="BJZ19" s="193"/>
      <c r="BKA19" s="193"/>
      <c r="BKB19" s="193"/>
      <c r="BKC19" s="193"/>
      <c r="BKD19" s="193"/>
      <c r="BKE19" s="193"/>
      <c r="BKF19" s="193"/>
      <c r="BKG19" s="193"/>
      <c r="BKH19" s="193"/>
      <c r="BKI19" s="193"/>
      <c r="BKJ19" s="193"/>
      <c r="BKK19" s="193"/>
      <c r="BKL19" s="193"/>
      <c r="BKM19" s="193"/>
      <c r="BKN19" s="193"/>
      <c r="BKO19" s="193"/>
      <c r="BKP19" s="193"/>
      <c r="BKQ19" s="193"/>
      <c r="BKR19" s="193"/>
      <c r="BKS19" s="193"/>
      <c r="BKT19" s="193"/>
      <c r="BKU19" s="193"/>
      <c r="BKV19" s="193"/>
      <c r="BKW19" s="193"/>
      <c r="BKX19" s="193"/>
      <c r="BKY19" s="193"/>
      <c r="BKZ19" s="193"/>
      <c r="BLA19" s="193"/>
      <c r="BLB19" s="193"/>
      <c r="BLC19" s="193"/>
      <c r="BLD19" s="193"/>
      <c r="BLE19" s="193"/>
      <c r="BLF19" s="193"/>
      <c r="BLG19" s="193"/>
      <c r="BLH19" s="193"/>
      <c r="BLI19" s="193"/>
      <c r="BLJ19" s="193"/>
      <c r="BLK19" s="193"/>
      <c r="BLL19" s="193"/>
      <c r="BLM19" s="193"/>
      <c r="BLN19" s="193"/>
      <c r="BLO19" s="193"/>
      <c r="BLP19" s="193"/>
      <c r="BLQ19" s="193"/>
      <c r="BLR19" s="193"/>
      <c r="BLS19" s="193"/>
      <c r="BLT19" s="193"/>
      <c r="BLU19" s="193"/>
      <c r="BLV19" s="193"/>
      <c r="BLW19" s="193"/>
      <c r="BLX19" s="193"/>
      <c r="BLY19" s="193"/>
      <c r="BLZ19" s="193"/>
      <c r="BMA19" s="193"/>
      <c r="BMB19" s="193"/>
      <c r="BMC19" s="193"/>
      <c r="BMD19" s="193"/>
      <c r="BME19" s="193"/>
      <c r="BMF19" s="193"/>
      <c r="BMG19" s="193"/>
      <c r="BMH19" s="193"/>
      <c r="BMI19" s="193"/>
      <c r="BMJ19" s="193"/>
      <c r="BMK19" s="193"/>
      <c r="BML19" s="193"/>
      <c r="BMM19" s="193"/>
      <c r="BMN19" s="193"/>
      <c r="BMO19" s="193"/>
      <c r="BMP19" s="193"/>
      <c r="BMQ19" s="193"/>
      <c r="BMR19" s="193"/>
      <c r="BMS19" s="193"/>
      <c r="BMT19" s="193"/>
      <c r="BMU19" s="193"/>
      <c r="BMV19" s="193"/>
      <c r="BMW19" s="193"/>
      <c r="BMX19" s="193"/>
      <c r="BMY19" s="193"/>
      <c r="BMZ19" s="193"/>
      <c r="BNA19" s="193"/>
      <c r="BNB19" s="193"/>
      <c r="BNC19" s="193"/>
      <c r="BND19" s="193"/>
      <c r="BNE19" s="193"/>
      <c r="BNF19" s="193"/>
      <c r="BNG19" s="193"/>
      <c r="BNH19" s="193"/>
      <c r="BNI19" s="193"/>
      <c r="BNJ19" s="193"/>
      <c r="BNK19" s="193"/>
      <c r="BNL19" s="193"/>
      <c r="BNM19" s="193"/>
      <c r="BNN19" s="193"/>
      <c r="BNO19" s="193"/>
      <c r="BNP19" s="193"/>
      <c r="BNQ19" s="193"/>
      <c r="BNR19" s="193"/>
      <c r="BNS19" s="193"/>
      <c r="BNT19" s="193"/>
      <c r="BNU19" s="193"/>
      <c r="BNV19" s="193"/>
      <c r="BNW19" s="193"/>
      <c r="BNX19" s="193"/>
      <c r="BNY19" s="193"/>
      <c r="BNZ19" s="193"/>
      <c r="BOA19" s="193"/>
      <c r="BOB19" s="193"/>
      <c r="BOC19" s="193"/>
      <c r="BOD19" s="193"/>
      <c r="BOE19" s="193"/>
      <c r="BOF19" s="193"/>
      <c r="BOG19" s="193"/>
      <c r="BOH19" s="193"/>
      <c r="BOI19" s="193"/>
      <c r="BOJ19" s="193"/>
      <c r="BOK19" s="193"/>
      <c r="BOL19" s="193"/>
      <c r="BOM19" s="193"/>
      <c r="BON19" s="193"/>
      <c r="BOO19" s="193"/>
      <c r="BOP19" s="193"/>
      <c r="BOQ19" s="193"/>
      <c r="BOR19" s="193"/>
      <c r="BOS19" s="193"/>
      <c r="BOT19" s="193"/>
      <c r="BOU19" s="193"/>
      <c r="BOV19" s="193"/>
      <c r="BOW19" s="193"/>
      <c r="BOX19" s="193"/>
      <c r="BOY19" s="193"/>
      <c r="BOZ19" s="193"/>
      <c r="BPA19" s="193"/>
      <c r="BPB19" s="193"/>
      <c r="BPC19" s="193"/>
      <c r="BPD19" s="193"/>
      <c r="BPE19" s="193"/>
      <c r="BPF19" s="193"/>
      <c r="BPG19" s="193"/>
      <c r="BPH19" s="193"/>
      <c r="BPI19" s="193"/>
      <c r="BPJ19" s="193"/>
      <c r="BPK19" s="193"/>
      <c r="BPL19" s="193"/>
      <c r="BPM19" s="193"/>
      <c r="BPN19" s="193"/>
      <c r="BPO19" s="193"/>
      <c r="BPP19" s="193"/>
      <c r="BPQ19" s="193"/>
      <c r="BPR19" s="193"/>
      <c r="BPS19" s="193"/>
      <c r="BPT19" s="193"/>
      <c r="BPU19" s="193"/>
      <c r="BPV19" s="193"/>
      <c r="BPW19" s="193"/>
      <c r="BPX19" s="193"/>
      <c r="BPY19" s="193"/>
      <c r="BPZ19" s="193"/>
      <c r="BQA19" s="193"/>
      <c r="BQB19" s="193"/>
      <c r="BQC19" s="193"/>
      <c r="BQD19" s="193"/>
      <c r="BQE19" s="193"/>
      <c r="BQF19" s="193"/>
      <c r="BQG19" s="193"/>
      <c r="BQH19" s="193"/>
      <c r="BQI19" s="193"/>
      <c r="BQJ19" s="193"/>
      <c r="BQK19" s="193"/>
      <c r="BQL19" s="193"/>
      <c r="BQM19" s="193"/>
      <c r="BQN19" s="193"/>
      <c r="BQO19" s="193"/>
      <c r="BQP19" s="193"/>
      <c r="BQQ19" s="193"/>
      <c r="BQR19" s="193"/>
      <c r="BQS19" s="193"/>
      <c r="BQT19" s="193"/>
      <c r="BQU19" s="193"/>
      <c r="BQV19" s="193"/>
      <c r="BQW19" s="193"/>
      <c r="BQX19" s="193"/>
      <c r="BQY19" s="193"/>
      <c r="BQZ19" s="193"/>
      <c r="BRA19" s="193"/>
      <c r="BRB19" s="193"/>
      <c r="BRC19" s="193"/>
      <c r="BRD19" s="193"/>
      <c r="BRE19" s="193"/>
      <c r="BRF19" s="193"/>
      <c r="BRG19" s="193"/>
      <c r="BRH19" s="193"/>
      <c r="BRI19" s="193"/>
      <c r="BRJ19" s="193"/>
      <c r="BRK19" s="193"/>
      <c r="BRL19" s="193"/>
      <c r="BRM19" s="193"/>
      <c r="BRN19" s="193"/>
      <c r="BRO19" s="193"/>
      <c r="BRP19" s="193"/>
      <c r="BRQ19" s="193"/>
      <c r="BRR19" s="193"/>
      <c r="BRS19" s="193"/>
      <c r="BRT19" s="193"/>
      <c r="BRU19" s="193"/>
      <c r="BRV19" s="193"/>
      <c r="BRW19" s="193"/>
      <c r="BRX19" s="193"/>
      <c r="BRY19" s="193"/>
      <c r="BRZ19" s="193"/>
      <c r="BSA19" s="193"/>
      <c r="BSB19" s="193"/>
      <c r="BSC19" s="193"/>
      <c r="BSD19" s="193"/>
      <c r="BSE19" s="193"/>
      <c r="BSF19" s="193"/>
      <c r="BSG19" s="193"/>
      <c r="BSH19" s="193"/>
      <c r="BSI19" s="193"/>
      <c r="BSJ19" s="193"/>
      <c r="BSK19" s="193"/>
      <c r="BSL19" s="193"/>
      <c r="BSM19" s="193"/>
      <c r="BSN19" s="193"/>
      <c r="BSO19" s="193"/>
      <c r="BSP19" s="193"/>
      <c r="BSQ19" s="193"/>
      <c r="BSR19" s="193"/>
      <c r="BSS19" s="193"/>
      <c r="BST19" s="193"/>
      <c r="BSU19" s="193"/>
      <c r="BSV19" s="193"/>
      <c r="BSW19" s="193"/>
      <c r="BSX19" s="193"/>
      <c r="BSY19" s="193"/>
      <c r="BSZ19" s="193"/>
      <c r="BTA19" s="193"/>
      <c r="BTB19" s="193"/>
      <c r="BTC19" s="193"/>
      <c r="BTD19" s="193"/>
      <c r="BTE19" s="193"/>
      <c r="BTF19" s="193"/>
      <c r="BTG19" s="193"/>
      <c r="BTH19" s="193"/>
      <c r="BTI19" s="193"/>
      <c r="BTJ19" s="193"/>
      <c r="BTK19" s="193"/>
      <c r="BTL19" s="193"/>
      <c r="BTM19" s="193"/>
      <c r="BTN19" s="193"/>
      <c r="BTO19" s="193"/>
      <c r="BTP19" s="193"/>
      <c r="BTQ19" s="193"/>
      <c r="BTR19" s="193"/>
      <c r="BTS19" s="193"/>
      <c r="BTT19" s="193"/>
      <c r="BTU19" s="193"/>
      <c r="BTV19" s="193"/>
      <c r="BTW19" s="193"/>
      <c r="BTX19" s="193"/>
      <c r="BTY19" s="193"/>
      <c r="BTZ19" s="193"/>
      <c r="BUA19" s="193"/>
      <c r="BUB19" s="193"/>
      <c r="BUC19" s="193"/>
      <c r="BUD19" s="193"/>
      <c r="BUE19" s="193"/>
      <c r="BUF19" s="193"/>
      <c r="BUG19" s="193"/>
      <c r="BUH19" s="193"/>
      <c r="BUI19" s="193"/>
      <c r="BUJ19" s="193"/>
      <c r="BUK19" s="193"/>
      <c r="BUL19" s="193"/>
      <c r="BUM19" s="193"/>
      <c r="BUN19" s="193"/>
      <c r="BUO19" s="193"/>
      <c r="BUP19" s="193"/>
      <c r="BUQ19" s="193"/>
      <c r="BUR19" s="193"/>
      <c r="BUS19" s="193"/>
      <c r="BUT19" s="193"/>
      <c r="BUU19" s="193"/>
      <c r="BUV19" s="193"/>
      <c r="BUW19" s="193"/>
      <c r="BUX19" s="193"/>
      <c r="BUY19" s="193"/>
      <c r="BUZ19" s="193"/>
      <c r="BVA19" s="193"/>
      <c r="BVB19" s="193"/>
      <c r="BVC19" s="193"/>
      <c r="BVD19" s="193"/>
      <c r="BVE19" s="193"/>
      <c r="BVF19" s="193"/>
      <c r="BVG19" s="193"/>
      <c r="BVH19" s="193"/>
      <c r="BVI19" s="193"/>
      <c r="BVJ19" s="193"/>
      <c r="BVK19" s="193"/>
      <c r="BVL19" s="193"/>
      <c r="BVM19" s="193"/>
      <c r="BVN19" s="193"/>
      <c r="BVO19" s="193"/>
      <c r="BVP19" s="193"/>
      <c r="BVQ19" s="193"/>
      <c r="BVR19" s="193"/>
      <c r="BVS19" s="193"/>
      <c r="BVT19" s="193"/>
      <c r="BVU19" s="193"/>
      <c r="BVV19" s="193"/>
      <c r="BVW19" s="193"/>
      <c r="BVX19" s="193"/>
      <c r="BVY19" s="193"/>
      <c r="BVZ19" s="193"/>
      <c r="BWA19" s="193"/>
      <c r="BWB19" s="193"/>
      <c r="BWC19" s="193"/>
      <c r="BWD19" s="193"/>
      <c r="BWE19" s="193"/>
      <c r="BWF19" s="193"/>
      <c r="BWG19" s="193"/>
      <c r="BWH19" s="193"/>
      <c r="BWI19" s="193"/>
      <c r="BWJ19" s="193"/>
      <c r="BWK19" s="193"/>
      <c r="BWL19" s="193"/>
      <c r="BWM19" s="193"/>
      <c r="BWN19" s="193"/>
      <c r="BWO19" s="193"/>
      <c r="BWP19" s="193"/>
      <c r="BWQ19" s="193"/>
      <c r="BWR19" s="193"/>
      <c r="BWS19" s="193"/>
      <c r="BWT19" s="193"/>
      <c r="BWU19" s="193"/>
      <c r="BWV19" s="193"/>
      <c r="BWW19" s="193"/>
      <c r="BWX19" s="193"/>
      <c r="BWY19" s="193"/>
      <c r="BWZ19" s="193"/>
      <c r="BXA19" s="193"/>
      <c r="BXB19" s="193"/>
      <c r="BXC19" s="193"/>
      <c r="BXD19" s="193"/>
      <c r="BXE19" s="193"/>
      <c r="BXF19" s="193"/>
      <c r="BXG19" s="193"/>
      <c r="BXH19" s="193"/>
      <c r="BXI19" s="193"/>
      <c r="BXJ19" s="193"/>
      <c r="BXK19" s="193"/>
      <c r="BXL19" s="193"/>
      <c r="BXM19" s="193"/>
      <c r="BXN19" s="193"/>
      <c r="BXO19" s="193"/>
      <c r="BXP19" s="193"/>
      <c r="BXQ19" s="193"/>
      <c r="BXR19" s="193"/>
      <c r="BXS19" s="193"/>
      <c r="BXT19" s="193"/>
      <c r="BXU19" s="193"/>
      <c r="BXV19" s="193"/>
      <c r="BXW19" s="193"/>
      <c r="BXX19" s="193"/>
      <c r="BXY19" s="193"/>
      <c r="BXZ19" s="193"/>
      <c r="BYA19" s="193"/>
      <c r="BYB19" s="193"/>
      <c r="BYC19" s="193"/>
      <c r="BYD19" s="193"/>
      <c r="BYE19" s="193"/>
      <c r="BYF19" s="193"/>
      <c r="BYG19" s="193"/>
      <c r="BYH19" s="193"/>
      <c r="BYI19" s="193"/>
      <c r="BYJ19" s="193"/>
      <c r="BYK19" s="193"/>
      <c r="BYL19" s="193"/>
      <c r="BYM19" s="193"/>
      <c r="BYN19" s="193"/>
      <c r="BYO19" s="193"/>
      <c r="BYP19" s="193"/>
      <c r="BYQ19" s="193"/>
      <c r="BYR19" s="193"/>
      <c r="BYS19" s="193"/>
      <c r="BYT19" s="193"/>
      <c r="BYU19" s="193"/>
      <c r="BYV19" s="193"/>
      <c r="BYW19" s="193"/>
      <c r="BYX19" s="193"/>
      <c r="BYY19" s="193"/>
      <c r="BYZ19" s="193"/>
      <c r="BZA19" s="193"/>
      <c r="BZB19" s="193"/>
      <c r="BZC19" s="193"/>
      <c r="BZD19" s="193"/>
      <c r="BZE19" s="193"/>
      <c r="BZF19" s="193"/>
      <c r="BZG19" s="193"/>
      <c r="BZH19" s="193"/>
      <c r="BZI19" s="193"/>
      <c r="BZJ19" s="193"/>
      <c r="BZK19" s="193"/>
      <c r="BZL19" s="193"/>
      <c r="BZM19" s="193"/>
      <c r="BZN19" s="193"/>
      <c r="BZO19" s="193"/>
      <c r="BZP19" s="193"/>
      <c r="BZQ19" s="193"/>
      <c r="BZR19" s="193"/>
      <c r="BZS19" s="193"/>
      <c r="BZT19" s="193"/>
      <c r="BZU19" s="193"/>
      <c r="BZV19" s="193"/>
      <c r="BZW19" s="193"/>
      <c r="BZX19" s="193"/>
      <c r="BZY19" s="193"/>
      <c r="BZZ19" s="193"/>
      <c r="CAA19" s="193"/>
      <c r="CAB19" s="193"/>
      <c r="CAC19" s="193"/>
      <c r="CAD19" s="193"/>
      <c r="CAE19" s="193"/>
      <c r="CAF19" s="193"/>
      <c r="CAG19" s="193"/>
      <c r="CAH19" s="193"/>
      <c r="CAI19" s="193"/>
      <c r="CAJ19" s="193"/>
      <c r="CAK19" s="193"/>
      <c r="CAL19" s="193"/>
      <c r="CAM19" s="193"/>
      <c r="CAN19" s="193"/>
      <c r="CAO19" s="193"/>
      <c r="CAP19" s="193"/>
      <c r="CAQ19" s="193"/>
      <c r="CAR19" s="193"/>
      <c r="CAS19" s="193"/>
      <c r="CAT19" s="193"/>
      <c r="CAU19" s="193"/>
      <c r="CAV19" s="193"/>
      <c r="CAW19" s="193"/>
      <c r="CAX19" s="193"/>
      <c r="CAY19" s="193"/>
      <c r="CAZ19" s="193"/>
      <c r="CBA19" s="193"/>
      <c r="CBB19" s="193"/>
      <c r="CBC19" s="193"/>
      <c r="CBD19" s="193"/>
      <c r="CBE19" s="193"/>
      <c r="CBF19" s="193"/>
      <c r="CBG19" s="193"/>
      <c r="CBH19" s="193"/>
      <c r="CBI19" s="193"/>
      <c r="CBJ19" s="193"/>
      <c r="CBK19" s="193"/>
      <c r="CBL19" s="193"/>
      <c r="CBM19" s="193"/>
      <c r="CBN19" s="193"/>
      <c r="CBO19" s="193"/>
      <c r="CBP19" s="193"/>
      <c r="CBQ19" s="193"/>
      <c r="CBR19" s="193"/>
      <c r="CBS19" s="193"/>
      <c r="CBT19" s="193"/>
      <c r="CBU19" s="193"/>
      <c r="CBV19" s="193"/>
      <c r="CBW19" s="193"/>
      <c r="CBX19" s="193"/>
      <c r="CBY19" s="193"/>
      <c r="CBZ19" s="193"/>
      <c r="CCA19" s="193"/>
      <c r="CCB19" s="193"/>
      <c r="CCC19" s="193"/>
      <c r="CCD19" s="193"/>
      <c r="CCE19" s="193"/>
      <c r="CCF19" s="193"/>
      <c r="CCG19" s="193"/>
      <c r="CCH19" s="193"/>
      <c r="CCI19" s="193"/>
      <c r="CCJ19" s="193"/>
      <c r="CCK19" s="193"/>
      <c r="CCL19" s="193"/>
      <c r="CCM19" s="193"/>
      <c r="CCN19" s="193"/>
      <c r="CCO19" s="193"/>
      <c r="CCP19" s="193"/>
      <c r="CCQ19" s="193"/>
      <c r="CCR19" s="193"/>
      <c r="CCS19" s="193"/>
      <c r="CCT19" s="193"/>
      <c r="CCU19" s="193"/>
      <c r="CCV19" s="193"/>
      <c r="CCW19" s="193"/>
      <c r="CCX19" s="193"/>
      <c r="CCY19" s="193"/>
      <c r="CCZ19" s="193"/>
      <c r="CDA19" s="193"/>
      <c r="CDB19" s="193"/>
      <c r="CDC19" s="193"/>
      <c r="CDD19" s="193"/>
      <c r="CDE19" s="193"/>
      <c r="CDF19" s="193"/>
      <c r="CDG19" s="193"/>
      <c r="CDH19" s="193"/>
      <c r="CDI19" s="193"/>
      <c r="CDJ19" s="193"/>
      <c r="CDK19" s="193"/>
      <c r="CDL19" s="193"/>
      <c r="CDM19" s="193"/>
      <c r="CDN19" s="193"/>
      <c r="CDO19" s="193"/>
      <c r="CDP19" s="193"/>
      <c r="CDQ19" s="193"/>
      <c r="CDR19" s="193"/>
      <c r="CDS19" s="193"/>
      <c r="CDT19" s="193"/>
      <c r="CDU19" s="193"/>
      <c r="CDV19" s="193"/>
      <c r="CDW19" s="193"/>
      <c r="CDX19" s="193"/>
      <c r="CDY19" s="193"/>
      <c r="CDZ19" s="193"/>
      <c r="CEA19" s="193"/>
      <c r="CEB19" s="193"/>
      <c r="CEC19" s="193"/>
      <c r="CED19" s="193"/>
      <c r="CEE19" s="193"/>
      <c r="CEF19" s="193"/>
      <c r="CEG19" s="193"/>
      <c r="CEH19" s="193"/>
      <c r="CEI19" s="193"/>
      <c r="CEJ19" s="193"/>
      <c r="CEK19" s="193"/>
      <c r="CEL19" s="193"/>
      <c r="CEM19" s="193"/>
      <c r="CEN19" s="193"/>
      <c r="CEO19" s="193"/>
      <c r="CEP19" s="193"/>
      <c r="CEQ19" s="193"/>
      <c r="CER19" s="193"/>
      <c r="CES19" s="193"/>
      <c r="CET19" s="193"/>
      <c r="CEU19" s="193"/>
      <c r="CEV19" s="193"/>
      <c r="CEW19" s="193"/>
      <c r="CEX19" s="193"/>
      <c r="CEY19" s="193"/>
      <c r="CEZ19" s="193"/>
      <c r="CFA19" s="193"/>
      <c r="CFB19" s="193"/>
      <c r="CFC19" s="193"/>
      <c r="CFD19" s="193"/>
      <c r="CFE19" s="193"/>
      <c r="CFF19" s="193"/>
      <c r="CFG19" s="193"/>
      <c r="CFH19" s="193"/>
      <c r="CFI19" s="193"/>
      <c r="CFJ19" s="193"/>
      <c r="CFK19" s="193"/>
      <c r="CFL19" s="193"/>
      <c r="CFM19" s="193"/>
      <c r="CFN19" s="193"/>
      <c r="CFO19" s="193"/>
      <c r="CFP19" s="193"/>
      <c r="CFQ19" s="193"/>
      <c r="CFR19" s="193"/>
      <c r="CFS19" s="193"/>
      <c r="CFT19" s="193"/>
      <c r="CFU19" s="193"/>
      <c r="CFV19" s="193"/>
      <c r="CFW19" s="193"/>
      <c r="CFX19" s="193"/>
      <c r="CFY19" s="193"/>
      <c r="CFZ19" s="193"/>
      <c r="CGA19" s="193"/>
      <c r="CGB19" s="193"/>
      <c r="CGC19" s="193"/>
      <c r="CGD19" s="193"/>
      <c r="CGE19" s="193"/>
      <c r="CGF19" s="193"/>
      <c r="CGG19" s="193"/>
      <c r="CGH19" s="193"/>
      <c r="CGI19" s="193"/>
      <c r="CGJ19" s="193"/>
      <c r="CGK19" s="193"/>
      <c r="CGL19" s="193"/>
      <c r="CGM19" s="193"/>
      <c r="CGN19" s="193"/>
      <c r="CGO19" s="193"/>
      <c r="CGP19" s="193"/>
      <c r="CGQ19" s="193"/>
      <c r="CGR19" s="193"/>
      <c r="CGS19" s="193"/>
      <c r="CGT19" s="193"/>
      <c r="CGU19" s="193"/>
      <c r="CGV19" s="193"/>
      <c r="CGW19" s="193"/>
      <c r="CGX19" s="193"/>
      <c r="CGY19" s="193"/>
      <c r="CGZ19" s="193"/>
      <c r="CHA19" s="193"/>
      <c r="CHB19" s="193"/>
      <c r="CHC19" s="193"/>
      <c r="CHD19" s="193"/>
      <c r="CHE19" s="193"/>
      <c r="CHF19" s="193"/>
      <c r="CHG19" s="193"/>
      <c r="CHH19" s="193"/>
      <c r="CHI19" s="193"/>
      <c r="CHJ19" s="193"/>
      <c r="CHK19" s="193"/>
      <c r="CHL19" s="193"/>
      <c r="CHM19" s="193"/>
      <c r="CHN19" s="193"/>
      <c r="CHO19" s="193"/>
      <c r="CHP19" s="193"/>
      <c r="CHQ19" s="193"/>
      <c r="CHR19" s="193"/>
      <c r="CHS19" s="193"/>
      <c r="CHT19" s="193"/>
      <c r="CHU19" s="193"/>
      <c r="CHV19" s="193"/>
      <c r="CHW19" s="193"/>
      <c r="CHX19" s="193"/>
      <c r="CHY19" s="193"/>
      <c r="CHZ19" s="193"/>
      <c r="CIA19" s="193"/>
      <c r="CIB19" s="193"/>
      <c r="CIC19" s="193"/>
      <c r="CID19" s="193"/>
      <c r="CIE19" s="193"/>
      <c r="CIF19" s="193"/>
      <c r="CIG19" s="193"/>
      <c r="CIH19" s="193"/>
      <c r="CII19" s="193"/>
      <c r="CIJ19" s="193"/>
      <c r="CIK19" s="193"/>
      <c r="CIL19" s="193"/>
      <c r="CIM19" s="193"/>
      <c r="CIN19" s="193"/>
      <c r="CIO19" s="193"/>
      <c r="CIP19" s="193"/>
      <c r="CIQ19" s="193"/>
      <c r="CIR19" s="193"/>
      <c r="CIS19" s="193"/>
      <c r="CIT19" s="193"/>
      <c r="CIU19" s="193"/>
      <c r="CIV19" s="193"/>
      <c r="CIW19" s="193"/>
      <c r="CIX19" s="193"/>
      <c r="CIY19" s="193"/>
      <c r="CIZ19" s="193"/>
      <c r="CJA19" s="193"/>
      <c r="CJB19" s="193"/>
      <c r="CJC19" s="193"/>
      <c r="CJD19" s="193"/>
      <c r="CJE19" s="193"/>
      <c r="CJF19" s="193"/>
      <c r="CJG19" s="193"/>
      <c r="CJH19" s="193"/>
      <c r="CJI19" s="193"/>
      <c r="CJJ19" s="193"/>
      <c r="CJK19" s="193"/>
      <c r="CJL19" s="193"/>
      <c r="CJM19" s="193"/>
      <c r="CJN19" s="193"/>
      <c r="CJO19" s="193"/>
      <c r="CJP19" s="193"/>
      <c r="CJQ19" s="193"/>
      <c r="CJR19" s="193"/>
      <c r="CJS19" s="193"/>
      <c r="CJT19" s="193"/>
      <c r="CJU19" s="193"/>
      <c r="CJV19" s="193"/>
      <c r="CJW19" s="193"/>
      <c r="CJX19" s="193"/>
      <c r="CJY19" s="193"/>
      <c r="CJZ19" s="193"/>
      <c r="CKA19" s="193"/>
      <c r="CKB19" s="193"/>
      <c r="CKC19" s="193"/>
      <c r="CKD19" s="193"/>
      <c r="CKE19" s="193"/>
      <c r="CKF19" s="193"/>
      <c r="CKG19" s="193"/>
      <c r="CKH19" s="193"/>
      <c r="CKI19" s="193"/>
      <c r="CKJ19" s="193"/>
      <c r="CKK19" s="193"/>
      <c r="CKL19" s="193"/>
      <c r="CKM19" s="193"/>
      <c r="CKN19" s="193"/>
      <c r="CKO19" s="193"/>
      <c r="CKP19" s="193"/>
      <c r="CKQ19" s="193"/>
      <c r="CKR19" s="193"/>
      <c r="CKS19" s="193"/>
      <c r="CKT19" s="193"/>
      <c r="CKU19" s="193"/>
      <c r="CKV19" s="193"/>
      <c r="CKW19" s="193"/>
      <c r="CKX19" s="193"/>
      <c r="CKY19" s="193"/>
      <c r="CKZ19" s="193"/>
      <c r="CLA19" s="193"/>
      <c r="CLB19" s="193"/>
      <c r="CLC19" s="193"/>
      <c r="CLD19" s="193"/>
      <c r="CLE19" s="193"/>
      <c r="CLF19" s="193"/>
      <c r="CLG19" s="193"/>
      <c r="CLH19" s="193"/>
      <c r="CLI19" s="193"/>
      <c r="CLJ19" s="193"/>
      <c r="CLK19" s="193"/>
      <c r="CLL19" s="193"/>
      <c r="CLM19" s="193"/>
      <c r="CLN19" s="193"/>
      <c r="CLO19" s="193"/>
      <c r="CLP19" s="193"/>
      <c r="CLQ19" s="193"/>
      <c r="CLR19" s="193"/>
      <c r="CLS19" s="193"/>
      <c r="CLT19" s="193"/>
      <c r="CLU19" s="193"/>
      <c r="CLV19" s="193"/>
      <c r="CLW19" s="193"/>
      <c r="CLX19" s="193"/>
      <c r="CLY19" s="193"/>
      <c r="CLZ19" s="193"/>
      <c r="CMA19" s="193"/>
      <c r="CMB19" s="193"/>
      <c r="CMC19" s="193"/>
      <c r="CMD19" s="193"/>
      <c r="CME19" s="193"/>
      <c r="CMF19" s="193"/>
      <c r="CMG19" s="193"/>
      <c r="CMH19" s="193"/>
      <c r="CMI19" s="193"/>
      <c r="CMJ19" s="193"/>
      <c r="CMK19" s="193"/>
      <c r="CML19" s="193"/>
      <c r="CMM19" s="193"/>
      <c r="CMN19" s="193"/>
      <c r="CMO19" s="193"/>
      <c r="CMP19" s="193"/>
      <c r="CMQ19" s="193"/>
      <c r="CMR19" s="193"/>
      <c r="CMS19" s="193"/>
      <c r="CMT19" s="193"/>
      <c r="CMU19" s="193"/>
      <c r="CMV19" s="193"/>
      <c r="CMW19" s="193"/>
      <c r="CMX19" s="193"/>
      <c r="CMY19" s="193"/>
      <c r="CMZ19" s="193"/>
      <c r="CNA19" s="193"/>
      <c r="CNB19" s="193"/>
      <c r="CNC19" s="193"/>
      <c r="CND19" s="193"/>
      <c r="CNE19" s="193"/>
      <c r="CNF19" s="193"/>
      <c r="CNG19" s="193"/>
      <c r="CNH19" s="193"/>
      <c r="CNI19" s="193"/>
      <c r="CNJ19" s="193"/>
      <c r="CNK19" s="193"/>
      <c r="CNL19" s="193"/>
      <c r="CNM19" s="193"/>
      <c r="CNN19" s="193"/>
      <c r="CNO19" s="193"/>
      <c r="CNP19" s="193"/>
      <c r="CNQ19" s="193"/>
      <c r="CNR19" s="193"/>
      <c r="CNS19" s="193"/>
      <c r="CNT19" s="193"/>
      <c r="CNU19" s="193"/>
      <c r="CNV19" s="193"/>
      <c r="CNW19" s="193"/>
      <c r="CNX19" s="193"/>
      <c r="CNY19" s="193"/>
      <c r="CNZ19" s="193"/>
      <c r="COA19" s="193"/>
      <c r="COB19" s="193"/>
      <c r="COC19" s="193"/>
      <c r="COD19" s="193"/>
      <c r="COE19" s="193"/>
      <c r="COF19" s="193"/>
      <c r="COG19" s="193"/>
      <c r="COH19" s="193"/>
      <c r="COI19" s="193"/>
      <c r="COJ19" s="193"/>
      <c r="COK19" s="193"/>
      <c r="COL19" s="193"/>
      <c r="COM19" s="193"/>
      <c r="CON19" s="193"/>
      <c r="COO19" s="193"/>
      <c r="COP19" s="193"/>
      <c r="COQ19" s="193"/>
      <c r="COR19" s="193"/>
      <c r="COS19" s="193"/>
      <c r="COT19" s="193"/>
      <c r="COU19" s="193"/>
      <c r="COV19" s="193"/>
      <c r="COW19" s="193"/>
      <c r="COX19" s="193"/>
      <c r="COY19" s="193"/>
      <c r="COZ19" s="193"/>
      <c r="CPA19" s="193"/>
      <c r="CPB19" s="193"/>
      <c r="CPC19" s="193"/>
      <c r="CPD19" s="193"/>
      <c r="CPE19" s="193"/>
      <c r="CPF19" s="193"/>
      <c r="CPG19" s="193"/>
      <c r="CPH19" s="193"/>
      <c r="CPI19" s="193"/>
      <c r="CPJ19" s="193"/>
      <c r="CPK19" s="193"/>
      <c r="CPL19" s="193"/>
      <c r="CPM19" s="193"/>
      <c r="CPN19" s="193"/>
      <c r="CPO19" s="193"/>
      <c r="CPP19" s="193"/>
      <c r="CPQ19" s="193"/>
      <c r="CPR19" s="193"/>
      <c r="CPS19" s="193"/>
      <c r="CPT19" s="193"/>
      <c r="CPU19" s="193"/>
      <c r="CPV19" s="193"/>
      <c r="CPW19" s="193"/>
      <c r="CPX19" s="193"/>
      <c r="CPY19" s="193"/>
      <c r="CPZ19" s="193"/>
      <c r="CQA19" s="193"/>
      <c r="CQB19" s="193"/>
      <c r="CQC19" s="193"/>
      <c r="CQD19" s="193"/>
      <c r="CQE19" s="193"/>
      <c r="CQF19" s="193"/>
      <c r="CQG19" s="193"/>
      <c r="CQH19" s="193"/>
      <c r="CQI19" s="193"/>
      <c r="CQJ19" s="193"/>
      <c r="CQK19" s="193"/>
      <c r="CQL19" s="193"/>
      <c r="CQM19" s="193"/>
      <c r="CQN19" s="193"/>
      <c r="CQO19" s="193"/>
      <c r="CQP19" s="193"/>
      <c r="CQQ19" s="193"/>
      <c r="CQR19" s="193"/>
      <c r="CQS19" s="193"/>
      <c r="CQT19" s="193"/>
      <c r="CQU19" s="193"/>
      <c r="CQV19" s="193"/>
      <c r="CQW19" s="193"/>
      <c r="CQX19" s="193"/>
      <c r="CQY19" s="193"/>
      <c r="CQZ19" s="193"/>
      <c r="CRA19" s="193"/>
      <c r="CRB19" s="193"/>
      <c r="CRC19" s="193"/>
      <c r="CRD19" s="193"/>
      <c r="CRE19" s="193"/>
      <c r="CRF19" s="193"/>
      <c r="CRG19" s="193"/>
      <c r="CRH19" s="193"/>
      <c r="CRI19" s="193"/>
      <c r="CRJ19" s="193"/>
      <c r="CRK19" s="193"/>
      <c r="CRL19" s="193"/>
      <c r="CRM19" s="193"/>
      <c r="CRN19" s="193"/>
      <c r="CRO19" s="193"/>
      <c r="CRP19" s="193"/>
      <c r="CRQ19" s="193"/>
      <c r="CRR19" s="193"/>
      <c r="CRS19" s="193"/>
      <c r="CRT19" s="193"/>
      <c r="CRU19" s="193"/>
      <c r="CRV19" s="193"/>
      <c r="CRW19" s="193"/>
      <c r="CRX19" s="193"/>
      <c r="CRY19" s="193"/>
      <c r="CRZ19" s="193"/>
      <c r="CSA19" s="193"/>
      <c r="CSB19" s="193"/>
      <c r="CSC19" s="193"/>
      <c r="CSD19" s="193"/>
      <c r="CSE19" s="193"/>
      <c r="CSF19" s="193"/>
      <c r="CSG19" s="193"/>
      <c r="CSH19" s="193"/>
      <c r="CSI19" s="193"/>
      <c r="CSJ19" s="193"/>
      <c r="CSK19" s="193"/>
      <c r="CSL19" s="193"/>
      <c r="CSM19" s="193"/>
      <c r="CSN19" s="193"/>
      <c r="CSO19" s="193"/>
      <c r="CSP19" s="193"/>
      <c r="CSQ19" s="193"/>
      <c r="CSR19" s="193"/>
      <c r="CSS19" s="193"/>
      <c r="CST19" s="193"/>
      <c r="CSU19" s="193"/>
      <c r="CSV19" s="193"/>
      <c r="CSW19" s="193"/>
      <c r="CSX19" s="193"/>
      <c r="CSY19" s="193"/>
      <c r="CSZ19" s="193"/>
      <c r="CTA19" s="193"/>
      <c r="CTB19" s="193"/>
      <c r="CTC19" s="193"/>
      <c r="CTD19" s="193"/>
      <c r="CTE19" s="193"/>
      <c r="CTF19" s="193"/>
      <c r="CTG19" s="193"/>
      <c r="CTH19" s="193"/>
      <c r="CTI19" s="193"/>
      <c r="CTJ19" s="193"/>
      <c r="CTK19" s="193"/>
      <c r="CTL19" s="193"/>
      <c r="CTM19" s="193"/>
      <c r="CTN19" s="193"/>
      <c r="CTO19" s="193"/>
      <c r="CTP19" s="193"/>
      <c r="CTQ19" s="193"/>
      <c r="CTR19" s="193"/>
      <c r="CTS19" s="193"/>
      <c r="CTT19" s="193"/>
      <c r="CTU19" s="193"/>
      <c r="CTV19" s="193"/>
      <c r="CTW19" s="193"/>
      <c r="CTX19" s="193"/>
      <c r="CTY19" s="193"/>
      <c r="CTZ19" s="193"/>
      <c r="CUA19" s="193"/>
      <c r="CUB19" s="193"/>
      <c r="CUC19" s="193"/>
      <c r="CUD19" s="193"/>
      <c r="CUE19" s="193"/>
      <c r="CUF19" s="193"/>
      <c r="CUG19" s="193"/>
      <c r="CUH19" s="193"/>
      <c r="CUI19" s="193"/>
      <c r="CUJ19" s="193"/>
      <c r="CUK19" s="193"/>
      <c r="CUL19" s="193"/>
      <c r="CUM19" s="193"/>
      <c r="CUN19" s="193"/>
      <c r="CUO19" s="193"/>
      <c r="CUP19" s="193"/>
      <c r="CUQ19" s="193"/>
      <c r="CUR19" s="193"/>
      <c r="CUS19" s="193"/>
      <c r="CUT19" s="193"/>
      <c r="CUU19" s="193"/>
      <c r="CUV19" s="193"/>
      <c r="CUW19" s="193"/>
      <c r="CUX19" s="193"/>
      <c r="CUY19" s="193"/>
      <c r="CUZ19" s="193"/>
      <c r="CVA19" s="193"/>
      <c r="CVB19" s="193"/>
      <c r="CVC19" s="193"/>
      <c r="CVD19" s="193"/>
      <c r="CVE19" s="193"/>
      <c r="CVF19" s="193"/>
      <c r="CVG19" s="193"/>
      <c r="CVH19" s="193"/>
      <c r="CVI19" s="193"/>
      <c r="CVJ19" s="193"/>
      <c r="CVK19" s="193"/>
      <c r="CVL19" s="193"/>
      <c r="CVM19" s="193"/>
      <c r="CVN19" s="193"/>
      <c r="CVO19" s="193"/>
      <c r="CVP19" s="193"/>
      <c r="CVQ19" s="193"/>
      <c r="CVR19" s="193"/>
      <c r="CVS19" s="193"/>
      <c r="CVT19" s="193"/>
      <c r="CVU19" s="193"/>
      <c r="CVV19" s="193"/>
      <c r="CVW19" s="193"/>
      <c r="CVX19" s="193"/>
      <c r="CVY19" s="193"/>
      <c r="CVZ19" s="193"/>
      <c r="CWA19" s="193"/>
      <c r="CWB19" s="193"/>
      <c r="CWC19" s="193"/>
      <c r="CWD19" s="193"/>
      <c r="CWE19" s="193"/>
      <c r="CWF19" s="193"/>
      <c r="CWG19" s="193"/>
      <c r="CWH19" s="193"/>
      <c r="CWI19" s="193"/>
      <c r="CWJ19" s="193"/>
      <c r="CWK19" s="193"/>
      <c r="CWL19" s="193"/>
      <c r="CWM19" s="193"/>
      <c r="CWN19" s="193"/>
      <c r="CWO19" s="193"/>
      <c r="CWP19" s="193"/>
      <c r="CWQ19" s="193"/>
      <c r="CWR19" s="193"/>
      <c r="CWS19" s="193"/>
      <c r="CWT19" s="193"/>
      <c r="CWU19" s="193"/>
      <c r="CWV19" s="193"/>
      <c r="CWW19" s="193"/>
      <c r="CWX19" s="193"/>
      <c r="CWY19" s="193"/>
      <c r="CWZ19" s="193"/>
      <c r="CXA19" s="193"/>
      <c r="CXB19" s="193"/>
      <c r="CXC19" s="193"/>
      <c r="CXD19" s="193"/>
      <c r="CXE19" s="193"/>
      <c r="CXF19" s="193"/>
      <c r="CXG19" s="193"/>
      <c r="CXH19" s="193"/>
      <c r="CXI19" s="193"/>
      <c r="CXJ19" s="193"/>
      <c r="CXK19" s="193"/>
      <c r="CXL19" s="193"/>
      <c r="CXM19" s="193"/>
      <c r="CXN19" s="193"/>
      <c r="CXO19" s="193"/>
      <c r="CXP19" s="193"/>
      <c r="CXQ19" s="193"/>
      <c r="CXR19" s="193"/>
      <c r="CXS19" s="193"/>
      <c r="CXT19" s="193"/>
      <c r="CXU19" s="193"/>
      <c r="CXV19" s="193"/>
      <c r="CXW19" s="193"/>
      <c r="CXX19" s="193"/>
      <c r="CXY19" s="193"/>
      <c r="CXZ19" s="193"/>
      <c r="CYA19" s="193"/>
      <c r="CYB19" s="193"/>
      <c r="CYC19" s="193"/>
      <c r="CYD19" s="193"/>
      <c r="CYE19" s="193"/>
      <c r="CYF19" s="193"/>
      <c r="CYG19" s="193"/>
      <c r="CYH19" s="193"/>
      <c r="CYI19" s="193"/>
      <c r="CYJ19" s="193"/>
      <c r="CYK19" s="193"/>
      <c r="CYL19" s="193"/>
      <c r="CYM19" s="193"/>
      <c r="CYN19" s="193"/>
      <c r="CYO19" s="193"/>
      <c r="CYP19" s="193"/>
      <c r="CYQ19" s="193"/>
      <c r="CYR19" s="193"/>
      <c r="CYS19" s="193"/>
      <c r="CYT19" s="193"/>
      <c r="CYU19" s="193"/>
      <c r="CYV19" s="193"/>
      <c r="CYW19" s="193"/>
      <c r="CYX19" s="193"/>
      <c r="CYY19" s="193"/>
      <c r="CYZ19" s="193"/>
      <c r="CZA19" s="193"/>
      <c r="CZB19" s="193"/>
      <c r="CZC19" s="193"/>
      <c r="CZD19" s="193"/>
      <c r="CZE19" s="193"/>
      <c r="CZF19" s="193"/>
      <c r="CZG19" s="193"/>
      <c r="CZH19" s="193"/>
      <c r="CZI19" s="193"/>
      <c r="CZJ19" s="193"/>
      <c r="CZK19" s="193"/>
      <c r="CZL19" s="193"/>
      <c r="CZM19" s="193"/>
      <c r="CZN19" s="193"/>
      <c r="CZO19" s="193"/>
      <c r="CZP19" s="193"/>
      <c r="CZQ19" s="193"/>
      <c r="CZR19" s="193"/>
      <c r="CZS19" s="193"/>
      <c r="CZT19" s="193"/>
      <c r="CZU19" s="193"/>
      <c r="CZV19" s="193"/>
      <c r="CZW19" s="193"/>
      <c r="CZX19" s="193"/>
      <c r="CZY19" s="193"/>
      <c r="CZZ19" s="193"/>
      <c r="DAA19" s="193"/>
      <c r="DAB19" s="193"/>
      <c r="DAC19" s="193"/>
      <c r="DAD19" s="193"/>
      <c r="DAE19" s="193"/>
      <c r="DAF19" s="193"/>
      <c r="DAG19" s="193"/>
      <c r="DAH19" s="193"/>
      <c r="DAI19" s="193"/>
      <c r="DAJ19" s="193"/>
      <c r="DAK19" s="193"/>
      <c r="DAL19" s="193"/>
      <c r="DAM19" s="193"/>
      <c r="DAN19" s="193"/>
      <c r="DAO19" s="193"/>
      <c r="DAP19" s="193"/>
      <c r="DAQ19" s="193"/>
      <c r="DAR19" s="193"/>
      <c r="DAS19" s="193"/>
      <c r="DAT19" s="193"/>
      <c r="DAU19" s="193"/>
      <c r="DAV19" s="193"/>
      <c r="DAW19" s="193"/>
      <c r="DAX19" s="193"/>
      <c r="DAY19" s="193"/>
      <c r="DAZ19" s="193"/>
      <c r="DBA19" s="193"/>
      <c r="DBB19" s="193"/>
      <c r="DBC19" s="193"/>
      <c r="DBD19" s="193"/>
      <c r="DBE19" s="193"/>
      <c r="DBF19" s="193"/>
      <c r="DBG19" s="193"/>
      <c r="DBH19" s="193"/>
      <c r="DBI19" s="193"/>
      <c r="DBJ19" s="193"/>
      <c r="DBK19" s="193"/>
      <c r="DBL19" s="193"/>
      <c r="DBM19" s="193"/>
      <c r="DBN19" s="193"/>
      <c r="DBO19" s="193"/>
      <c r="DBP19" s="193"/>
      <c r="DBQ19" s="193"/>
      <c r="DBR19" s="193"/>
      <c r="DBS19" s="193"/>
      <c r="DBT19" s="193"/>
      <c r="DBU19" s="193"/>
      <c r="DBV19" s="193"/>
      <c r="DBW19" s="193"/>
      <c r="DBX19" s="193"/>
      <c r="DBY19" s="193"/>
      <c r="DBZ19" s="193"/>
      <c r="DCA19" s="193"/>
      <c r="DCB19" s="193"/>
      <c r="DCC19" s="193"/>
      <c r="DCD19" s="193"/>
      <c r="DCE19" s="193"/>
      <c r="DCF19" s="193"/>
      <c r="DCG19" s="193"/>
      <c r="DCH19" s="193"/>
      <c r="DCI19" s="193"/>
      <c r="DCJ19" s="193"/>
      <c r="DCK19" s="193"/>
      <c r="DCL19" s="193"/>
      <c r="DCM19" s="193"/>
      <c r="DCN19" s="193"/>
      <c r="DCO19" s="193"/>
      <c r="DCP19" s="193"/>
      <c r="DCQ19" s="193"/>
      <c r="DCR19" s="193"/>
      <c r="DCS19" s="193"/>
      <c r="DCT19" s="193"/>
      <c r="DCU19" s="193"/>
      <c r="DCV19" s="193"/>
      <c r="DCW19" s="193"/>
      <c r="DCX19" s="193"/>
      <c r="DCY19" s="193"/>
      <c r="DCZ19" s="193"/>
      <c r="DDA19" s="193"/>
      <c r="DDB19" s="193"/>
      <c r="DDC19" s="193"/>
      <c r="DDD19" s="193"/>
      <c r="DDE19" s="193"/>
      <c r="DDF19" s="193"/>
      <c r="DDG19" s="193"/>
      <c r="DDH19" s="193"/>
      <c r="DDI19" s="193"/>
      <c r="DDJ19" s="193"/>
      <c r="DDK19" s="193"/>
      <c r="DDL19" s="193"/>
      <c r="DDM19" s="193"/>
      <c r="DDN19" s="193"/>
      <c r="DDO19" s="193"/>
      <c r="DDP19" s="193"/>
      <c r="DDQ19" s="193"/>
      <c r="DDR19" s="193"/>
      <c r="DDS19" s="193"/>
      <c r="DDT19" s="193"/>
      <c r="DDU19" s="193"/>
      <c r="DDV19" s="193"/>
      <c r="DDW19" s="193"/>
      <c r="DDX19" s="193"/>
      <c r="DDY19" s="193"/>
      <c r="DDZ19" s="193"/>
      <c r="DEA19" s="193"/>
      <c r="DEB19" s="193"/>
      <c r="DEC19" s="193"/>
      <c r="DED19" s="193"/>
      <c r="DEE19" s="193"/>
      <c r="DEF19" s="193"/>
      <c r="DEG19" s="193"/>
      <c r="DEH19" s="193"/>
      <c r="DEI19" s="193"/>
      <c r="DEJ19" s="193"/>
      <c r="DEK19" s="193"/>
      <c r="DEL19" s="193"/>
      <c r="DEM19" s="193"/>
      <c r="DEN19" s="193"/>
      <c r="DEO19" s="193"/>
      <c r="DEP19" s="193"/>
      <c r="DEQ19" s="193"/>
      <c r="DER19" s="193"/>
      <c r="DES19" s="193"/>
      <c r="DET19" s="193"/>
      <c r="DEU19" s="193"/>
      <c r="DEV19" s="193"/>
      <c r="DEW19" s="193"/>
      <c r="DEX19" s="193"/>
      <c r="DEY19" s="193"/>
      <c r="DEZ19" s="193"/>
      <c r="DFA19" s="193"/>
      <c r="DFB19" s="193"/>
      <c r="DFC19" s="193"/>
      <c r="DFD19" s="193"/>
      <c r="DFE19" s="193"/>
      <c r="DFF19" s="193"/>
      <c r="DFG19" s="193"/>
      <c r="DFH19" s="193"/>
      <c r="DFI19" s="193"/>
      <c r="DFJ19" s="193"/>
      <c r="DFK19" s="193"/>
      <c r="DFL19" s="193"/>
      <c r="DFM19" s="193"/>
      <c r="DFN19" s="193"/>
      <c r="DFO19" s="193"/>
      <c r="DFP19" s="193"/>
      <c r="DFQ19" s="193"/>
      <c r="DFR19" s="193"/>
      <c r="DFS19" s="193"/>
      <c r="DFT19" s="193"/>
      <c r="DFU19" s="193"/>
      <c r="DFV19" s="193"/>
      <c r="DFW19" s="193"/>
      <c r="DFX19" s="193"/>
      <c r="DFY19" s="193"/>
      <c r="DFZ19" s="193"/>
      <c r="DGA19" s="193"/>
      <c r="DGB19" s="193"/>
      <c r="DGC19" s="193"/>
      <c r="DGD19" s="193"/>
      <c r="DGE19" s="193"/>
      <c r="DGF19" s="193"/>
      <c r="DGG19" s="193"/>
      <c r="DGH19" s="193"/>
      <c r="DGI19" s="193"/>
      <c r="DGJ19" s="193"/>
      <c r="DGK19" s="193"/>
      <c r="DGL19" s="193"/>
      <c r="DGM19" s="193"/>
      <c r="DGN19" s="193"/>
      <c r="DGO19" s="193"/>
      <c r="DGP19" s="193"/>
      <c r="DGQ19" s="193"/>
      <c r="DGR19" s="193"/>
      <c r="DGS19" s="193"/>
      <c r="DGT19" s="193"/>
      <c r="DGU19" s="193"/>
      <c r="DGV19" s="193"/>
      <c r="DGW19" s="193"/>
      <c r="DGX19" s="193"/>
      <c r="DGY19" s="193"/>
      <c r="DGZ19" s="193"/>
      <c r="DHA19" s="193"/>
      <c r="DHB19" s="193"/>
      <c r="DHC19" s="193"/>
      <c r="DHD19" s="193"/>
      <c r="DHE19" s="193"/>
      <c r="DHF19" s="193"/>
      <c r="DHG19" s="193"/>
      <c r="DHH19" s="193"/>
      <c r="DHI19" s="193"/>
      <c r="DHJ19" s="193"/>
      <c r="DHK19" s="193"/>
      <c r="DHL19" s="193"/>
      <c r="DHM19" s="193"/>
      <c r="DHN19" s="193"/>
      <c r="DHO19" s="193"/>
      <c r="DHP19" s="193"/>
      <c r="DHQ19" s="193"/>
      <c r="DHR19" s="193"/>
      <c r="DHS19" s="193"/>
      <c r="DHT19" s="193"/>
      <c r="DHU19" s="193"/>
      <c r="DHV19" s="193"/>
      <c r="DHW19" s="193"/>
      <c r="DHX19" s="193"/>
      <c r="DHY19" s="193"/>
      <c r="DHZ19" s="193"/>
      <c r="DIA19" s="193"/>
      <c r="DIB19" s="193"/>
      <c r="DIC19" s="193"/>
      <c r="DID19" s="193"/>
      <c r="DIE19" s="193"/>
      <c r="DIF19" s="193"/>
      <c r="DIG19" s="193"/>
      <c r="DIH19" s="193"/>
      <c r="DII19" s="193"/>
      <c r="DIJ19" s="193"/>
      <c r="DIK19" s="193"/>
      <c r="DIL19" s="193"/>
      <c r="DIM19" s="193"/>
      <c r="DIN19" s="193"/>
      <c r="DIO19" s="193"/>
      <c r="DIP19" s="193"/>
      <c r="DIQ19" s="193"/>
      <c r="DIR19" s="193"/>
      <c r="DIS19" s="193"/>
      <c r="DIT19" s="193"/>
      <c r="DIU19" s="193"/>
      <c r="DIV19" s="193"/>
      <c r="DIW19" s="193"/>
      <c r="DIX19" s="193"/>
      <c r="DIY19" s="193"/>
      <c r="DIZ19" s="193"/>
      <c r="DJA19" s="193"/>
      <c r="DJB19" s="193"/>
      <c r="DJC19" s="193"/>
      <c r="DJD19" s="193"/>
      <c r="DJE19" s="193"/>
      <c r="DJF19" s="193"/>
      <c r="DJG19" s="193"/>
      <c r="DJH19" s="193"/>
      <c r="DJI19" s="193"/>
      <c r="DJJ19" s="193"/>
      <c r="DJK19" s="193"/>
      <c r="DJL19" s="193"/>
      <c r="DJM19" s="193"/>
      <c r="DJN19" s="193"/>
      <c r="DJO19" s="193"/>
      <c r="DJP19" s="193"/>
      <c r="DJQ19" s="193"/>
      <c r="DJR19" s="193"/>
      <c r="DJS19" s="193"/>
      <c r="DJT19" s="193"/>
      <c r="DJU19" s="193"/>
      <c r="DJV19" s="193"/>
      <c r="DJW19" s="193"/>
      <c r="DJX19" s="193"/>
      <c r="DJY19" s="193"/>
      <c r="DJZ19" s="193"/>
      <c r="DKA19" s="193"/>
      <c r="DKB19" s="193"/>
      <c r="DKC19" s="193"/>
      <c r="DKD19" s="193"/>
      <c r="DKE19" s="193"/>
      <c r="DKF19" s="193"/>
      <c r="DKG19" s="193"/>
      <c r="DKH19" s="193"/>
      <c r="DKI19" s="193"/>
      <c r="DKJ19" s="193"/>
      <c r="DKK19" s="193"/>
      <c r="DKL19" s="193"/>
      <c r="DKM19" s="193"/>
      <c r="DKN19" s="193"/>
      <c r="DKO19" s="193"/>
      <c r="DKP19" s="193"/>
      <c r="DKQ19" s="193"/>
      <c r="DKR19" s="193"/>
      <c r="DKS19" s="193"/>
      <c r="DKT19" s="193"/>
      <c r="DKU19" s="193"/>
      <c r="DKV19" s="193"/>
      <c r="DKW19" s="193"/>
      <c r="DKX19" s="193"/>
      <c r="DKY19" s="193"/>
      <c r="DKZ19" s="193"/>
      <c r="DLA19" s="193"/>
      <c r="DLB19" s="193"/>
      <c r="DLC19" s="193"/>
      <c r="DLD19" s="193"/>
      <c r="DLE19" s="193"/>
      <c r="DLF19" s="193"/>
      <c r="DLG19" s="193"/>
      <c r="DLH19" s="193"/>
      <c r="DLI19" s="193"/>
      <c r="DLJ19" s="193"/>
      <c r="DLK19" s="193"/>
      <c r="DLL19" s="193"/>
      <c r="DLM19" s="193"/>
      <c r="DLN19" s="193"/>
      <c r="DLO19" s="193"/>
      <c r="DLP19" s="193"/>
      <c r="DLQ19" s="193"/>
      <c r="DLR19" s="193"/>
      <c r="DLS19" s="193"/>
      <c r="DLT19" s="193"/>
      <c r="DLU19" s="193"/>
      <c r="DLV19" s="193"/>
      <c r="DLW19" s="193"/>
      <c r="DLX19" s="193"/>
      <c r="DLY19" s="193"/>
      <c r="DLZ19" s="193"/>
      <c r="DMA19" s="193"/>
      <c r="DMB19" s="193"/>
      <c r="DMC19" s="193"/>
      <c r="DMD19" s="193"/>
      <c r="DME19" s="193"/>
      <c r="DMF19" s="193"/>
      <c r="DMG19" s="193"/>
      <c r="DMH19" s="193"/>
      <c r="DMI19" s="193"/>
      <c r="DMJ19" s="193"/>
      <c r="DMK19" s="193"/>
      <c r="DML19" s="193"/>
      <c r="DMM19" s="193"/>
      <c r="DMN19" s="193"/>
      <c r="DMO19" s="193"/>
      <c r="DMP19" s="193"/>
      <c r="DMQ19" s="193"/>
      <c r="DMR19" s="193"/>
      <c r="DMS19" s="193"/>
      <c r="DMT19" s="193"/>
      <c r="DMU19" s="193"/>
      <c r="DMV19" s="193"/>
      <c r="DMW19" s="193"/>
      <c r="DMX19" s="193"/>
      <c r="DMY19" s="193"/>
      <c r="DMZ19" s="193"/>
      <c r="DNA19" s="193"/>
      <c r="DNB19" s="193"/>
      <c r="DNC19" s="193"/>
      <c r="DND19" s="193"/>
      <c r="DNE19" s="193"/>
      <c r="DNF19" s="193"/>
      <c r="DNG19" s="193"/>
      <c r="DNH19" s="193"/>
      <c r="DNI19" s="193"/>
      <c r="DNJ19" s="193"/>
      <c r="DNK19" s="193"/>
      <c r="DNL19" s="193"/>
      <c r="DNM19" s="193"/>
      <c r="DNN19" s="193"/>
      <c r="DNO19" s="193"/>
      <c r="DNP19" s="193"/>
      <c r="DNQ19" s="193"/>
      <c r="DNR19" s="193"/>
      <c r="DNS19" s="193"/>
      <c r="DNT19" s="193"/>
      <c r="DNU19" s="193"/>
      <c r="DNV19" s="193"/>
      <c r="DNW19" s="193"/>
      <c r="DNX19" s="193"/>
      <c r="DNY19" s="193"/>
      <c r="DNZ19" s="193"/>
      <c r="DOA19" s="193"/>
      <c r="DOB19" s="193"/>
      <c r="DOC19" s="193"/>
      <c r="DOD19" s="193"/>
      <c r="DOE19" s="193"/>
      <c r="DOF19" s="193"/>
      <c r="DOG19" s="193"/>
      <c r="DOH19" s="193"/>
      <c r="DOI19" s="193"/>
      <c r="DOJ19" s="193"/>
      <c r="DOK19" s="193"/>
      <c r="DOL19" s="193"/>
      <c r="DOM19" s="193"/>
      <c r="DON19" s="193"/>
      <c r="DOO19" s="193"/>
      <c r="DOP19" s="193"/>
      <c r="DOQ19" s="193"/>
      <c r="DOR19" s="193"/>
      <c r="DOS19" s="193"/>
      <c r="DOT19" s="193"/>
      <c r="DOU19" s="193"/>
      <c r="DOV19" s="193"/>
      <c r="DOW19" s="193"/>
      <c r="DOX19" s="193"/>
      <c r="DOY19" s="193"/>
      <c r="DOZ19" s="193"/>
      <c r="DPA19" s="193"/>
      <c r="DPB19" s="193"/>
      <c r="DPC19" s="193"/>
      <c r="DPD19" s="193"/>
      <c r="DPE19" s="193"/>
      <c r="DPF19" s="193"/>
      <c r="DPG19" s="193"/>
      <c r="DPH19" s="193"/>
      <c r="DPI19" s="193"/>
      <c r="DPJ19" s="193"/>
      <c r="DPK19" s="193"/>
      <c r="DPL19" s="193"/>
      <c r="DPM19" s="193"/>
      <c r="DPN19" s="193"/>
      <c r="DPO19" s="193"/>
      <c r="DPP19" s="193"/>
      <c r="DPQ19" s="193"/>
      <c r="DPR19" s="193"/>
      <c r="DPS19" s="193"/>
      <c r="DPT19" s="193"/>
      <c r="DPU19" s="193"/>
      <c r="DPV19" s="193"/>
      <c r="DPW19" s="193"/>
      <c r="DPX19" s="193"/>
      <c r="DPY19" s="193"/>
      <c r="DPZ19" s="193"/>
      <c r="DQA19" s="193"/>
      <c r="DQB19" s="193"/>
      <c r="DQC19" s="193"/>
      <c r="DQD19" s="193"/>
      <c r="DQE19" s="193"/>
      <c r="DQF19" s="193"/>
      <c r="DQG19" s="193"/>
      <c r="DQH19" s="193"/>
      <c r="DQI19" s="193"/>
      <c r="DQJ19" s="193"/>
      <c r="DQK19" s="193"/>
      <c r="DQL19" s="193"/>
      <c r="DQM19" s="193"/>
      <c r="DQN19" s="193"/>
      <c r="DQO19" s="193"/>
      <c r="DQP19" s="193"/>
      <c r="DQQ19" s="193"/>
      <c r="DQR19" s="193"/>
      <c r="DQS19" s="193"/>
      <c r="DQT19" s="193"/>
      <c r="DQU19" s="193"/>
      <c r="DQV19" s="193"/>
      <c r="DQW19" s="193"/>
      <c r="DQX19" s="193"/>
      <c r="DQY19" s="193"/>
      <c r="DQZ19" s="193"/>
      <c r="DRA19" s="193"/>
      <c r="DRB19" s="193"/>
      <c r="DRC19" s="193"/>
      <c r="DRD19" s="193"/>
      <c r="DRE19" s="193"/>
      <c r="DRF19" s="193"/>
      <c r="DRG19" s="193"/>
      <c r="DRH19" s="193"/>
      <c r="DRI19" s="193"/>
      <c r="DRJ19" s="193"/>
      <c r="DRK19" s="193"/>
      <c r="DRL19" s="193"/>
      <c r="DRM19" s="193"/>
      <c r="DRN19" s="193"/>
      <c r="DRO19" s="193"/>
      <c r="DRP19" s="193"/>
      <c r="DRQ19" s="193"/>
      <c r="DRR19" s="193"/>
      <c r="DRS19" s="193"/>
      <c r="DRT19" s="193"/>
      <c r="DRU19" s="193"/>
      <c r="DRV19" s="193"/>
      <c r="DRW19" s="193"/>
      <c r="DRX19" s="193"/>
      <c r="DRY19" s="193"/>
      <c r="DRZ19" s="193"/>
      <c r="DSA19" s="193"/>
      <c r="DSB19" s="193"/>
      <c r="DSC19" s="193"/>
      <c r="DSD19" s="193"/>
      <c r="DSE19" s="193"/>
      <c r="DSF19" s="193"/>
      <c r="DSG19" s="193"/>
      <c r="DSH19" s="193"/>
      <c r="DSI19" s="193"/>
      <c r="DSJ19" s="193"/>
      <c r="DSK19" s="193"/>
      <c r="DSL19" s="193"/>
      <c r="DSM19" s="193"/>
      <c r="DSN19" s="193"/>
      <c r="DSO19" s="193"/>
      <c r="DSP19" s="193"/>
      <c r="DSQ19" s="193"/>
      <c r="DSR19" s="193"/>
      <c r="DSS19" s="193"/>
      <c r="DST19" s="193"/>
      <c r="DSU19" s="193"/>
      <c r="DSV19" s="193"/>
      <c r="DSW19" s="193"/>
      <c r="DSX19" s="193"/>
      <c r="DSY19" s="193"/>
      <c r="DSZ19" s="193"/>
      <c r="DTA19" s="193"/>
      <c r="DTB19" s="193"/>
      <c r="DTC19" s="193"/>
      <c r="DTD19" s="193"/>
      <c r="DTE19" s="193"/>
      <c r="DTF19" s="193"/>
      <c r="DTG19" s="193"/>
      <c r="DTH19" s="193"/>
      <c r="DTI19" s="193"/>
      <c r="DTJ19" s="193"/>
      <c r="DTK19" s="193"/>
      <c r="DTL19" s="193"/>
      <c r="DTM19" s="193"/>
      <c r="DTN19" s="193"/>
      <c r="DTO19" s="193"/>
      <c r="DTP19" s="193"/>
      <c r="DTQ19" s="193"/>
      <c r="DTR19" s="193"/>
      <c r="DTS19" s="193"/>
      <c r="DTT19" s="193"/>
      <c r="DTU19" s="193"/>
      <c r="DTV19" s="193"/>
      <c r="DTW19" s="193"/>
      <c r="DTX19" s="193"/>
      <c r="DTY19" s="193"/>
      <c r="DTZ19" s="193"/>
      <c r="DUA19" s="193"/>
      <c r="DUB19" s="193"/>
      <c r="DUC19" s="193"/>
      <c r="DUD19" s="193"/>
      <c r="DUE19" s="193"/>
      <c r="DUF19" s="193"/>
      <c r="DUG19" s="193"/>
      <c r="DUH19" s="193"/>
      <c r="DUI19" s="193"/>
      <c r="DUJ19" s="193"/>
      <c r="DUK19" s="193"/>
      <c r="DUL19" s="193"/>
      <c r="DUM19" s="193"/>
      <c r="DUN19" s="193"/>
      <c r="DUO19" s="193"/>
      <c r="DUP19" s="193"/>
      <c r="DUQ19" s="193"/>
      <c r="DUR19" s="193"/>
      <c r="DUS19" s="193"/>
      <c r="DUT19" s="193"/>
      <c r="DUU19" s="193"/>
      <c r="DUV19" s="193"/>
      <c r="DUW19" s="193"/>
      <c r="DUX19" s="193"/>
      <c r="DUY19" s="193"/>
      <c r="DUZ19" s="193"/>
      <c r="DVA19" s="193"/>
      <c r="DVB19" s="193"/>
      <c r="DVC19" s="193"/>
      <c r="DVD19" s="193"/>
      <c r="DVE19" s="193"/>
      <c r="DVF19" s="193"/>
      <c r="DVG19" s="193"/>
      <c r="DVH19" s="193"/>
      <c r="DVI19" s="193"/>
      <c r="DVJ19" s="193"/>
      <c r="DVK19" s="193"/>
      <c r="DVL19" s="193"/>
      <c r="DVM19" s="193"/>
      <c r="DVN19" s="193"/>
      <c r="DVO19" s="193"/>
      <c r="DVP19" s="193"/>
      <c r="DVQ19" s="193"/>
      <c r="DVR19" s="193"/>
      <c r="DVS19" s="193"/>
      <c r="DVT19" s="193"/>
      <c r="DVU19" s="193"/>
      <c r="DVV19" s="193"/>
      <c r="DVW19" s="193"/>
      <c r="DVX19" s="193"/>
      <c r="DVY19" s="193"/>
      <c r="DVZ19" s="193"/>
      <c r="DWA19" s="193"/>
      <c r="DWB19" s="193"/>
      <c r="DWC19" s="193"/>
      <c r="DWD19" s="193"/>
      <c r="DWE19" s="193"/>
      <c r="DWF19" s="193"/>
      <c r="DWG19" s="193"/>
      <c r="DWH19" s="193"/>
      <c r="DWI19" s="193"/>
      <c r="DWJ19" s="193"/>
      <c r="DWK19" s="193"/>
      <c r="DWL19" s="193"/>
      <c r="DWM19" s="193"/>
      <c r="DWN19" s="193"/>
      <c r="DWO19" s="193"/>
      <c r="DWP19" s="193"/>
      <c r="DWQ19" s="193"/>
      <c r="DWR19" s="193"/>
      <c r="DWS19" s="193"/>
      <c r="DWT19" s="193"/>
      <c r="DWU19" s="193"/>
      <c r="DWV19" s="193"/>
      <c r="DWW19" s="193"/>
      <c r="DWX19" s="193"/>
      <c r="DWY19" s="193"/>
      <c r="DWZ19" s="193"/>
      <c r="DXA19" s="193"/>
      <c r="DXB19" s="193"/>
      <c r="DXC19" s="193"/>
      <c r="DXD19" s="193"/>
      <c r="DXE19" s="193"/>
      <c r="DXF19" s="193"/>
      <c r="DXG19" s="193"/>
      <c r="DXH19" s="193"/>
      <c r="DXI19" s="193"/>
      <c r="DXJ19" s="193"/>
      <c r="DXK19" s="193"/>
      <c r="DXL19" s="193"/>
      <c r="DXM19" s="193"/>
      <c r="DXN19" s="193"/>
      <c r="DXO19" s="193"/>
      <c r="DXP19" s="193"/>
      <c r="DXQ19" s="193"/>
      <c r="DXR19" s="193"/>
      <c r="DXS19" s="193"/>
      <c r="DXT19" s="193"/>
      <c r="DXU19" s="193"/>
      <c r="DXV19" s="193"/>
      <c r="DXW19" s="193"/>
      <c r="DXX19" s="193"/>
      <c r="DXY19" s="193"/>
      <c r="DXZ19" s="193"/>
      <c r="DYA19" s="193"/>
      <c r="DYB19" s="193"/>
      <c r="DYC19" s="193"/>
      <c r="DYD19" s="193"/>
      <c r="DYE19" s="193"/>
      <c r="DYF19" s="193"/>
      <c r="DYG19" s="193"/>
      <c r="DYH19" s="193"/>
      <c r="DYI19" s="193"/>
      <c r="DYJ19" s="193"/>
      <c r="DYK19" s="193"/>
      <c r="DYL19" s="193"/>
      <c r="DYM19" s="193"/>
      <c r="DYN19" s="193"/>
      <c r="DYO19" s="193"/>
      <c r="DYP19" s="193"/>
      <c r="DYQ19" s="193"/>
      <c r="DYR19" s="193"/>
      <c r="DYS19" s="193"/>
      <c r="DYT19" s="193"/>
      <c r="DYU19" s="193"/>
      <c r="DYV19" s="193"/>
      <c r="DYW19" s="193"/>
      <c r="DYX19" s="193"/>
      <c r="DYY19" s="193"/>
      <c r="DYZ19" s="193"/>
      <c r="DZA19" s="193"/>
      <c r="DZB19" s="193"/>
      <c r="DZC19" s="193"/>
      <c r="DZD19" s="193"/>
      <c r="DZE19" s="193"/>
      <c r="DZF19" s="193"/>
      <c r="DZG19" s="193"/>
      <c r="DZH19" s="193"/>
      <c r="DZI19" s="193"/>
      <c r="DZJ19" s="193"/>
      <c r="DZK19" s="193"/>
      <c r="DZL19" s="193"/>
      <c r="DZM19" s="193"/>
      <c r="DZN19" s="193"/>
      <c r="DZO19" s="193"/>
      <c r="DZP19" s="193"/>
      <c r="DZQ19" s="193"/>
      <c r="DZR19" s="193"/>
      <c r="DZS19" s="193"/>
      <c r="DZT19" s="193"/>
      <c r="DZU19" s="193"/>
      <c r="DZV19" s="193"/>
      <c r="DZW19" s="193"/>
      <c r="DZX19" s="193"/>
      <c r="DZY19" s="193"/>
      <c r="DZZ19" s="193"/>
      <c r="EAA19" s="193"/>
      <c r="EAB19" s="193"/>
      <c r="EAC19" s="193"/>
      <c r="EAD19" s="193"/>
      <c r="EAE19" s="193"/>
      <c r="EAF19" s="193"/>
      <c r="EAG19" s="193"/>
      <c r="EAH19" s="193"/>
      <c r="EAI19" s="193"/>
      <c r="EAJ19" s="193"/>
      <c r="EAK19" s="193"/>
      <c r="EAL19" s="193"/>
      <c r="EAM19" s="193"/>
      <c r="EAN19" s="193"/>
      <c r="EAO19" s="193"/>
      <c r="EAP19" s="193"/>
      <c r="EAQ19" s="193"/>
      <c r="EAR19" s="193"/>
      <c r="EAS19" s="193"/>
      <c r="EAT19" s="193"/>
      <c r="EAU19" s="193"/>
      <c r="EAV19" s="193"/>
      <c r="EAW19" s="193"/>
      <c r="EAX19" s="193"/>
      <c r="EAY19" s="193"/>
      <c r="EAZ19" s="193"/>
      <c r="EBA19" s="193"/>
      <c r="EBB19" s="193"/>
      <c r="EBC19" s="193"/>
      <c r="EBD19" s="193"/>
      <c r="EBE19" s="193"/>
      <c r="EBF19" s="193"/>
      <c r="EBG19" s="193"/>
      <c r="EBH19" s="193"/>
      <c r="EBI19" s="193"/>
      <c r="EBJ19" s="193"/>
      <c r="EBK19" s="193"/>
      <c r="EBL19" s="193"/>
      <c r="EBM19" s="193"/>
      <c r="EBN19" s="193"/>
      <c r="EBO19" s="193"/>
      <c r="EBP19" s="193"/>
      <c r="EBQ19" s="193"/>
      <c r="EBR19" s="193"/>
      <c r="EBS19" s="193"/>
      <c r="EBT19" s="193"/>
      <c r="EBU19" s="193"/>
      <c r="EBV19" s="193"/>
      <c r="EBW19" s="193"/>
      <c r="EBX19" s="193"/>
      <c r="EBY19" s="193"/>
      <c r="EBZ19" s="193"/>
      <c r="ECA19" s="193"/>
      <c r="ECB19" s="193"/>
      <c r="ECC19" s="193"/>
      <c r="ECD19" s="193"/>
      <c r="ECE19" s="193"/>
      <c r="ECF19" s="193"/>
      <c r="ECG19" s="193"/>
      <c r="ECH19" s="193"/>
      <c r="ECI19" s="193"/>
      <c r="ECJ19" s="193"/>
      <c r="ECK19" s="193"/>
      <c r="ECL19" s="193"/>
      <c r="ECM19" s="193"/>
      <c r="ECN19" s="193"/>
      <c r="ECO19" s="193"/>
      <c r="ECP19" s="193"/>
      <c r="ECQ19" s="193"/>
      <c r="ECR19" s="193"/>
      <c r="ECS19" s="193"/>
      <c r="ECT19" s="193"/>
      <c r="ECU19" s="193"/>
      <c r="ECV19" s="193"/>
      <c r="ECW19" s="193"/>
      <c r="ECX19" s="193"/>
      <c r="ECY19" s="193"/>
      <c r="ECZ19" s="193"/>
      <c r="EDA19" s="193"/>
      <c r="EDB19" s="193"/>
      <c r="EDC19" s="193"/>
      <c r="EDD19" s="193"/>
      <c r="EDE19" s="193"/>
      <c r="EDF19" s="193"/>
      <c r="EDG19" s="193"/>
      <c r="EDH19" s="193"/>
      <c r="EDI19" s="193"/>
      <c r="EDJ19" s="193"/>
      <c r="EDK19" s="193"/>
      <c r="EDL19" s="193"/>
      <c r="EDM19" s="193"/>
      <c r="EDN19" s="193"/>
      <c r="EDO19" s="193"/>
      <c r="EDP19" s="193"/>
      <c r="EDQ19" s="193"/>
      <c r="EDR19" s="193"/>
      <c r="EDS19" s="193"/>
      <c r="EDT19" s="193"/>
      <c r="EDU19" s="193"/>
      <c r="EDV19" s="193"/>
      <c r="EDW19" s="193"/>
      <c r="EDX19" s="193"/>
      <c r="EDY19" s="193"/>
      <c r="EDZ19" s="193"/>
      <c r="EEA19" s="193"/>
      <c r="EEB19" s="193"/>
      <c r="EEC19" s="193"/>
      <c r="EED19" s="193"/>
      <c r="EEE19" s="193"/>
      <c r="EEF19" s="193"/>
      <c r="EEG19" s="193"/>
      <c r="EEH19" s="193"/>
      <c r="EEI19" s="193"/>
      <c r="EEJ19" s="193"/>
      <c r="EEK19" s="193"/>
      <c r="EEL19" s="193"/>
      <c r="EEM19" s="193"/>
      <c r="EEN19" s="193"/>
      <c r="EEO19" s="193"/>
      <c r="EEP19" s="193"/>
      <c r="EEQ19" s="193"/>
      <c r="EER19" s="193"/>
      <c r="EES19" s="193"/>
      <c r="EET19" s="193"/>
      <c r="EEU19" s="193"/>
      <c r="EEV19" s="193"/>
      <c r="EEW19" s="193"/>
      <c r="EEX19" s="193"/>
      <c r="EEY19" s="193"/>
      <c r="EEZ19" s="193"/>
      <c r="EFA19" s="193"/>
      <c r="EFB19" s="193"/>
      <c r="EFC19" s="193"/>
      <c r="EFD19" s="193"/>
      <c r="EFE19" s="193"/>
      <c r="EFF19" s="193"/>
      <c r="EFG19" s="193"/>
      <c r="EFH19" s="193"/>
      <c r="EFI19" s="193"/>
      <c r="EFJ19" s="193"/>
      <c r="EFK19" s="193"/>
      <c r="EFL19" s="193"/>
      <c r="EFM19" s="193"/>
      <c r="EFN19" s="193"/>
      <c r="EFO19" s="193"/>
      <c r="EFP19" s="193"/>
      <c r="EFQ19" s="193"/>
      <c r="EFR19" s="193"/>
      <c r="EFS19" s="193"/>
      <c r="EFT19" s="193"/>
      <c r="EFU19" s="193"/>
      <c r="EFV19" s="193"/>
      <c r="EFW19" s="193"/>
      <c r="EFX19" s="193"/>
      <c r="EFY19" s="193"/>
      <c r="EFZ19" s="193"/>
      <c r="EGA19" s="193"/>
      <c r="EGB19" s="193"/>
      <c r="EGC19" s="193"/>
      <c r="EGD19" s="193"/>
      <c r="EGE19" s="193"/>
      <c r="EGF19" s="193"/>
      <c r="EGG19" s="193"/>
      <c r="EGH19" s="193"/>
      <c r="EGI19" s="193"/>
      <c r="EGJ19" s="193"/>
      <c r="EGK19" s="193"/>
      <c r="EGL19" s="193"/>
      <c r="EGM19" s="193"/>
      <c r="EGN19" s="193"/>
      <c r="EGO19" s="193"/>
      <c r="EGP19" s="193"/>
      <c r="EGQ19" s="193"/>
      <c r="EGR19" s="193"/>
      <c r="EGS19" s="193"/>
      <c r="EGT19" s="193"/>
      <c r="EGU19" s="193"/>
      <c r="EGV19" s="193"/>
      <c r="EGW19" s="193"/>
      <c r="EGX19" s="193"/>
      <c r="EGY19" s="193"/>
      <c r="EGZ19" s="193"/>
      <c r="EHA19" s="193"/>
      <c r="EHB19" s="193"/>
      <c r="EHC19" s="193"/>
      <c r="EHD19" s="193"/>
      <c r="EHE19" s="193"/>
      <c r="EHF19" s="193"/>
      <c r="EHG19" s="193"/>
      <c r="EHH19" s="193"/>
      <c r="EHI19" s="193"/>
      <c r="EHJ19" s="193"/>
      <c r="EHK19" s="193"/>
      <c r="EHL19" s="193"/>
      <c r="EHM19" s="193"/>
      <c r="EHN19" s="193"/>
      <c r="EHO19" s="193"/>
      <c r="EHP19" s="193"/>
      <c r="EHQ19" s="193"/>
      <c r="EHR19" s="193"/>
      <c r="EHS19" s="193"/>
      <c r="EHT19" s="193"/>
      <c r="EHU19" s="193"/>
      <c r="EHV19" s="193"/>
      <c r="EHW19" s="193"/>
      <c r="EHX19" s="193"/>
      <c r="EHY19" s="193"/>
      <c r="EHZ19" s="193"/>
      <c r="EIA19" s="193"/>
      <c r="EIB19" s="193"/>
      <c r="EIC19" s="193"/>
      <c r="EID19" s="193"/>
      <c r="EIE19" s="193"/>
      <c r="EIF19" s="193"/>
      <c r="EIG19" s="193"/>
      <c r="EIH19" s="193"/>
      <c r="EII19" s="193"/>
      <c r="EIJ19" s="193"/>
      <c r="EIK19" s="193"/>
      <c r="EIL19" s="193"/>
      <c r="EIM19" s="193"/>
      <c r="EIN19" s="193"/>
      <c r="EIO19" s="193"/>
      <c r="EIP19" s="193"/>
      <c r="EIQ19" s="193"/>
      <c r="EIR19" s="193"/>
      <c r="EIS19" s="193"/>
      <c r="EIT19" s="193"/>
      <c r="EIU19" s="193"/>
      <c r="EIV19" s="193"/>
      <c r="EIW19" s="193"/>
      <c r="EIX19" s="193"/>
      <c r="EIY19" s="193"/>
      <c r="EIZ19" s="193"/>
      <c r="EJA19" s="193"/>
      <c r="EJB19" s="193"/>
      <c r="EJC19" s="193"/>
      <c r="EJD19" s="193"/>
      <c r="EJE19" s="193"/>
      <c r="EJF19" s="193"/>
      <c r="EJG19" s="193"/>
      <c r="EJH19" s="193"/>
      <c r="EJI19" s="193"/>
      <c r="EJJ19" s="193"/>
      <c r="EJK19" s="193"/>
      <c r="EJL19" s="193"/>
      <c r="EJM19" s="193"/>
      <c r="EJN19" s="193"/>
      <c r="EJO19" s="193"/>
      <c r="EJP19" s="193"/>
      <c r="EJQ19" s="193"/>
      <c r="EJR19" s="193"/>
      <c r="EJS19" s="193"/>
      <c r="EJT19" s="193"/>
      <c r="EJU19" s="193"/>
      <c r="EJV19" s="193"/>
      <c r="EJW19" s="193"/>
      <c r="EJX19" s="193"/>
      <c r="EJY19" s="193"/>
      <c r="EJZ19" s="193"/>
      <c r="EKA19" s="193"/>
      <c r="EKB19" s="193"/>
      <c r="EKC19" s="193"/>
      <c r="EKD19" s="193"/>
      <c r="EKE19" s="193"/>
      <c r="EKF19" s="193"/>
      <c r="EKG19" s="193"/>
      <c r="EKH19" s="193"/>
      <c r="EKI19" s="193"/>
      <c r="EKJ19" s="193"/>
      <c r="EKK19" s="193"/>
      <c r="EKL19" s="193"/>
      <c r="EKM19" s="193"/>
      <c r="EKN19" s="193"/>
      <c r="EKO19" s="193"/>
      <c r="EKP19" s="193"/>
      <c r="EKQ19" s="193"/>
      <c r="EKR19" s="193"/>
      <c r="EKS19" s="193"/>
      <c r="EKT19" s="193"/>
      <c r="EKU19" s="193"/>
      <c r="EKV19" s="193"/>
      <c r="EKW19" s="193"/>
      <c r="EKX19" s="193"/>
      <c r="EKY19" s="193"/>
      <c r="EKZ19" s="193"/>
      <c r="ELA19" s="193"/>
      <c r="ELB19" s="193"/>
      <c r="ELC19" s="193"/>
      <c r="ELD19" s="193"/>
      <c r="ELE19" s="193"/>
      <c r="ELF19" s="193"/>
      <c r="ELG19" s="193"/>
      <c r="ELH19" s="193"/>
      <c r="ELI19" s="193"/>
      <c r="ELJ19" s="193"/>
      <c r="ELK19" s="193"/>
      <c r="ELL19" s="193"/>
      <c r="ELM19" s="193"/>
      <c r="ELN19" s="193"/>
      <c r="ELO19" s="193"/>
      <c r="ELP19" s="193"/>
      <c r="ELQ19" s="193"/>
      <c r="ELR19" s="193"/>
      <c r="ELS19" s="193"/>
      <c r="ELT19" s="193"/>
      <c r="ELU19" s="193"/>
      <c r="ELV19" s="193"/>
      <c r="ELW19" s="193"/>
      <c r="ELX19" s="193"/>
      <c r="ELY19" s="193"/>
      <c r="ELZ19" s="193"/>
      <c r="EMA19" s="193"/>
      <c r="EMB19" s="193"/>
      <c r="EMC19" s="193"/>
      <c r="EMD19" s="193"/>
      <c r="EME19" s="193"/>
      <c r="EMF19" s="193"/>
      <c r="EMG19" s="193"/>
      <c r="EMH19" s="193"/>
      <c r="EMI19" s="193"/>
      <c r="EMJ19" s="193"/>
      <c r="EMK19" s="193"/>
      <c r="EML19" s="193"/>
      <c r="EMM19" s="193"/>
      <c r="EMN19" s="193"/>
      <c r="EMO19" s="193"/>
      <c r="EMP19" s="193"/>
      <c r="EMQ19" s="193"/>
      <c r="EMR19" s="193"/>
      <c r="EMS19" s="193"/>
      <c r="EMT19" s="193"/>
      <c r="EMU19" s="193"/>
      <c r="EMV19" s="193"/>
      <c r="EMW19" s="193"/>
      <c r="EMX19" s="193"/>
      <c r="EMY19" s="193"/>
      <c r="EMZ19" s="193"/>
      <c r="ENA19" s="193"/>
      <c r="ENB19" s="193"/>
      <c r="ENC19" s="193"/>
      <c r="END19" s="193"/>
      <c r="ENE19" s="193"/>
      <c r="ENF19" s="193"/>
      <c r="ENG19" s="193"/>
      <c r="ENH19" s="193"/>
      <c r="ENI19" s="193"/>
      <c r="ENJ19" s="193"/>
      <c r="ENK19" s="193"/>
      <c r="ENL19" s="193"/>
      <c r="ENM19" s="193"/>
      <c r="ENN19" s="193"/>
      <c r="ENO19" s="193"/>
      <c r="ENP19" s="193"/>
      <c r="ENQ19" s="193"/>
      <c r="ENR19" s="193"/>
      <c r="ENS19" s="193"/>
      <c r="ENT19" s="193"/>
      <c r="ENU19" s="193"/>
      <c r="ENV19" s="193"/>
      <c r="ENW19" s="193"/>
      <c r="ENX19" s="193"/>
      <c r="ENY19" s="193"/>
      <c r="ENZ19" s="193"/>
      <c r="EOA19" s="193"/>
      <c r="EOB19" s="193"/>
      <c r="EOC19" s="193"/>
      <c r="EOD19" s="193"/>
      <c r="EOE19" s="193"/>
      <c r="EOF19" s="193"/>
      <c r="EOG19" s="193"/>
      <c r="EOH19" s="193"/>
      <c r="EOI19" s="193"/>
      <c r="EOJ19" s="193"/>
      <c r="EOK19" s="193"/>
      <c r="EOL19" s="193"/>
      <c r="EOM19" s="193"/>
      <c r="EON19" s="193"/>
      <c r="EOO19" s="193"/>
      <c r="EOP19" s="193"/>
      <c r="EOQ19" s="193"/>
      <c r="EOR19" s="193"/>
      <c r="EOS19" s="193"/>
      <c r="EOT19" s="193"/>
      <c r="EOU19" s="193"/>
      <c r="EOV19" s="193"/>
      <c r="EOW19" s="193"/>
      <c r="EOX19" s="193"/>
      <c r="EOY19" s="193"/>
      <c r="EOZ19" s="193"/>
      <c r="EPA19" s="193"/>
      <c r="EPB19" s="193"/>
      <c r="EPC19" s="193"/>
      <c r="EPD19" s="193"/>
      <c r="EPE19" s="193"/>
      <c r="EPF19" s="193"/>
      <c r="EPG19" s="193"/>
      <c r="EPH19" s="193"/>
      <c r="EPI19" s="193"/>
      <c r="EPJ19" s="193"/>
      <c r="EPK19" s="193"/>
      <c r="EPL19" s="193"/>
      <c r="EPM19" s="193"/>
      <c r="EPN19" s="193"/>
      <c r="EPO19" s="193"/>
      <c r="EPP19" s="193"/>
      <c r="EPQ19" s="193"/>
      <c r="EPR19" s="193"/>
      <c r="EPS19" s="193"/>
      <c r="EPT19" s="193"/>
      <c r="EPU19" s="193"/>
      <c r="EPV19" s="193"/>
      <c r="EPW19" s="193"/>
      <c r="EPX19" s="193"/>
      <c r="EPY19" s="193"/>
      <c r="EPZ19" s="193"/>
      <c r="EQA19" s="193"/>
      <c r="EQB19" s="193"/>
      <c r="EQC19" s="193"/>
      <c r="EQD19" s="193"/>
      <c r="EQE19" s="193"/>
      <c r="EQF19" s="193"/>
      <c r="EQG19" s="193"/>
      <c r="EQH19" s="193"/>
      <c r="EQI19" s="193"/>
      <c r="EQJ19" s="193"/>
      <c r="EQK19" s="193"/>
      <c r="EQL19" s="193"/>
      <c r="EQM19" s="193"/>
      <c r="EQN19" s="193"/>
      <c r="EQO19" s="193"/>
      <c r="EQP19" s="193"/>
      <c r="EQQ19" s="193"/>
      <c r="EQR19" s="193"/>
      <c r="EQS19" s="193"/>
      <c r="EQT19" s="193"/>
      <c r="EQU19" s="193"/>
      <c r="EQV19" s="193"/>
      <c r="EQW19" s="193"/>
      <c r="EQX19" s="193"/>
      <c r="EQY19" s="193"/>
      <c r="EQZ19" s="193"/>
      <c r="ERA19" s="193"/>
      <c r="ERB19" s="193"/>
      <c r="ERC19" s="193"/>
      <c r="ERD19" s="193"/>
      <c r="ERE19" s="193"/>
      <c r="ERF19" s="193"/>
      <c r="ERG19" s="193"/>
      <c r="ERH19" s="193"/>
      <c r="ERI19" s="193"/>
      <c r="ERJ19" s="193"/>
      <c r="ERK19" s="193"/>
      <c r="ERL19" s="193"/>
      <c r="ERM19" s="193"/>
      <c r="ERN19" s="193"/>
      <c r="ERO19" s="193"/>
      <c r="ERP19" s="193"/>
      <c r="ERQ19" s="193"/>
      <c r="ERR19" s="193"/>
      <c r="ERS19" s="193"/>
      <c r="ERT19" s="193"/>
      <c r="ERU19" s="193"/>
      <c r="ERV19" s="193"/>
      <c r="ERW19" s="193"/>
      <c r="ERX19" s="193"/>
      <c r="ERY19" s="193"/>
      <c r="ERZ19" s="193"/>
      <c r="ESA19" s="193"/>
      <c r="ESB19" s="193"/>
      <c r="ESC19" s="193"/>
      <c r="ESD19" s="193"/>
      <c r="ESE19" s="193"/>
      <c r="ESF19" s="193"/>
      <c r="ESG19" s="193"/>
      <c r="ESH19" s="193"/>
      <c r="ESI19" s="193"/>
      <c r="ESJ19" s="193"/>
      <c r="ESK19" s="193"/>
      <c r="ESL19" s="193"/>
      <c r="ESM19" s="193"/>
      <c r="ESN19" s="193"/>
      <c r="ESO19" s="193"/>
      <c r="ESP19" s="193"/>
      <c r="ESQ19" s="193"/>
      <c r="ESR19" s="193"/>
      <c r="ESS19" s="193"/>
      <c r="EST19" s="193"/>
      <c r="ESU19" s="193"/>
      <c r="ESV19" s="193"/>
      <c r="ESW19" s="193"/>
      <c r="ESX19" s="193"/>
      <c r="ESY19" s="193"/>
      <c r="ESZ19" s="193"/>
      <c r="ETA19" s="193"/>
      <c r="ETB19" s="193"/>
      <c r="ETC19" s="193"/>
      <c r="ETD19" s="193"/>
      <c r="ETE19" s="193"/>
      <c r="ETF19" s="193"/>
      <c r="ETG19" s="193"/>
      <c r="ETH19" s="193"/>
      <c r="ETI19" s="193"/>
      <c r="ETJ19" s="193"/>
      <c r="ETK19" s="193"/>
      <c r="ETL19" s="193"/>
      <c r="ETM19" s="193"/>
      <c r="ETN19" s="193"/>
      <c r="ETO19" s="193"/>
      <c r="ETP19" s="193"/>
      <c r="ETQ19" s="193"/>
      <c r="ETR19" s="193"/>
      <c r="ETS19" s="193"/>
      <c r="ETT19" s="193"/>
      <c r="ETU19" s="193"/>
      <c r="ETV19" s="193"/>
      <c r="ETW19" s="193"/>
      <c r="ETX19" s="193"/>
      <c r="ETY19" s="193"/>
      <c r="ETZ19" s="193"/>
      <c r="EUA19" s="193"/>
      <c r="EUB19" s="193"/>
      <c r="EUC19" s="193"/>
      <c r="EUD19" s="193"/>
      <c r="EUE19" s="193"/>
      <c r="EUF19" s="193"/>
      <c r="EUG19" s="193"/>
      <c r="EUH19" s="193"/>
      <c r="EUI19" s="193"/>
      <c r="EUJ19" s="193"/>
      <c r="EUK19" s="193"/>
      <c r="EUL19" s="193"/>
      <c r="EUM19" s="193"/>
      <c r="EUN19" s="193"/>
      <c r="EUO19" s="193"/>
      <c r="EUP19" s="193"/>
      <c r="EUQ19" s="193"/>
      <c r="EUR19" s="193"/>
      <c r="EUS19" s="193"/>
      <c r="EUT19" s="193"/>
      <c r="EUU19" s="193"/>
      <c r="EUV19" s="193"/>
      <c r="EUW19" s="193"/>
      <c r="EUX19" s="193"/>
      <c r="EUY19" s="193"/>
      <c r="EUZ19" s="193"/>
      <c r="EVA19" s="193"/>
      <c r="EVB19" s="193"/>
      <c r="EVC19" s="193"/>
      <c r="EVD19" s="193"/>
      <c r="EVE19" s="193"/>
      <c r="EVF19" s="193"/>
      <c r="EVG19" s="193"/>
      <c r="EVH19" s="193"/>
      <c r="EVI19" s="193"/>
      <c r="EVJ19" s="193"/>
      <c r="EVK19" s="193"/>
      <c r="EVL19" s="193"/>
      <c r="EVM19" s="193"/>
      <c r="EVN19" s="193"/>
      <c r="EVO19" s="193"/>
      <c r="EVP19" s="193"/>
      <c r="EVQ19" s="193"/>
      <c r="EVR19" s="193"/>
      <c r="EVS19" s="193"/>
      <c r="EVT19" s="193"/>
      <c r="EVU19" s="193"/>
      <c r="EVV19" s="193"/>
      <c r="EVW19" s="193"/>
      <c r="EVX19" s="193"/>
      <c r="EVY19" s="193"/>
      <c r="EVZ19" s="193"/>
      <c r="EWA19" s="193"/>
      <c r="EWB19" s="193"/>
      <c r="EWC19" s="193"/>
      <c r="EWD19" s="193"/>
      <c r="EWE19" s="193"/>
      <c r="EWF19" s="193"/>
      <c r="EWG19" s="193"/>
      <c r="EWH19" s="193"/>
      <c r="EWI19" s="193"/>
      <c r="EWJ19" s="193"/>
      <c r="EWK19" s="193"/>
      <c r="EWL19" s="193"/>
      <c r="EWM19" s="193"/>
      <c r="EWN19" s="193"/>
      <c r="EWO19" s="193"/>
      <c r="EWP19" s="193"/>
      <c r="EWQ19" s="193"/>
      <c r="EWR19" s="193"/>
      <c r="EWS19" s="193"/>
      <c r="EWT19" s="193"/>
      <c r="EWU19" s="193"/>
      <c r="EWV19" s="193"/>
      <c r="EWW19" s="193"/>
      <c r="EWX19" s="193"/>
      <c r="EWY19" s="193"/>
      <c r="EWZ19" s="193"/>
      <c r="EXA19" s="193"/>
      <c r="EXB19" s="193"/>
      <c r="EXC19" s="193"/>
      <c r="EXD19" s="193"/>
      <c r="EXE19" s="193"/>
      <c r="EXF19" s="193"/>
      <c r="EXG19" s="193"/>
      <c r="EXH19" s="193"/>
      <c r="EXI19" s="193"/>
      <c r="EXJ19" s="193"/>
      <c r="EXK19" s="193"/>
      <c r="EXL19" s="193"/>
      <c r="EXM19" s="193"/>
      <c r="EXN19" s="193"/>
      <c r="EXO19" s="193"/>
      <c r="EXP19" s="193"/>
      <c r="EXQ19" s="193"/>
      <c r="EXR19" s="193"/>
      <c r="EXS19" s="193"/>
      <c r="EXT19" s="193"/>
      <c r="EXU19" s="193"/>
      <c r="EXV19" s="193"/>
      <c r="EXW19" s="193"/>
      <c r="EXX19" s="193"/>
      <c r="EXY19" s="193"/>
      <c r="EXZ19" s="193"/>
      <c r="EYA19" s="193"/>
      <c r="EYB19" s="193"/>
      <c r="EYC19" s="193"/>
      <c r="EYD19" s="193"/>
      <c r="EYE19" s="193"/>
      <c r="EYF19" s="193"/>
      <c r="EYG19" s="193"/>
      <c r="EYH19" s="193"/>
      <c r="EYI19" s="193"/>
      <c r="EYJ19" s="193"/>
      <c r="EYK19" s="193"/>
      <c r="EYL19" s="193"/>
      <c r="EYM19" s="193"/>
      <c r="EYN19" s="193"/>
      <c r="EYO19" s="193"/>
      <c r="EYP19" s="193"/>
      <c r="EYQ19" s="193"/>
      <c r="EYR19" s="193"/>
      <c r="EYS19" s="193"/>
      <c r="EYT19" s="193"/>
      <c r="EYU19" s="193"/>
      <c r="EYV19" s="193"/>
      <c r="EYW19" s="193"/>
      <c r="EYX19" s="193"/>
      <c r="EYY19" s="193"/>
      <c r="EYZ19" s="193"/>
      <c r="EZA19" s="193"/>
      <c r="EZB19" s="193"/>
      <c r="EZC19" s="193"/>
      <c r="EZD19" s="193"/>
      <c r="EZE19" s="193"/>
      <c r="EZF19" s="193"/>
      <c r="EZG19" s="193"/>
      <c r="EZH19" s="193"/>
      <c r="EZI19" s="193"/>
      <c r="EZJ19" s="193"/>
      <c r="EZK19" s="193"/>
      <c r="EZL19" s="193"/>
      <c r="EZM19" s="193"/>
      <c r="EZN19" s="193"/>
      <c r="EZO19" s="193"/>
      <c r="EZP19" s="193"/>
      <c r="EZQ19" s="193"/>
      <c r="EZR19" s="193"/>
      <c r="EZS19" s="193"/>
      <c r="EZT19" s="193"/>
      <c r="EZU19" s="193"/>
      <c r="EZV19" s="193"/>
      <c r="EZW19" s="193"/>
      <c r="EZX19" s="193"/>
      <c r="EZY19" s="193"/>
      <c r="EZZ19" s="193"/>
      <c r="FAA19" s="193"/>
      <c r="FAB19" s="193"/>
      <c r="FAC19" s="193"/>
      <c r="FAD19" s="193"/>
      <c r="FAE19" s="193"/>
      <c r="FAF19" s="193"/>
      <c r="FAG19" s="193"/>
      <c r="FAH19" s="193"/>
      <c r="FAI19" s="193"/>
      <c r="FAJ19" s="193"/>
      <c r="FAK19" s="193"/>
      <c r="FAL19" s="193"/>
      <c r="FAM19" s="193"/>
      <c r="FAN19" s="193"/>
      <c r="FAO19" s="193"/>
      <c r="FAP19" s="193"/>
      <c r="FAQ19" s="193"/>
      <c r="FAR19" s="193"/>
      <c r="FAS19" s="193"/>
      <c r="FAT19" s="193"/>
      <c r="FAU19" s="193"/>
      <c r="FAV19" s="193"/>
      <c r="FAW19" s="193"/>
      <c r="FAX19" s="193"/>
      <c r="FAY19" s="193"/>
      <c r="FAZ19" s="193"/>
      <c r="FBA19" s="193"/>
      <c r="FBB19" s="193"/>
      <c r="FBC19" s="193"/>
      <c r="FBD19" s="193"/>
      <c r="FBE19" s="193"/>
      <c r="FBF19" s="193"/>
      <c r="FBG19" s="193"/>
      <c r="FBH19" s="193"/>
      <c r="FBI19" s="193"/>
      <c r="FBJ19" s="193"/>
      <c r="FBK19" s="193"/>
      <c r="FBL19" s="193"/>
      <c r="FBM19" s="193"/>
      <c r="FBN19" s="193"/>
      <c r="FBO19" s="193"/>
      <c r="FBP19" s="193"/>
      <c r="FBQ19" s="193"/>
      <c r="FBR19" s="193"/>
      <c r="FBS19" s="193"/>
      <c r="FBT19" s="193"/>
      <c r="FBU19" s="193"/>
      <c r="FBV19" s="193"/>
      <c r="FBW19" s="193"/>
      <c r="FBX19" s="193"/>
      <c r="FBY19" s="193"/>
      <c r="FBZ19" s="193"/>
      <c r="FCA19" s="193"/>
      <c r="FCB19" s="193"/>
      <c r="FCC19" s="193"/>
      <c r="FCD19" s="193"/>
      <c r="FCE19" s="193"/>
      <c r="FCF19" s="193"/>
      <c r="FCG19" s="193"/>
      <c r="FCH19" s="193"/>
      <c r="FCI19" s="193"/>
      <c r="FCJ19" s="193"/>
      <c r="FCK19" s="193"/>
      <c r="FCL19" s="193"/>
      <c r="FCM19" s="193"/>
      <c r="FCN19" s="193"/>
      <c r="FCO19" s="193"/>
      <c r="FCP19" s="193"/>
      <c r="FCQ19" s="193"/>
      <c r="FCR19" s="193"/>
      <c r="FCS19" s="193"/>
      <c r="FCT19" s="193"/>
      <c r="FCU19" s="193"/>
      <c r="FCV19" s="193"/>
      <c r="FCW19" s="193"/>
      <c r="FCX19" s="193"/>
      <c r="FCY19" s="193"/>
      <c r="FCZ19" s="193"/>
      <c r="FDA19" s="193"/>
      <c r="FDB19" s="193"/>
      <c r="FDC19" s="193"/>
      <c r="FDD19" s="193"/>
      <c r="FDE19" s="193"/>
      <c r="FDF19" s="193"/>
      <c r="FDG19" s="193"/>
      <c r="FDH19" s="193"/>
      <c r="FDI19" s="193"/>
      <c r="FDJ19" s="193"/>
      <c r="FDK19" s="193"/>
      <c r="FDL19" s="193"/>
      <c r="FDM19" s="193"/>
      <c r="FDN19" s="193"/>
      <c r="FDO19" s="193"/>
      <c r="FDP19" s="193"/>
      <c r="FDQ19" s="193"/>
      <c r="FDR19" s="193"/>
      <c r="FDS19" s="193"/>
      <c r="FDT19" s="193"/>
      <c r="FDU19" s="193"/>
      <c r="FDV19" s="193"/>
      <c r="FDW19" s="193"/>
      <c r="FDX19" s="193"/>
      <c r="FDY19" s="193"/>
      <c r="FDZ19" s="193"/>
      <c r="FEA19" s="193"/>
      <c r="FEB19" s="193"/>
      <c r="FEC19" s="193"/>
      <c r="FED19" s="193"/>
      <c r="FEE19" s="193"/>
      <c r="FEF19" s="193"/>
      <c r="FEG19" s="193"/>
      <c r="FEH19" s="193"/>
      <c r="FEI19" s="193"/>
      <c r="FEJ19" s="193"/>
      <c r="FEK19" s="193"/>
      <c r="FEL19" s="193"/>
      <c r="FEM19" s="193"/>
      <c r="FEN19" s="193"/>
      <c r="FEO19" s="193"/>
      <c r="FEP19" s="193"/>
      <c r="FEQ19" s="193"/>
      <c r="FER19" s="193"/>
      <c r="FES19" s="193"/>
      <c r="FET19" s="193"/>
      <c r="FEU19" s="193"/>
      <c r="FEV19" s="193"/>
      <c r="FEW19" s="193"/>
      <c r="FEX19" s="193"/>
      <c r="FEY19" s="193"/>
      <c r="FEZ19" s="193"/>
      <c r="FFA19" s="193"/>
      <c r="FFB19" s="193"/>
      <c r="FFC19" s="193"/>
      <c r="FFD19" s="193"/>
      <c r="FFE19" s="193"/>
      <c r="FFF19" s="193"/>
      <c r="FFG19" s="193"/>
      <c r="FFH19" s="193"/>
      <c r="FFI19" s="193"/>
      <c r="FFJ19" s="193"/>
      <c r="FFK19" s="193"/>
      <c r="FFL19" s="193"/>
      <c r="FFM19" s="193"/>
      <c r="FFN19" s="193"/>
      <c r="FFO19" s="193"/>
      <c r="FFP19" s="193"/>
      <c r="FFQ19" s="193"/>
      <c r="FFR19" s="193"/>
      <c r="FFS19" s="193"/>
      <c r="FFT19" s="193"/>
      <c r="FFU19" s="193"/>
      <c r="FFV19" s="193"/>
      <c r="FFW19" s="193"/>
      <c r="FFX19" s="193"/>
      <c r="FFY19" s="193"/>
      <c r="FFZ19" s="193"/>
      <c r="FGA19" s="193"/>
      <c r="FGB19" s="193"/>
      <c r="FGC19" s="193"/>
      <c r="FGD19" s="193"/>
      <c r="FGE19" s="193"/>
      <c r="FGF19" s="193"/>
      <c r="FGG19" s="193"/>
      <c r="FGH19" s="193"/>
      <c r="FGI19" s="193"/>
      <c r="FGJ19" s="193"/>
      <c r="FGK19" s="193"/>
      <c r="FGL19" s="193"/>
      <c r="FGM19" s="193"/>
      <c r="FGN19" s="193"/>
      <c r="FGO19" s="193"/>
      <c r="FGP19" s="193"/>
      <c r="FGQ19" s="193"/>
      <c r="FGR19" s="193"/>
      <c r="FGS19" s="193"/>
      <c r="FGT19" s="193"/>
      <c r="FGU19" s="193"/>
      <c r="FGV19" s="193"/>
      <c r="FGW19" s="193"/>
      <c r="FGX19" s="193"/>
      <c r="FGY19" s="193"/>
      <c r="FGZ19" s="193"/>
      <c r="FHA19" s="193"/>
      <c r="FHB19" s="193"/>
      <c r="FHC19" s="193"/>
      <c r="FHD19" s="193"/>
      <c r="FHE19" s="193"/>
      <c r="FHF19" s="193"/>
      <c r="FHG19" s="193"/>
      <c r="FHH19" s="193"/>
      <c r="FHI19" s="193"/>
      <c r="FHJ19" s="193"/>
      <c r="FHK19" s="193"/>
      <c r="FHL19" s="193"/>
      <c r="FHM19" s="193"/>
      <c r="FHN19" s="193"/>
      <c r="FHO19" s="193"/>
      <c r="FHP19" s="193"/>
      <c r="FHQ19" s="193"/>
      <c r="FHR19" s="193"/>
      <c r="FHS19" s="193"/>
      <c r="FHT19" s="193"/>
      <c r="FHU19" s="193"/>
      <c r="FHV19" s="193"/>
      <c r="FHW19" s="193"/>
      <c r="FHX19" s="193"/>
      <c r="FHY19" s="193"/>
      <c r="FHZ19" s="193"/>
      <c r="FIA19" s="193"/>
      <c r="FIB19" s="193"/>
      <c r="FIC19" s="193"/>
      <c r="FID19" s="193"/>
      <c r="FIE19" s="193"/>
      <c r="FIF19" s="193"/>
      <c r="FIG19" s="193"/>
      <c r="FIH19" s="193"/>
      <c r="FII19" s="193"/>
      <c r="FIJ19" s="193"/>
      <c r="FIK19" s="193"/>
      <c r="FIL19" s="193"/>
      <c r="FIM19" s="193"/>
      <c r="FIN19" s="193"/>
      <c r="FIO19" s="193"/>
      <c r="FIP19" s="193"/>
      <c r="FIQ19" s="193"/>
      <c r="FIR19" s="193"/>
      <c r="FIS19" s="193"/>
      <c r="FIT19" s="193"/>
      <c r="FIU19" s="193"/>
      <c r="FIV19" s="193"/>
      <c r="FIW19" s="193"/>
      <c r="FIX19" s="193"/>
      <c r="FIY19" s="193"/>
      <c r="FIZ19" s="193"/>
      <c r="FJA19" s="193"/>
      <c r="FJB19" s="193"/>
      <c r="FJC19" s="193"/>
      <c r="FJD19" s="193"/>
      <c r="FJE19" s="193"/>
      <c r="FJF19" s="193"/>
      <c r="FJG19" s="193"/>
      <c r="FJH19" s="193"/>
      <c r="FJI19" s="193"/>
      <c r="FJJ19" s="193"/>
      <c r="FJK19" s="193"/>
      <c r="FJL19" s="193"/>
      <c r="FJM19" s="193"/>
      <c r="FJN19" s="193"/>
      <c r="FJO19" s="193"/>
      <c r="FJP19" s="193"/>
      <c r="FJQ19" s="193"/>
      <c r="FJR19" s="193"/>
      <c r="FJS19" s="193"/>
      <c r="FJT19" s="193"/>
      <c r="FJU19" s="193"/>
      <c r="FJV19" s="193"/>
      <c r="FJW19" s="193"/>
      <c r="FJX19" s="193"/>
      <c r="FJY19" s="193"/>
      <c r="FJZ19" s="193"/>
      <c r="FKA19" s="193"/>
      <c r="FKB19" s="193"/>
      <c r="FKC19" s="193"/>
      <c r="FKD19" s="193"/>
      <c r="FKE19" s="193"/>
      <c r="FKF19" s="193"/>
      <c r="FKG19" s="193"/>
      <c r="FKH19" s="193"/>
      <c r="FKI19" s="193"/>
      <c r="FKJ19" s="193"/>
      <c r="FKK19" s="193"/>
      <c r="FKL19" s="193"/>
      <c r="FKM19" s="193"/>
      <c r="FKN19" s="193"/>
      <c r="FKO19" s="193"/>
      <c r="FKP19" s="193"/>
      <c r="FKQ19" s="193"/>
      <c r="FKR19" s="193"/>
      <c r="FKS19" s="193"/>
      <c r="FKT19" s="193"/>
      <c r="FKU19" s="193"/>
      <c r="FKV19" s="193"/>
      <c r="FKW19" s="193"/>
      <c r="FKX19" s="193"/>
      <c r="FKY19" s="193"/>
      <c r="FKZ19" s="193"/>
      <c r="FLA19" s="193"/>
      <c r="FLB19" s="193"/>
      <c r="FLC19" s="193"/>
      <c r="FLD19" s="193"/>
      <c r="FLE19" s="193"/>
      <c r="FLF19" s="193"/>
      <c r="FLG19" s="193"/>
      <c r="FLH19" s="193"/>
      <c r="FLI19" s="193"/>
      <c r="FLJ19" s="193"/>
      <c r="FLK19" s="193"/>
      <c r="FLL19" s="193"/>
      <c r="FLM19" s="193"/>
      <c r="FLN19" s="193"/>
      <c r="FLO19" s="193"/>
      <c r="FLP19" s="193"/>
      <c r="FLQ19" s="193"/>
      <c r="FLR19" s="193"/>
      <c r="FLS19" s="193"/>
      <c r="FLT19" s="193"/>
      <c r="FLU19" s="193"/>
      <c r="FLV19" s="193"/>
      <c r="FLW19" s="193"/>
      <c r="FLX19" s="193"/>
      <c r="FLY19" s="193"/>
      <c r="FLZ19" s="193"/>
      <c r="FMA19" s="193"/>
      <c r="FMB19" s="193"/>
      <c r="FMC19" s="193"/>
      <c r="FMD19" s="193"/>
      <c r="FME19" s="193"/>
      <c r="FMF19" s="193"/>
      <c r="FMG19" s="193"/>
      <c r="FMH19" s="193"/>
      <c r="FMI19" s="193"/>
      <c r="FMJ19" s="193"/>
      <c r="FMK19" s="193"/>
      <c r="FML19" s="193"/>
      <c r="FMM19" s="193"/>
      <c r="FMN19" s="193"/>
      <c r="FMO19" s="193"/>
      <c r="FMP19" s="193"/>
      <c r="FMQ19" s="193"/>
      <c r="FMR19" s="193"/>
      <c r="FMS19" s="193"/>
      <c r="FMT19" s="193"/>
      <c r="FMU19" s="193"/>
      <c r="FMV19" s="193"/>
      <c r="FMW19" s="193"/>
      <c r="FMX19" s="193"/>
      <c r="FMY19" s="193"/>
      <c r="FMZ19" s="193"/>
      <c r="FNA19" s="193"/>
      <c r="FNB19" s="193"/>
      <c r="FNC19" s="193"/>
      <c r="FND19" s="193"/>
      <c r="FNE19" s="193"/>
      <c r="FNF19" s="193"/>
      <c r="FNG19" s="193"/>
      <c r="FNH19" s="193"/>
      <c r="FNI19" s="193"/>
      <c r="FNJ19" s="193"/>
      <c r="FNK19" s="193"/>
      <c r="FNL19" s="193"/>
      <c r="FNM19" s="193"/>
      <c r="FNN19" s="193"/>
      <c r="FNO19" s="193"/>
      <c r="FNP19" s="193"/>
      <c r="FNQ19" s="193"/>
      <c r="FNR19" s="193"/>
      <c r="FNS19" s="193"/>
      <c r="FNT19" s="193"/>
      <c r="FNU19" s="193"/>
      <c r="FNV19" s="193"/>
      <c r="FNW19" s="193"/>
      <c r="FNX19" s="193"/>
      <c r="FNY19" s="193"/>
      <c r="FNZ19" s="193"/>
      <c r="FOA19" s="193"/>
      <c r="FOB19" s="193"/>
      <c r="FOC19" s="193"/>
      <c r="FOD19" s="193"/>
      <c r="FOE19" s="193"/>
      <c r="FOF19" s="193"/>
      <c r="FOG19" s="193"/>
      <c r="FOH19" s="193"/>
      <c r="FOI19" s="193"/>
      <c r="FOJ19" s="193"/>
      <c r="FOK19" s="193"/>
      <c r="FOL19" s="193"/>
      <c r="FOM19" s="193"/>
      <c r="FON19" s="193"/>
      <c r="FOO19" s="193"/>
      <c r="FOP19" s="193"/>
      <c r="FOQ19" s="193"/>
      <c r="FOR19" s="193"/>
      <c r="FOS19" s="193"/>
      <c r="FOT19" s="193"/>
      <c r="FOU19" s="193"/>
      <c r="FOV19" s="193"/>
      <c r="FOW19" s="193"/>
      <c r="FOX19" s="193"/>
      <c r="FOY19" s="193"/>
      <c r="FOZ19" s="193"/>
      <c r="FPA19" s="193"/>
      <c r="FPB19" s="193"/>
      <c r="FPC19" s="193"/>
      <c r="FPD19" s="193"/>
      <c r="FPE19" s="193"/>
      <c r="FPF19" s="193"/>
      <c r="FPG19" s="193"/>
      <c r="FPH19" s="193"/>
      <c r="FPI19" s="193"/>
      <c r="FPJ19" s="193"/>
      <c r="FPK19" s="193"/>
      <c r="FPL19" s="193"/>
      <c r="FPM19" s="193"/>
      <c r="FPN19" s="193"/>
      <c r="FPO19" s="193"/>
      <c r="FPP19" s="193"/>
      <c r="FPQ19" s="193"/>
      <c r="FPR19" s="193"/>
      <c r="FPS19" s="193"/>
      <c r="FPT19" s="193"/>
      <c r="FPU19" s="193"/>
      <c r="FPV19" s="193"/>
      <c r="FPW19" s="193"/>
      <c r="FPX19" s="193"/>
      <c r="FPY19" s="193"/>
      <c r="FPZ19" s="193"/>
      <c r="FQA19" s="193"/>
      <c r="FQB19" s="193"/>
      <c r="FQC19" s="193"/>
      <c r="FQD19" s="193"/>
      <c r="FQE19" s="193"/>
      <c r="FQF19" s="193"/>
      <c r="FQG19" s="193"/>
      <c r="FQH19" s="193"/>
      <c r="FQI19" s="193"/>
      <c r="FQJ19" s="193"/>
      <c r="FQK19" s="193"/>
      <c r="FQL19" s="193"/>
      <c r="FQM19" s="193"/>
      <c r="FQN19" s="193"/>
      <c r="FQO19" s="193"/>
      <c r="FQP19" s="193"/>
      <c r="FQQ19" s="193"/>
      <c r="FQR19" s="193"/>
      <c r="FQS19" s="193"/>
      <c r="FQT19" s="193"/>
      <c r="FQU19" s="193"/>
      <c r="FQV19" s="193"/>
      <c r="FQW19" s="193"/>
      <c r="FQX19" s="193"/>
      <c r="FQY19" s="193"/>
      <c r="FQZ19" s="193"/>
      <c r="FRA19" s="193"/>
      <c r="FRB19" s="193"/>
      <c r="FRC19" s="193"/>
      <c r="FRD19" s="193"/>
      <c r="FRE19" s="193"/>
      <c r="FRF19" s="193"/>
      <c r="FRG19" s="193"/>
      <c r="FRH19" s="193"/>
      <c r="FRI19" s="193"/>
      <c r="FRJ19" s="193"/>
      <c r="FRK19" s="193"/>
      <c r="FRL19" s="193"/>
      <c r="FRM19" s="193"/>
      <c r="FRN19" s="193"/>
      <c r="FRO19" s="193"/>
      <c r="FRP19" s="193"/>
      <c r="FRQ19" s="193"/>
      <c r="FRR19" s="193"/>
      <c r="FRS19" s="193"/>
      <c r="FRT19" s="193"/>
      <c r="FRU19" s="193"/>
      <c r="FRV19" s="193"/>
      <c r="FRW19" s="193"/>
      <c r="FRX19" s="193"/>
      <c r="FRY19" s="193"/>
      <c r="FRZ19" s="193"/>
      <c r="FSA19" s="193"/>
      <c r="FSB19" s="193"/>
      <c r="FSC19" s="193"/>
      <c r="FSD19" s="193"/>
      <c r="FSE19" s="193"/>
      <c r="FSF19" s="193"/>
      <c r="FSG19" s="193"/>
      <c r="FSH19" s="193"/>
      <c r="FSI19" s="193"/>
      <c r="FSJ19" s="193"/>
      <c r="FSK19" s="193"/>
      <c r="FSL19" s="193"/>
      <c r="FSM19" s="193"/>
      <c r="FSN19" s="193"/>
      <c r="FSO19" s="193"/>
      <c r="FSP19" s="193"/>
      <c r="FSQ19" s="193"/>
      <c r="FSR19" s="193"/>
      <c r="FSS19" s="193"/>
      <c r="FST19" s="193"/>
      <c r="FSU19" s="193"/>
      <c r="FSV19" s="193"/>
      <c r="FSW19" s="193"/>
      <c r="FSX19" s="193"/>
      <c r="FSY19" s="193"/>
      <c r="FSZ19" s="193"/>
      <c r="FTA19" s="193"/>
      <c r="FTB19" s="193"/>
      <c r="FTC19" s="193"/>
      <c r="FTD19" s="193"/>
      <c r="FTE19" s="193"/>
      <c r="FTF19" s="193"/>
      <c r="FTG19" s="193"/>
      <c r="FTH19" s="193"/>
      <c r="FTI19" s="193"/>
      <c r="FTJ19" s="193"/>
      <c r="FTK19" s="193"/>
      <c r="FTL19" s="193"/>
      <c r="FTM19" s="193"/>
      <c r="FTN19" s="193"/>
      <c r="FTO19" s="193"/>
      <c r="FTP19" s="193"/>
      <c r="FTQ19" s="193"/>
      <c r="FTR19" s="193"/>
      <c r="FTS19" s="193"/>
      <c r="FTT19" s="193"/>
      <c r="FTU19" s="193"/>
      <c r="FTV19" s="193"/>
      <c r="FTW19" s="193"/>
      <c r="FTX19" s="193"/>
      <c r="FTY19" s="193"/>
      <c r="FTZ19" s="193"/>
      <c r="FUA19" s="193"/>
      <c r="FUB19" s="193"/>
      <c r="FUC19" s="193"/>
      <c r="FUD19" s="193"/>
      <c r="FUE19" s="193"/>
      <c r="FUF19" s="193"/>
      <c r="FUG19" s="193"/>
      <c r="FUH19" s="193"/>
      <c r="FUI19" s="193"/>
      <c r="FUJ19" s="193"/>
      <c r="FUK19" s="193"/>
      <c r="FUL19" s="193"/>
      <c r="FUM19" s="193"/>
      <c r="FUN19" s="193"/>
      <c r="FUO19" s="193"/>
      <c r="FUP19" s="193"/>
      <c r="FUQ19" s="193"/>
      <c r="FUR19" s="193"/>
      <c r="FUS19" s="193"/>
      <c r="FUT19" s="193"/>
      <c r="FUU19" s="193"/>
      <c r="FUV19" s="193"/>
      <c r="FUW19" s="193"/>
      <c r="FUX19" s="193"/>
      <c r="FUY19" s="193"/>
      <c r="FUZ19" s="193"/>
      <c r="FVA19" s="193"/>
      <c r="FVB19" s="193"/>
      <c r="FVC19" s="193"/>
      <c r="FVD19" s="193"/>
      <c r="FVE19" s="193"/>
      <c r="FVF19" s="193"/>
      <c r="FVG19" s="193"/>
      <c r="FVH19" s="193"/>
      <c r="FVI19" s="193"/>
      <c r="FVJ19" s="193"/>
      <c r="FVK19" s="193"/>
      <c r="FVL19" s="193"/>
      <c r="FVM19" s="193"/>
      <c r="FVN19" s="193"/>
      <c r="FVO19" s="193"/>
      <c r="FVP19" s="193"/>
      <c r="FVQ19" s="193"/>
      <c r="FVR19" s="193"/>
      <c r="FVS19" s="193"/>
      <c r="FVT19" s="193"/>
      <c r="FVU19" s="193"/>
      <c r="FVV19" s="193"/>
      <c r="FVW19" s="193"/>
      <c r="FVX19" s="193"/>
      <c r="FVY19" s="193"/>
      <c r="FVZ19" s="193"/>
      <c r="FWA19" s="193"/>
      <c r="FWB19" s="193"/>
      <c r="FWC19" s="193"/>
      <c r="FWD19" s="193"/>
      <c r="FWE19" s="193"/>
      <c r="FWF19" s="193"/>
      <c r="FWG19" s="193"/>
      <c r="FWH19" s="193"/>
      <c r="FWI19" s="193"/>
      <c r="FWJ19" s="193"/>
      <c r="FWK19" s="193"/>
      <c r="FWL19" s="193"/>
      <c r="FWM19" s="193"/>
      <c r="FWN19" s="193"/>
      <c r="FWO19" s="193"/>
      <c r="FWP19" s="193"/>
      <c r="FWQ19" s="193"/>
      <c r="FWR19" s="193"/>
      <c r="FWS19" s="193"/>
      <c r="FWT19" s="193"/>
      <c r="FWU19" s="193"/>
      <c r="FWV19" s="193"/>
      <c r="FWW19" s="193"/>
      <c r="FWX19" s="193"/>
      <c r="FWY19" s="193"/>
      <c r="FWZ19" s="193"/>
      <c r="FXA19" s="193"/>
      <c r="FXB19" s="193"/>
      <c r="FXC19" s="193"/>
      <c r="FXD19" s="193"/>
      <c r="FXE19" s="193"/>
      <c r="FXF19" s="193"/>
      <c r="FXG19" s="193"/>
      <c r="FXH19" s="193"/>
      <c r="FXI19" s="193"/>
      <c r="FXJ19" s="193"/>
      <c r="FXK19" s="193"/>
      <c r="FXL19" s="193"/>
      <c r="FXM19" s="193"/>
      <c r="FXN19" s="193"/>
      <c r="FXO19" s="193"/>
      <c r="FXP19" s="193"/>
      <c r="FXQ19" s="193"/>
      <c r="FXR19" s="193"/>
      <c r="FXS19" s="193"/>
      <c r="FXT19" s="193"/>
      <c r="FXU19" s="193"/>
      <c r="FXV19" s="193"/>
      <c r="FXW19" s="193"/>
      <c r="FXX19" s="193"/>
      <c r="FXY19" s="193"/>
      <c r="FXZ19" s="193"/>
      <c r="FYA19" s="193"/>
      <c r="FYB19" s="193"/>
      <c r="FYC19" s="193"/>
      <c r="FYD19" s="193"/>
      <c r="FYE19" s="193"/>
      <c r="FYF19" s="193"/>
      <c r="FYG19" s="193"/>
      <c r="FYH19" s="193"/>
      <c r="FYI19" s="193"/>
      <c r="FYJ19" s="193"/>
      <c r="FYK19" s="193"/>
      <c r="FYL19" s="193"/>
      <c r="FYM19" s="193"/>
      <c r="FYN19" s="193"/>
      <c r="FYO19" s="193"/>
      <c r="FYP19" s="193"/>
      <c r="FYQ19" s="193"/>
      <c r="FYR19" s="193"/>
      <c r="FYS19" s="193"/>
      <c r="FYT19" s="193"/>
      <c r="FYU19" s="193"/>
      <c r="FYV19" s="193"/>
      <c r="FYW19" s="193"/>
      <c r="FYX19" s="193"/>
      <c r="FYY19" s="193"/>
      <c r="FYZ19" s="193"/>
      <c r="FZA19" s="193"/>
      <c r="FZB19" s="193"/>
      <c r="FZC19" s="193"/>
      <c r="FZD19" s="193"/>
      <c r="FZE19" s="193"/>
      <c r="FZF19" s="193"/>
      <c r="FZG19" s="193"/>
      <c r="FZH19" s="193"/>
      <c r="FZI19" s="193"/>
      <c r="FZJ19" s="193"/>
      <c r="FZK19" s="193"/>
      <c r="FZL19" s="193"/>
      <c r="FZM19" s="193"/>
      <c r="FZN19" s="193"/>
      <c r="FZO19" s="193"/>
      <c r="FZP19" s="193"/>
      <c r="FZQ19" s="193"/>
      <c r="FZR19" s="193"/>
      <c r="FZS19" s="193"/>
      <c r="FZT19" s="193"/>
      <c r="FZU19" s="193"/>
      <c r="FZV19" s="193"/>
      <c r="FZW19" s="193"/>
      <c r="FZX19" s="193"/>
      <c r="FZY19" s="193"/>
      <c r="FZZ19" s="193"/>
      <c r="GAA19" s="193"/>
      <c r="GAB19" s="193"/>
      <c r="GAC19" s="193"/>
      <c r="GAD19" s="193"/>
      <c r="GAE19" s="193"/>
      <c r="GAF19" s="193"/>
      <c r="GAG19" s="193"/>
      <c r="GAH19" s="193"/>
      <c r="GAI19" s="193"/>
      <c r="GAJ19" s="193"/>
      <c r="GAK19" s="193"/>
      <c r="GAL19" s="193"/>
      <c r="GAM19" s="193"/>
      <c r="GAN19" s="193"/>
      <c r="GAO19" s="193"/>
      <c r="GAP19" s="193"/>
      <c r="GAQ19" s="193"/>
      <c r="GAR19" s="193"/>
      <c r="GAS19" s="193"/>
      <c r="GAT19" s="193"/>
      <c r="GAU19" s="193"/>
      <c r="GAV19" s="193"/>
      <c r="GAW19" s="193"/>
      <c r="GAX19" s="193"/>
      <c r="GAY19" s="193"/>
      <c r="GAZ19" s="193"/>
      <c r="GBA19" s="193"/>
      <c r="GBB19" s="193"/>
      <c r="GBC19" s="193"/>
      <c r="GBD19" s="193"/>
      <c r="GBE19" s="193"/>
      <c r="GBF19" s="193"/>
      <c r="GBG19" s="193"/>
      <c r="GBH19" s="193"/>
      <c r="GBI19" s="193"/>
      <c r="GBJ19" s="193"/>
      <c r="GBK19" s="193"/>
      <c r="GBL19" s="193"/>
      <c r="GBM19" s="193"/>
      <c r="GBN19" s="193"/>
      <c r="GBO19" s="193"/>
      <c r="GBP19" s="193"/>
      <c r="GBQ19" s="193"/>
      <c r="GBR19" s="193"/>
      <c r="GBS19" s="193"/>
      <c r="GBT19" s="193"/>
      <c r="GBU19" s="193"/>
      <c r="GBV19" s="193"/>
      <c r="GBW19" s="193"/>
      <c r="GBX19" s="193"/>
      <c r="GBY19" s="193"/>
      <c r="GBZ19" s="193"/>
      <c r="GCA19" s="193"/>
      <c r="GCB19" s="193"/>
      <c r="GCC19" s="193"/>
      <c r="GCD19" s="193"/>
      <c r="GCE19" s="193"/>
      <c r="GCF19" s="193"/>
      <c r="GCG19" s="193"/>
      <c r="GCH19" s="193"/>
      <c r="GCI19" s="193"/>
      <c r="GCJ19" s="193"/>
      <c r="GCK19" s="193"/>
      <c r="GCL19" s="193"/>
      <c r="GCM19" s="193"/>
      <c r="GCN19" s="193"/>
      <c r="GCO19" s="193"/>
      <c r="GCP19" s="193"/>
      <c r="GCQ19" s="193"/>
      <c r="GCR19" s="193"/>
      <c r="GCS19" s="193"/>
      <c r="GCT19" s="193"/>
      <c r="GCU19" s="193"/>
      <c r="GCV19" s="193"/>
      <c r="GCW19" s="193"/>
      <c r="GCX19" s="193"/>
      <c r="GCY19" s="193"/>
      <c r="GCZ19" s="193"/>
      <c r="GDA19" s="193"/>
      <c r="GDB19" s="193"/>
      <c r="GDC19" s="193"/>
      <c r="GDD19" s="193"/>
      <c r="GDE19" s="193"/>
      <c r="GDF19" s="193"/>
      <c r="GDG19" s="193"/>
      <c r="GDH19" s="193"/>
      <c r="GDI19" s="193"/>
      <c r="GDJ19" s="193"/>
      <c r="GDK19" s="193"/>
      <c r="GDL19" s="193"/>
      <c r="GDM19" s="193"/>
      <c r="GDN19" s="193"/>
      <c r="GDO19" s="193"/>
      <c r="GDP19" s="193"/>
      <c r="GDQ19" s="193"/>
      <c r="GDR19" s="193"/>
      <c r="GDS19" s="193"/>
      <c r="GDT19" s="193"/>
      <c r="GDU19" s="193"/>
      <c r="GDV19" s="193"/>
      <c r="GDW19" s="193"/>
      <c r="GDX19" s="193"/>
      <c r="GDY19" s="193"/>
      <c r="GDZ19" s="193"/>
      <c r="GEA19" s="193"/>
      <c r="GEB19" s="193"/>
      <c r="GEC19" s="193"/>
      <c r="GED19" s="193"/>
      <c r="GEE19" s="193"/>
      <c r="GEF19" s="193"/>
      <c r="GEG19" s="193"/>
      <c r="GEH19" s="193"/>
      <c r="GEI19" s="193"/>
      <c r="GEJ19" s="193"/>
      <c r="GEK19" s="193"/>
      <c r="GEL19" s="193"/>
      <c r="GEM19" s="193"/>
      <c r="GEN19" s="193"/>
      <c r="GEO19" s="193"/>
      <c r="GEP19" s="193"/>
      <c r="GEQ19" s="193"/>
      <c r="GER19" s="193"/>
      <c r="GES19" s="193"/>
      <c r="GET19" s="193"/>
      <c r="GEU19" s="193"/>
      <c r="GEV19" s="193"/>
      <c r="GEW19" s="193"/>
      <c r="GEX19" s="193"/>
      <c r="GEY19" s="193"/>
      <c r="GEZ19" s="193"/>
      <c r="GFA19" s="193"/>
      <c r="GFB19" s="193"/>
      <c r="GFC19" s="193"/>
      <c r="GFD19" s="193"/>
      <c r="GFE19" s="193"/>
      <c r="GFF19" s="193"/>
      <c r="GFG19" s="193"/>
      <c r="GFH19" s="193"/>
      <c r="GFI19" s="193"/>
      <c r="GFJ19" s="193"/>
      <c r="GFK19" s="193"/>
      <c r="GFL19" s="193"/>
      <c r="GFM19" s="193"/>
      <c r="GFN19" s="193"/>
      <c r="GFO19" s="193"/>
      <c r="GFP19" s="193"/>
      <c r="GFQ19" s="193"/>
      <c r="GFR19" s="193"/>
      <c r="GFS19" s="193"/>
      <c r="GFT19" s="193"/>
      <c r="GFU19" s="193"/>
      <c r="GFV19" s="193"/>
      <c r="GFW19" s="193"/>
      <c r="GFX19" s="193"/>
      <c r="GFY19" s="193"/>
      <c r="GFZ19" s="193"/>
      <c r="GGA19" s="193"/>
      <c r="GGB19" s="193"/>
      <c r="GGC19" s="193"/>
      <c r="GGD19" s="193"/>
      <c r="GGE19" s="193"/>
      <c r="GGF19" s="193"/>
      <c r="GGG19" s="193"/>
      <c r="GGH19" s="193"/>
      <c r="GGI19" s="193"/>
      <c r="GGJ19" s="193"/>
      <c r="GGK19" s="193"/>
      <c r="GGL19" s="193"/>
      <c r="GGM19" s="193"/>
      <c r="GGN19" s="193"/>
      <c r="GGO19" s="193"/>
      <c r="GGP19" s="193"/>
      <c r="GGQ19" s="193"/>
      <c r="GGR19" s="193"/>
      <c r="GGS19" s="193"/>
      <c r="GGT19" s="193"/>
      <c r="GGU19" s="193"/>
      <c r="GGV19" s="193"/>
      <c r="GGW19" s="193"/>
      <c r="GGX19" s="193"/>
      <c r="GGY19" s="193"/>
      <c r="GGZ19" s="193"/>
      <c r="GHA19" s="193"/>
      <c r="GHB19" s="193"/>
      <c r="GHC19" s="193"/>
      <c r="GHD19" s="193"/>
      <c r="GHE19" s="193"/>
      <c r="GHF19" s="193"/>
      <c r="GHG19" s="193"/>
      <c r="GHH19" s="193"/>
      <c r="GHI19" s="193"/>
      <c r="GHJ19" s="193"/>
      <c r="GHK19" s="193"/>
      <c r="GHL19" s="193"/>
      <c r="GHM19" s="193"/>
      <c r="GHN19" s="193"/>
      <c r="GHO19" s="193"/>
      <c r="GHP19" s="193"/>
      <c r="GHQ19" s="193"/>
      <c r="GHR19" s="193"/>
      <c r="GHS19" s="193"/>
      <c r="GHT19" s="193"/>
      <c r="GHU19" s="193"/>
      <c r="GHV19" s="193"/>
      <c r="GHW19" s="193"/>
      <c r="GHX19" s="193"/>
      <c r="GHY19" s="193"/>
      <c r="GHZ19" s="193"/>
      <c r="GIA19" s="193"/>
      <c r="GIB19" s="193"/>
      <c r="GIC19" s="193"/>
      <c r="GID19" s="193"/>
      <c r="GIE19" s="193"/>
      <c r="GIF19" s="193"/>
      <c r="GIG19" s="193"/>
      <c r="GIH19" s="193"/>
      <c r="GII19" s="193"/>
      <c r="GIJ19" s="193"/>
      <c r="GIK19" s="193"/>
      <c r="GIL19" s="193"/>
      <c r="GIM19" s="193"/>
      <c r="GIN19" s="193"/>
      <c r="GIO19" s="193"/>
      <c r="GIP19" s="193"/>
      <c r="GIQ19" s="193"/>
      <c r="GIR19" s="193"/>
      <c r="GIS19" s="193"/>
      <c r="GIT19" s="193"/>
      <c r="GIU19" s="193"/>
      <c r="GIV19" s="193"/>
      <c r="GIW19" s="193"/>
      <c r="GIX19" s="193"/>
      <c r="GIY19" s="193"/>
      <c r="GIZ19" s="193"/>
      <c r="GJA19" s="193"/>
      <c r="GJB19" s="193"/>
      <c r="GJC19" s="193"/>
      <c r="GJD19" s="193"/>
      <c r="GJE19" s="193"/>
      <c r="GJF19" s="193"/>
      <c r="GJG19" s="193"/>
      <c r="GJH19" s="193"/>
      <c r="GJI19" s="193"/>
      <c r="GJJ19" s="193"/>
      <c r="GJK19" s="193"/>
      <c r="GJL19" s="193"/>
      <c r="GJM19" s="193"/>
      <c r="GJN19" s="193"/>
      <c r="GJO19" s="193"/>
      <c r="GJP19" s="193"/>
      <c r="GJQ19" s="193"/>
      <c r="GJR19" s="193"/>
      <c r="GJS19" s="193"/>
      <c r="GJT19" s="193"/>
      <c r="GJU19" s="193"/>
      <c r="GJV19" s="193"/>
      <c r="GJW19" s="193"/>
      <c r="GJX19" s="193"/>
      <c r="GJY19" s="193"/>
      <c r="GJZ19" s="193"/>
      <c r="GKA19" s="193"/>
      <c r="GKB19" s="193"/>
      <c r="GKC19" s="193"/>
      <c r="GKD19" s="193"/>
      <c r="GKE19" s="193"/>
      <c r="GKF19" s="193"/>
      <c r="GKG19" s="193"/>
      <c r="GKH19" s="193"/>
      <c r="GKI19" s="193"/>
      <c r="GKJ19" s="193"/>
      <c r="GKK19" s="193"/>
      <c r="GKL19" s="193"/>
      <c r="GKM19" s="193"/>
      <c r="GKN19" s="193"/>
      <c r="GKO19" s="193"/>
      <c r="GKP19" s="193"/>
      <c r="GKQ19" s="193"/>
      <c r="GKR19" s="193"/>
      <c r="GKS19" s="193"/>
      <c r="GKT19" s="193"/>
      <c r="GKU19" s="193"/>
      <c r="GKV19" s="193"/>
      <c r="GKW19" s="193"/>
      <c r="GKX19" s="193"/>
      <c r="GKY19" s="193"/>
      <c r="GKZ19" s="193"/>
      <c r="GLA19" s="193"/>
      <c r="GLB19" s="193"/>
      <c r="GLC19" s="193"/>
      <c r="GLD19" s="193"/>
      <c r="GLE19" s="193"/>
      <c r="GLF19" s="193"/>
      <c r="GLG19" s="193"/>
      <c r="GLH19" s="193"/>
      <c r="GLI19" s="193"/>
      <c r="GLJ19" s="193"/>
      <c r="GLK19" s="193"/>
      <c r="GLL19" s="193"/>
      <c r="GLM19" s="193"/>
      <c r="GLN19" s="193"/>
      <c r="GLO19" s="193"/>
      <c r="GLP19" s="193"/>
      <c r="GLQ19" s="193"/>
      <c r="GLR19" s="193"/>
      <c r="GLS19" s="193"/>
      <c r="GLT19" s="193"/>
      <c r="GLU19" s="193"/>
      <c r="GLV19" s="193"/>
      <c r="GLW19" s="193"/>
      <c r="GLX19" s="193"/>
      <c r="GLY19" s="193"/>
      <c r="GLZ19" s="193"/>
      <c r="GMA19" s="193"/>
      <c r="GMB19" s="193"/>
      <c r="GMC19" s="193"/>
      <c r="GMD19" s="193"/>
      <c r="GME19" s="193"/>
      <c r="GMF19" s="193"/>
      <c r="GMG19" s="193"/>
      <c r="GMH19" s="193"/>
      <c r="GMI19" s="193"/>
      <c r="GMJ19" s="193"/>
      <c r="GMK19" s="193"/>
      <c r="GML19" s="193"/>
      <c r="GMM19" s="193"/>
      <c r="GMN19" s="193"/>
      <c r="GMO19" s="193"/>
      <c r="GMP19" s="193"/>
      <c r="GMQ19" s="193"/>
      <c r="GMR19" s="193"/>
      <c r="GMS19" s="193"/>
      <c r="GMT19" s="193"/>
      <c r="GMU19" s="193"/>
      <c r="GMV19" s="193"/>
      <c r="GMW19" s="193"/>
      <c r="GMX19" s="193"/>
      <c r="GMY19" s="193"/>
      <c r="GMZ19" s="193"/>
      <c r="GNA19" s="193"/>
      <c r="GNB19" s="193"/>
      <c r="GNC19" s="193"/>
      <c r="GND19" s="193"/>
      <c r="GNE19" s="193"/>
      <c r="GNF19" s="193"/>
      <c r="GNG19" s="193"/>
      <c r="GNH19" s="193"/>
      <c r="GNI19" s="193"/>
      <c r="GNJ19" s="193"/>
      <c r="GNK19" s="193"/>
      <c r="GNL19" s="193"/>
      <c r="GNM19" s="193"/>
      <c r="GNN19" s="193"/>
      <c r="GNO19" s="193"/>
      <c r="GNP19" s="193"/>
      <c r="GNQ19" s="193"/>
      <c r="GNR19" s="193"/>
      <c r="GNS19" s="193"/>
      <c r="GNT19" s="193"/>
      <c r="GNU19" s="193"/>
      <c r="GNV19" s="193"/>
      <c r="GNW19" s="193"/>
      <c r="GNX19" s="193"/>
      <c r="GNY19" s="193"/>
      <c r="GNZ19" s="193"/>
      <c r="GOA19" s="193"/>
      <c r="GOB19" s="193"/>
      <c r="GOC19" s="193"/>
      <c r="GOD19" s="193"/>
      <c r="GOE19" s="193"/>
      <c r="GOF19" s="193"/>
      <c r="GOG19" s="193"/>
      <c r="GOH19" s="193"/>
      <c r="GOI19" s="193"/>
      <c r="GOJ19" s="193"/>
      <c r="GOK19" s="193"/>
      <c r="GOL19" s="193"/>
      <c r="GOM19" s="193"/>
      <c r="GON19" s="193"/>
      <c r="GOO19" s="193"/>
      <c r="GOP19" s="193"/>
      <c r="GOQ19" s="193"/>
      <c r="GOR19" s="193"/>
      <c r="GOS19" s="193"/>
      <c r="GOT19" s="193"/>
      <c r="GOU19" s="193"/>
      <c r="GOV19" s="193"/>
      <c r="GOW19" s="193"/>
      <c r="GOX19" s="193"/>
      <c r="GOY19" s="193"/>
      <c r="GOZ19" s="193"/>
      <c r="GPA19" s="193"/>
      <c r="GPB19" s="193"/>
      <c r="GPC19" s="193"/>
      <c r="GPD19" s="193"/>
      <c r="GPE19" s="193"/>
      <c r="GPF19" s="193"/>
      <c r="GPG19" s="193"/>
      <c r="GPH19" s="193"/>
      <c r="GPI19" s="193"/>
      <c r="GPJ19" s="193"/>
      <c r="GPK19" s="193"/>
      <c r="GPL19" s="193"/>
      <c r="GPM19" s="193"/>
      <c r="GPN19" s="193"/>
      <c r="GPO19" s="193"/>
      <c r="GPP19" s="193"/>
      <c r="GPQ19" s="193"/>
      <c r="GPR19" s="193"/>
      <c r="GPS19" s="193"/>
      <c r="GPT19" s="193"/>
      <c r="GPU19" s="193"/>
      <c r="GPV19" s="193"/>
      <c r="GPW19" s="193"/>
      <c r="GPX19" s="193"/>
      <c r="GPY19" s="193"/>
      <c r="GPZ19" s="193"/>
      <c r="GQA19" s="193"/>
      <c r="GQB19" s="193"/>
      <c r="GQC19" s="193"/>
      <c r="GQD19" s="193"/>
      <c r="GQE19" s="193"/>
      <c r="GQF19" s="193"/>
      <c r="GQG19" s="193"/>
      <c r="GQH19" s="193"/>
      <c r="GQI19" s="193"/>
      <c r="GQJ19" s="193"/>
      <c r="GQK19" s="193"/>
      <c r="GQL19" s="193"/>
      <c r="GQM19" s="193"/>
      <c r="GQN19" s="193"/>
      <c r="GQO19" s="193"/>
      <c r="GQP19" s="193"/>
      <c r="GQQ19" s="193"/>
      <c r="GQR19" s="193"/>
      <c r="GQS19" s="193"/>
      <c r="GQT19" s="193"/>
      <c r="GQU19" s="193"/>
      <c r="GQV19" s="193"/>
      <c r="GQW19" s="193"/>
      <c r="GQX19" s="193"/>
      <c r="GQY19" s="193"/>
      <c r="GQZ19" s="193"/>
      <c r="GRA19" s="193"/>
      <c r="GRB19" s="193"/>
      <c r="GRC19" s="193"/>
      <c r="GRD19" s="193"/>
      <c r="GRE19" s="193"/>
      <c r="GRF19" s="193"/>
      <c r="GRG19" s="193"/>
      <c r="GRH19" s="193"/>
      <c r="GRI19" s="193"/>
      <c r="GRJ19" s="193"/>
      <c r="GRK19" s="193"/>
      <c r="GRL19" s="193"/>
      <c r="GRM19" s="193"/>
      <c r="GRN19" s="193"/>
      <c r="GRO19" s="193"/>
      <c r="GRP19" s="193"/>
      <c r="GRQ19" s="193"/>
      <c r="GRR19" s="193"/>
      <c r="GRS19" s="193"/>
      <c r="GRT19" s="193"/>
      <c r="GRU19" s="193"/>
      <c r="GRV19" s="193"/>
      <c r="GRW19" s="193"/>
      <c r="GRX19" s="193"/>
      <c r="GRY19" s="193"/>
      <c r="GRZ19" s="193"/>
      <c r="GSA19" s="193"/>
      <c r="GSB19" s="193"/>
      <c r="GSC19" s="193"/>
      <c r="GSD19" s="193"/>
      <c r="GSE19" s="193"/>
      <c r="GSF19" s="193"/>
      <c r="GSG19" s="193"/>
      <c r="GSH19" s="193"/>
      <c r="GSI19" s="193"/>
      <c r="GSJ19" s="193"/>
      <c r="GSK19" s="193"/>
      <c r="GSL19" s="193"/>
      <c r="GSM19" s="193"/>
      <c r="GSN19" s="193"/>
      <c r="GSO19" s="193"/>
      <c r="GSP19" s="193"/>
      <c r="GSQ19" s="193"/>
      <c r="GSR19" s="193"/>
      <c r="GSS19" s="193"/>
      <c r="GST19" s="193"/>
      <c r="GSU19" s="193"/>
      <c r="GSV19" s="193"/>
      <c r="GSW19" s="193"/>
      <c r="GSX19" s="193"/>
      <c r="GSY19" s="193"/>
      <c r="GSZ19" s="193"/>
      <c r="GTA19" s="193"/>
      <c r="GTB19" s="193"/>
      <c r="GTC19" s="193"/>
      <c r="GTD19" s="193"/>
      <c r="GTE19" s="193"/>
      <c r="GTF19" s="193"/>
      <c r="GTG19" s="193"/>
      <c r="GTH19" s="193"/>
      <c r="GTI19" s="193"/>
      <c r="GTJ19" s="193"/>
      <c r="GTK19" s="193"/>
      <c r="GTL19" s="193"/>
      <c r="GTM19" s="193"/>
      <c r="GTN19" s="193"/>
      <c r="GTO19" s="193"/>
      <c r="GTP19" s="193"/>
      <c r="GTQ19" s="193"/>
      <c r="GTR19" s="193"/>
      <c r="GTS19" s="193"/>
      <c r="GTT19" s="193"/>
      <c r="GTU19" s="193"/>
      <c r="GTV19" s="193"/>
      <c r="GTW19" s="193"/>
      <c r="GTX19" s="193"/>
      <c r="GTY19" s="193"/>
      <c r="GTZ19" s="193"/>
      <c r="GUA19" s="193"/>
      <c r="GUB19" s="193"/>
      <c r="GUC19" s="193"/>
      <c r="GUD19" s="193"/>
      <c r="GUE19" s="193"/>
      <c r="GUF19" s="193"/>
      <c r="GUG19" s="193"/>
      <c r="GUH19" s="193"/>
      <c r="GUI19" s="193"/>
      <c r="GUJ19" s="193"/>
      <c r="GUK19" s="193"/>
      <c r="GUL19" s="193"/>
      <c r="GUM19" s="193"/>
      <c r="GUN19" s="193"/>
      <c r="GUO19" s="193"/>
      <c r="GUP19" s="193"/>
      <c r="GUQ19" s="193"/>
      <c r="GUR19" s="193"/>
      <c r="GUS19" s="193"/>
      <c r="GUT19" s="193"/>
      <c r="GUU19" s="193"/>
      <c r="GUV19" s="193"/>
      <c r="GUW19" s="193"/>
      <c r="GUX19" s="193"/>
      <c r="GUY19" s="193"/>
      <c r="GUZ19" s="193"/>
      <c r="GVA19" s="193"/>
      <c r="GVB19" s="193"/>
      <c r="GVC19" s="193"/>
      <c r="GVD19" s="193"/>
      <c r="GVE19" s="193"/>
      <c r="GVF19" s="193"/>
      <c r="GVG19" s="193"/>
      <c r="GVH19" s="193"/>
      <c r="GVI19" s="193"/>
      <c r="GVJ19" s="193"/>
      <c r="GVK19" s="193"/>
      <c r="GVL19" s="193"/>
      <c r="GVM19" s="193"/>
      <c r="GVN19" s="193"/>
      <c r="GVO19" s="193"/>
      <c r="GVP19" s="193"/>
      <c r="GVQ19" s="193"/>
      <c r="GVR19" s="193"/>
      <c r="GVS19" s="193"/>
      <c r="GVT19" s="193"/>
      <c r="GVU19" s="193"/>
      <c r="GVV19" s="193"/>
      <c r="GVW19" s="193"/>
      <c r="GVX19" s="193"/>
      <c r="GVY19" s="193"/>
      <c r="GVZ19" s="193"/>
      <c r="GWA19" s="193"/>
      <c r="GWB19" s="193"/>
      <c r="GWC19" s="193"/>
      <c r="GWD19" s="193"/>
      <c r="GWE19" s="193"/>
      <c r="GWF19" s="193"/>
      <c r="GWG19" s="193"/>
      <c r="GWH19" s="193"/>
      <c r="GWI19" s="193"/>
      <c r="GWJ19" s="193"/>
      <c r="GWK19" s="193"/>
      <c r="GWL19" s="193"/>
      <c r="GWM19" s="193"/>
      <c r="GWN19" s="193"/>
      <c r="GWO19" s="193"/>
      <c r="GWP19" s="193"/>
      <c r="GWQ19" s="193"/>
      <c r="GWR19" s="193"/>
      <c r="GWS19" s="193"/>
      <c r="GWT19" s="193"/>
      <c r="GWU19" s="193"/>
      <c r="GWV19" s="193"/>
      <c r="GWW19" s="193"/>
      <c r="GWX19" s="193"/>
      <c r="GWY19" s="193"/>
      <c r="GWZ19" s="193"/>
      <c r="GXA19" s="193"/>
      <c r="GXB19" s="193"/>
      <c r="GXC19" s="193"/>
      <c r="GXD19" s="193"/>
      <c r="GXE19" s="193"/>
      <c r="GXF19" s="193"/>
      <c r="GXG19" s="193"/>
      <c r="GXH19" s="193"/>
      <c r="GXI19" s="193"/>
      <c r="GXJ19" s="193"/>
      <c r="GXK19" s="193"/>
      <c r="GXL19" s="193"/>
      <c r="GXM19" s="193"/>
      <c r="GXN19" s="193"/>
      <c r="GXO19" s="193"/>
      <c r="GXP19" s="193"/>
      <c r="GXQ19" s="193"/>
      <c r="GXR19" s="193"/>
      <c r="GXS19" s="193"/>
      <c r="GXT19" s="193"/>
      <c r="GXU19" s="193"/>
      <c r="GXV19" s="193"/>
      <c r="GXW19" s="193"/>
      <c r="GXX19" s="193"/>
      <c r="GXY19" s="193"/>
      <c r="GXZ19" s="193"/>
      <c r="GYA19" s="193"/>
      <c r="GYB19" s="193"/>
      <c r="GYC19" s="193"/>
      <c r="GYD19" s="193"/>
      <c r="GYE19" s="193"/>
      <c r="GYF19" s="193"/>
      <c r="GYG19" s="193"/>
      <c r="GYH19" s="193"/>
      <c r="GYI19" s="193"/>
      <c r="GYJ19" s="193"/>
      <c r="GYK19" s="193"/>
      <c r="GYL19" s="193"/>
      <c r="GYM19" s="193"/>
      <c r="GYN19" s="193"/>
      <c r="GYO19" s="193"/>
      <c r="GYP19" s="193"/>
      <c r="GYQ19" s="193"/>
      <c r="GYR19" s="193"/>
      <c r="GYS19" s="193"/>
      <c r="GYT19" s="193"/>
      <c r="GYU19" s="193"/>
      <c r="GYV19" s="193"/>
      <c r="GYW19" s="193"/>
      <c r="GYX19" s="193"/>
      <c r="GYY19" s="193"/>
      <c r="GYZ19" s="193"/>
      <c r="GZA19" s="193"/>
      <c r="GZB19" s="193"/>
      <c r="GZC19" s="193"/>
      <c r="GZD19" s="193"/>
      <c r="GZE19" s="193"/>
      <c r="GZF19" s="193"/>
      <c r="GZG19" s="193"/>
      <c r="GZH19" s="193"/>
      <c r="GZI19" s="193"/>
      <c r="GZJ19" s="193"/>
      <c r="GZK19" s="193"/>
      <c r="GZL19" s="193"/>
      <c r="GZM19" s="193"/>
      <c r="GZN19" s="193"/>
      <c r="GZO19" s="193"/>
      <c r="GZP19" s="193"/>
      <c r="GZQ19" s="193"/>
      <c r="GZR19" s="193"/>
      <c r="GZS19" s="193"/>
      <c r="GZT19" s="193"/>
      <c r="GZU19" s="193"/>
      <c r="GZV19" s="193"/>
      <c r="GZW19" s="193"/>
      <c r="GZX19" s="193"/>
      <c r="GZY19" s="193"/>
      <c r="GZZ19" s="193"/>
      <c r="HAA19" s="193"/>
      <c r="HAB19" s="193"/>
      <c r="HAC19" s="193"/>
      <c r="HAD19" s="193"/>
      <c r="HAE19" s="193"/>
      <c r="HAF19" s="193"/>
      <c r="HAG19" s="193"/>
      <c r="HAH19" s="193"/>
      <c r="HAI19" s="193"/>
      <c r="HAJ19" s="193"/>
      <c r="HAK19" s="193"/>
      <c r="HAL19" s="193"/>
      <c r="HAM19" s="193"/>
      <c r="HAN19" s="193"/>
      <c r="HAO19" s="193"/>
      <c r="HAP19" s="193"/>
      <c r="HAQ19" s="193"/>
      <c r="HAR19" s="193"/>
      <c r="HAS19" s="193"/>
      <c r="HAT19" s="193"/>
      <c r="HAU19" s="193"/>
      <c r="HAV19" s="193"/>
      <c r="HAW19" s="193"/>
      <c r="HAX19" s="193"/>
      <c r="HAY19" s="193"/>
      <c r="HAZ19" s="193"/>
      <c r="HBA19" s="193"/>
      <c r="HBB19" s="193"/>
      <c r="HBC19" s="193"/>
      <c r="HBD19" s="193"/>
      <c r="HBE19" s="193"/>
      <c r="HBF19" s="193"/>
      <c r="HBG19" s="193"/>
      <c r="HBH19" s="193"/>
      <c r="HBI19" s="193"/>
      <c r="HBJ19" s="193"/>
      <c r="HBK19" s="193"/>
      <c r="HBL19" s="193"/>
      <c r="HBM19" s="193"/>
      <c r="HBN19" s="193"/>
      <c r="HBO19" s="193"/>
      <c r="HBP19" s="193"/>
      <c r="HBQ19" s="193"/>
      <c r="HBR19" s="193"/>
      <c r="HBS19" s="193"/>
      <c r="HBT19" s="193"/>
      <c r="HBU19" s="193"/>
      <c r="HBV19" s="193"/>
      <c r="HBW19" s="193"/>
      <c r="HBX19" s="193"/>
      <c r="HBY19" s="193"/>
      <c r="HBZ19" s="193"/>
      <c r="HCA19" s="193"/>
      <c r="HCB19" s="193"/>
      <c r="HCC19" s="193"/>
      <c r="HCD19" s="193"/>
      <c r="HCE19" s="193"/>
      <c r="HCF19" s="193"/>
      <c r="HCG19" s="193"/>
      <c r="HCH19" s="193"/>
      <c r="HCI19" s="193"/>
      <c r="HCJ19" s="193"/>
      <c r="HCK19" s="193"/>
      <c r="HCL19" s="193"/>
      <c r="HCM19" s="193"/>
      <c r="HCN19" s="193"/>
      <c r="HCO19" s="193"/>
      <c r="HCP19" s="193"/>
      <c r="HCQ19" s="193"/>
      <c r="HCR19" s="193"/>
      <c r="HCS19" s="193"/>
      <c r="HCT19" s="193"/>
      <c r="HCU19" s="193"/>
      <c r="HCV19" s="193"/>
      <c r="HCW19" s="193"/>
      <c r="HCX19" s="193"/>
      <c r="HCY19" s="193"/>
      <c r="HCZ19" s="193"/>
      <c r="HDA19" s="193"/>
      <c r="HDB19" s="193"/>
      <c r="HDC19" s="193"/>
      <c r="HDD19" s="193"/>
      <c r="HDE19" s="193"/>
      <c r="HDF19" s="193"/>
      <c r="HDG19" s="193"/>
      <c r="HDH19" s="193"/>
      <c r="HDI19" s="193"/>
      <c r="HDJ19" s="193"/>
      <c r="HDK19" s="193"/>
      <c r="HDL19" s="193"/>
      <c r="HDM19" s="193"/>
      <c r="HDN19" s="193"/>
      <c r="HDO19" s="193"/>
      <c r="HDP19" s="193"/>
      <c r="HDQ19" s="193"/>
      <c r="HDR19" s="193"/>
      <c r="HDS19" s="193"/>
      <c r="HDT19" s="193"/>
      <c r="HDU19" s="193"/>
      <c r="HDV19" s="193"/>
      <c r="HDW19" s="193"/>
      <c r="HDX19" s="193"/>
      <c r="HDY19" s="193"/>
      <c r="HDZ19" s="193"/>
      <c r="HEA19" s="193"/>
      <c r="HEB19" s="193"/>
      <c r="HEC19" s="193"/>
      <c r="HED19" s="193"/>
      <c r="HEE19" s="193"/>
      <c r="HEF19" s="193"/>
      <c r="HEG19" s="193"/>
      <c r="HEH19" s="193"/>
      <c r="HEI19" s="193"/>
      <c r="HEJ19" s="193"/>
      <c r="HEK19" s="193"/>
      <c r="HEL19" s="193"/>
      <c r="HEM19" s="193"/>
      <c r="HEN19" s="193"/>
      <c r="HEO19" s="193"/>
      <c r="HEP19" s="193"/>
      <c r="HEQ19" s="193"/>
      <c r="HER19" s="193"/>
      <c r="HES19" s="193"/>
      <c r="HET19" s="193"/>
      <c r="HEU19" s="193"/>
      <c r="HEV19" s="193"/>
      <c r="HEW19" s="193"/>
      <c r="HEX19" s="193"/>
      <c r="HEY19" s="193"/>
      <c r="HEZ19" s="193"/>
      <c r="HFA19" s="193"/>
      <c r="HFB19" s="193"/>
      <c r="HFC19" s="193"/>
      <c r="HFD19" s="193"/>
      <c r="HFE19" s="193"/>
      <c r="HFF19" s="193"/>
      <c r="HFG19" s="193"/>
      <c r="HFH19" s="193"/>
      <c r="HFI19" s="193"/>
      <c r="HFJ19" s="193"/>
      <c r="HFK19" s="193"/>
      <c r="HFL19" s="193"/>
      <c r="HFM19" s="193"/>
      <c r="HFN19" s="193"/>
      <c r="HFO19" s="193"/>
      <c r="HFP19" s="193"/>
      <c r="HFQ19" s="193"/>
      <c r="HFR19" s="193"/>
      <c r="HFS19" s="193"/>
      <c r="HFT19" s="193"/>
      <c r="HFU19" s="193"/>
      <c r="HFV19" s="193"/>
      <c r="HFW19" s="193"/>
      <c r="HFX19" s="193"/>
      <c r="HFY19" s="193"/>
      <c r="HFZ19" s="193"/>
      <c r="HGA19" s="193"/>
      <c r="HGB19" s="193"/>
      <c r="HGC19" s="193"/>
      <c r="HGD19" s="193"/>
      <c r="HGE19" s="193"/>
      <c r="HGF19" s="193"/>
      <c r="HGG19" s="193"/>
      <c r="HGH19" s="193"/>
      <c r="HGI19" s="193"/>
      <c r="HGJ19" s="193"/>
      <c r="HGK19" s="193"/>
      <c r="HGL19" s="193"/>
      <c r="HGM19" s="193"/>
      <c r="HGN19" s="193"/>
      <c r="HGO19" s="193"/>
      <c r="HGP19" s="193"/>
      <c r="HGQ19" s="193"/>
      <c r="HGR19" s="193"/>
      <c r="HGS19" s="193"/>
      <c r="HGT19" s="193"/>
      <c r="HGU19" s="193"/>
      <c r="HGV19" s="193"/>
      <c r="HGW19" s="193"/>
      <c r="HGX19" s="193"/>
      <c r="HGY19" s="193"/>
      <c r="HGZ19" s="193"/>
      <c r="HHA19" s="193"/>
      <c r="HHB19" s="193"/>
      <c r="HHC19" s="193"/>
      <c r="HHD19" s="193"/>
      <c r="HHE19" s="193"/>
      <c r="HHF19" s="193"/>
      <c r="HHG19" s="193"/>
      <c r="HHH19" s="193"/>
      <c r="HHI19" s="193"/>
      <c r="HHJ19" s="193"/>
      <c r="HHK19" s="193"/>
      <c r="HHL19" s="193"/>
      <c r="HHM19" s="193"/>
      <c r="HHN19" s="193"/>
      <c r="HHO19" s="193"/>
      <c r="HHP19" s="193"/>
      <c r="HHQ19" s="193"/>
      <c r="HHR19" s="193"/>
      <c r="HHS19" s="193"/>
      <c r="HHT19" s="193"/>
      <c r="HHU19" s="193"/>
      <c r="HHV19" s="193"/>
      <c r="HHW19" s="193"/>
      <c r="HHX19" s="193"/>
      <c r="HHY19" s="193"/>
      <c r="HHZ19" s="193"/>
      <c r="HIA19" s="193"/>
      <c r="HIB19" s="193"/>
      <c r="HIC19" s="193"/>
      <c r="HID19" s="193"/>
      <c r="HIE19" s="193"/>
      <c r="HIF19" s="193"/>
      <c r="HIG19" s="193"/>
      <c r="HIH19" s="193"/>
      <c r="HII19" s="193"/>
      <c r="HIJ19" s="193"/>
      <c r="HIK19" s="193"/>
      <c r="HIL19" s="193"/>
      <c r="HIM19" s="193"/>
      <c r="HIN19" s="193"/>
      <c r="HIO19" s="193"/>
      <c r="HIP19" s="193"/>
      <c r="HIQ19" s="193"/>
      <c r="HIR19" s="193"/>
      <c r="HIS19" s="193"/>
      <c r="HIT19" s="193"/>
      <c r="HIU19" s="193"/>
      <c r="HIV19" s="193"/>
      <c r="HIW19" s="193"/>
      <c r="HIX19" s="193"/>
      <c r="HIY19" s="193"/>
      <c r="HIZ19" s="193"/>
      <c r="HJA19" s="193"/>
      <c r="HJB19" s="193"/>
      <c r="HJC19" s="193"/>
      <c r="HJD19" s="193"/>
      <c r="HJE19" s="193"/>
      <c r="HJF19" s="193"/>
      <c r="HJG19" s="193"/>
      <c r="HJH19" s="193"/>
      <c r="HJI19" s="193"/>
      <c r="HJJ19" s="193"/>
      <c r="HJK19" s="193"/>
      <c r="HJL19" s="193"/>
      <c r="HJM19" s="193"/>
      <c r="HJN19" s="193"/>
      <c r="HJO19" s="193"/>
      <c r="HJP19" s="193"/>
      <c r="HJQ19" s="193"/>
      <c r="HJR19" s="193"/>
      <c r="HJS19" s="193"/>
      <c r="HJT19" s="193"/>
      <c r="HJU19" s="193"/>
      <c r="HJV19" s="193"/>
      <c r="HJW19" s="193"/>
      <c r="HJX19" s="193"/>
      <c r="HJY19" s="193"/>
      <c r="HJZ19" s="193"/>
      <c r="HKA19" s="193"/>
      <c r="HKB19" s="193"/>
      <c r="HKC19" s="193"/>
      <c r="HKD19" s="193"/>
      <c r="HKE19" s="193"/>
      <c r="HKF19" s="193"/>
      <c r="HKG19" s="193"/>
      <c r="HKH19" s="193"/>
      <c r="HKI19" s="193"/>
      <c r="HKJ19" s="193"/>
      <c r="HKK19" s="193"/>
      <c r="HKL19" s="193"/>
      <c r="HKM19" s="193"/>
      <c r="HKN19" s="193"/>
      <c r="HKO19" s="193"/>
      <c r="HKP19" s="193"/>
      <c r="HKQ19" s="193"/>
      <c r="HKR19" s="193"/>
      <c r="HKS19" s="193"/>
      <c r="HKT19" s="193"/>
      <c r="HKU19" s="193"/>
      <c r="HKV19" s="193"/>
      <c r="HKW19" s="193"/>
      <c r="HKX19" s="193"/>
      <c r="HKY19" s="193"/>
      <c r="HKZ19" s="193"/>
      <c r="HLA19" s="193"/>
      <c r="HLB19" s="193"/>
      <c r="HLC19" s="193"/>
      <c r="HLD19" s="193"/>
      <c r="HLE19" s="193"/>
      <c r="HLF19" s="193"/>
      <c r="HLG19" s="193"/>
      <c r="HLH19" s="193"/>
      <c r="HLI19" s="193"/>
      <c r="HLJ19" s="193"/>
      <c r="HLK19" s="193"/>
      <c r="HLL19" s="193"/>
      <c r="HLM19" s="193"/>
      <c r="HLN19" s="193"/>
      <c r="HLO19" s="193"/>
      <c r="HLP19" s="193"/>
      <c r="HLQ19" s="193"/>
      <c r="HLR19" s="193"/>
      <c r="HLS19" s="193"/>
      <c r="HLT19" s="193"/>
      <c r="HLU19" s="193"/>
      <c r="HLV19" s="193"/>
      <c r="HLW19" s="193"/>
      <c r="HLX19" s="193"/>
      <c r="HLY19" s="193"/>
      <c r="HLZ19" s="193"/>
      <c r="HMA19" s="193"/>
      <c r="HMB19" s="193"/>
      <c r="HMC19" s="193"/>
      <c r="HMD19" s="193"/>
      <c r="HME19" s="193"/>
      <c r="HMF19" s="193"/>
      <c r="HMG19" s="193"/>
      <c r="HMH19" s="193"/>
      <c r="HMI19" s="193"/>
      <c r="HMJ19" s="193"/>
      <c r="HMK19" s="193"/>
      <c r="HML19" s="193"/>
      <c r="HMM19" s="193"/>
      <c r="HMN19" s="193"/>
      <c r="HMO19" s="193"/>
      <c r="HMP19" s="193"/>
      <c r="HMQ19" s="193"/>
      <c r="HMR19" s="193"/>
      <c r="HMS19" s="193"/>
      <c r="HMT19" s="193"/>
      <c r="HMU19" s="193"/>
      <c r="HMV19" s="193"/>
      <c r="HMW19" s="193"/>
      <c r="HMX19" s="193"/>
      <c r="HMY19" s="193"/>
      <c r="HMZ19" s="193"/>
      <c r="HNA19" s="193"/>
      <c r="HNB19" s="193"/>
      <c r="HNC19" s="193"/>
      <c r="HND19" s="193"/>
      <c r="HNE19" s="193"/>
      <c r="HNF19" s="193"/>
      <c r="HNG19" s="193"/>
      <c r="HNH19" s="193"/>
      <c r="HNI19" s="193"/>
      <c r="HNJ19" s="193"/>
      <c r="HNK19" s="193"/>
      <c r="HNL19" s="193"/>
      <c r="HNM19" s="193"/>
      <c r="HNN19" s="193"/>
      <c r="HNO19" s="193"/>
      <c r="HNP19" s="193"/>
      <c r="HNQ19" s="193"/>
      <c r="HNR19" s="193"/>
      <c r="HNS19" s="193"/>
      <c r="HNT19" s="193"/>
      <c r="HNU19" s="193"/>
      <c r="HNV19" s="193"/>
      <c r="HNW19" s="193"/>
      <c r="HNX19" s="193"/>
      <c r="HNY19" s="193"/>
      <c r="HNZ19" s="193"/>
      <c r="HOA19" s="193"/>
      <c r="HOB19" s="193"/>
      <c r="HOC19" s="193"/>
      <c r="HOD19" s="193"/>
      <c r="HOE19" s="193"/>
      <c r="HOF19" s="193"/>
      <c r="HOG19" s="193"/>
      <c r="HOH19" s="193"/>
      <c r="HOI19" s="193"/>
      <c r="HOJ19" s="193"/>
      <c r="HOK19" s="193"/>
      <c r="HOL19" s="193"/>
      <c r="HOM19" s="193"/>
      <c r="HON19" s="193"/>
      <c r="HOO19" s="193"/>
      <c r="HOP19" s="193"/>
      <c r="HOQ19" s="193"/>
      <c r="HOR19" s="193"/>
      <c r="HOS19" s="193"/>
      <c r="HOT19" s="193"/>
      <c r="HOU19" s="193"/>
      <c r="HOV19" s="193"/>
      <c r="HOW19" s="193"/>
      <c r="HOX19" s="193"/>
      <c r="HOY19" s="193"/>
      <c r="HOZ19" s="193"/>
      <c r="HPA19" s="193"/>
      <c r="HPB19" s="193"/>
      <c r="HPC19" s="193"/>
      <c r="HPD19" s="193"/>
      <c r="HPE19" s="193"/>
      <c r="HPF19" s="193"/>
      <c r="HPG19" s="193"/>
      <c r="HPH19" s="193"/>
      <c r="HPI19" s="193"/>
      <c r="HPJ19" s="193"/>
      <c r="HPK19" s="193"/>
      <c r="HPL19" s="193"/>
      <c r="HPM19" s="193"/>
      <c r="HPN19" s="193"/>
      <c r="HPO19" s="193"/>
      <c r="HPP19" s="193"/>
      <c r="HPQ19" s="193"/>
      <c r="HPR19" s="193"/>
      <c r="HPS19" s="193"/>
      <c r="HPT19" s="193"/>
      <c r="HPU19" s="193"/>
      <c r="HPV19" s="193"/>
      <c r="HPW19" s="193"/>
      <c r="HPX19" s="193"/>
      <c r="HPY19" s="193"/>
      <c r="HPZ19" s="193"/>
      <c r="HQA19" s="193"/>
      <c r="HQB19" s="193"/>
      <c r="HQC19" s="193"/>
      <c r="HQD19" s="193"/>
      <c r="HQE19" s="193"/>
      <c r="HQF19" s="193"/>
      <c r="HQG19" s="193"/>
      <c r="HQH19" s="193"/>
      <c r="HQI19" s="193"/>
      <c r="HQJ19" s="193"/>
      <c r="HQK19" s="193"/>
      <c r="HQL19" s="193"/>
      <c r="HQM19" s="193"/>
      <c r="HQN19" s="193"/>
      <c r="HQO19" s="193"/>
      <c r="HQP19" s="193"/>
      <c r="HQQ19" s="193"/>
      <c r="HQR19" s="193"/>
      <c r="HQS19" s="193"/>
      <c r="HQT19" s="193"/>
      <c r="HQU19" s="193"/>
      <c r="HQV19" s="193"/>
      <c r="HQW19" s="193"/>
      <c r="HQX19" s="193"/>
      <c r="HQY19" s="193"/>
      <c r="HQZ19" s="193"/>
      <c r="HRA19" s="193"/>
      <c r="HRB19" s="193"/>
      <c r="HRC19" s="193"/>
      <c r="HRD19" s="193"/>
      <c r="HRE19" s="193"/>
      <c r="HRF19" s="193"/>
      <c r="HRG19" s="193"/>
      <c r="HRH19" s="193"/>
      <c r="HRI19" s="193"/>
      <c r="HRJ19" s="193"/>
      <c r="HRK19" s="193"/>
      <c r="HRL19" s="193"/>
      <c r="HRM19" s="193"/>
      <c r="HRN19" s="193"/>
      <c r="HRO19" s="193"/>
      <c r="HRP19" s="193"/>
      <c r="HRQ19" s="193"/>
      <c r="HRR19" s="193"/>
      <c r="HRS19" s="193"/>
      <c r="HRT19" s="193"/>
      <c r="HRU19" s="193"/>
      <c r="HRV19" s="193"/>
      <c r="HRW19" s="193"/>
      <c r="HRX19" s="193"/>
      <c r="HRY19" s="193"/>
      <c r="HRZ19" s="193"/>
      <c r="HSA19" s="193"/>
      <c r="HSB19" s="193"/>
      <c r="HSC19" s="193"/>
      <c r="HSD19" s="193"/>
      <c r="HSE19" s="193"/>
      <c r="HSF19" s="193"/>
      <c r="HSG19" s="193"/>
      <c r="HSH19" s="193"/>
      <c r="HSI19" s="193"/>
      <c r="HSJ19" s="193"/>
      <c r="HSK19" s="193"/>
      <c r="HSL19" s="193"/>
      <c r="HSM19" s="193"/>
      <c r="HSN19" s="193"/>
      <c r="HSO19" s="193"/>
      <c r="HSP19" s="193"/>
      <c r="HSQ19" s="193"/>
      <c r="HSR19" s="193"/>
      <c r="HSS19" s="193"/>
      <c r="HST19" s="193"/>
      <c r="HSU19" s="193"/>
      <c r="HSV19" s="193"/>
      <c r="HSW19" s="193"/>
      <c r="HSX19" s="193"/>
      <c r="HSY19" s="193"/>
      <c r="HSZ19" s="193"/>
      <c r="HTA19" s="193"/>
      <c r="HTB19" s="193"/>
      <c r="HTC19" s="193"/>
      <c r="HTD19" s="193"/>
      <c r="HTE19" s="193"/>
      <c r="HTF19" s="193"/>
      <c r="HTG19" s="193"/>
      <c r="HTH19" s="193"/>
      <c r="HTI19" s="193"/>
      <c r="HTJ19" s="193"/>
      <c r="HTK19" s="193"/>
      <c r="HTL19" s="193"/>
      <c r="HTM19" s="193"/>
      <c r="HTN19" s="193"/>
      <c r="HTO19" s="193"/>
      <c r="HTP19" s="193"/>
      <c r="HTQ19" s="193"/>
      <c r="HTR19" s="193"/>
      <c r="HTS19" s="193"/>
      <c r="HTT19" s="193"/>
      <c r="HTU19" s="193"/>
      <c r="HTV19" s="193"/>
      <c r="HTW19" s="193"/>
      <c r="HTX19" s="193"/>
      <c r="HTY19" s="193"/>
      <c r="HTZ19" s="193"/>
      <c r="HUA19" s="193"/>
      <c r="HUB19" s="193"/>
      <c r="HUC19" s="193"/>
      <c r="HUD19" s="193"/>
      <c r="HUE19" s="193"/>
      <c r="HUF19" s="193"/>
      <c r="HUG19" s="193"/>
      <c r="HUH19" s="193"/>
      <c r="HUI19" s="193"/>
      <c r="HUJ19" s="193"/>
      <c r="HUK19" s="193"/>
      <c r="HUL19" s="193"/>
      <c r="HUM19" s="193"/>
      <c r="HUN19" s="193"/>
      <c r="HUO19" s="193"/>
      <c r="HUP19" s="193"/>
      <c r="HUQ19" s="193"/>
      <c r="HUR19" s="193"/>
      <c r="HUS19" s="193"/>
      <c r="HUT19" s="193"/>
      <c r="HUU19" s="193"/>
      <c r="HUV19" s="193"/>
      <c r="HUW19" s="193"/>
      <c r="HUX19" s="193"/>
      <c r="HUY19" s="193"/>
      <c r="HUZ19" s="193"/>
      <c r="HVA19" s="193"/>
      <c r="HVB19" s="193"/>
      <c r="HVC19" s="193"/>
      <c r="HVD19" s="193"/>
      <c r="HVE19" s="193"/>
      <c r="HVF19" s="193"/>
      <c r="HVG19" s="193"/>
      <c r="HVH19" s="193"/>
      <c r="HVI19" s="193"/>
      <c r="HVJ19" s="193"/>
      <c r="HVK19" s="193"/>
      <c r="HVL19" s="193"/>
      <c r="HVM19" s="193"/>
      <c r="HVN19" s="193"/>
      <c r="HVO19" s="193"/>
      <c r="HVP19" s="193"/>
      <c r="HVQ19" s="193"/>
      <c r="HVR19" s="193"/>
      <c r="HVS19" s="193"/>
      <c r="HVT19" s="193"/>
      <c r="HVU19" s="193"/>
      <c r="HVV19" s="193"/>
      <c r="HVW19" s="193"/>
      <c r="HVX19" s="193"/>
      <c r="HVY19" s="193"/>
      <c r="HVZ19" s="193"/>
      <c r="HWA19" s="193"/>
      <c r="HWB19" s="193"/>
      <c r="HWC19" s="193"/>
      <c r="HWD19" s="193"/>
      <c r="HWE19" s="193"/>
      <c r="HWF19" s="193"/>
      <c r="HWG19" s="193"/>
      <c r="HWH19" s="193"/>
      <c r="HWI19" s="193"/>
      <c r="HWJ19" s="193"/>
      <c r="HWK19" s="193"/>
      <c r="HWL19" s="193"/>
      <c r="HWM19" s="193"/>
      <c r="HWN19" s="193"/>
      <c r="HWO19" s="193"/>
      <c r="HWP19" s="193"/>
      <c r="HWQ19" s="193"/>
      <c r="HWR19" s="193"/>
      <c r="HWS19" s="193"/>
      <c r="HWT19" s="193"/>
      <c r="HWU19" s="193"/>
      <c r="HWV19" s="193"/>
      <c r="HWW19" s="193"/>
      <c r="HWX19" s="193"/>
      <c r="HWY19" s="193"/>
      <c r="HWZ19" s="193"/>
      <c r="HXA19" s="193"/>
      <c r="HXB19" s="193"/>
      <c r="HXC19" s="193"/>
      <c r="HXD19" s="193"/>
      <c r="HXE19" s="193"/>
      <c r="HXF19" s="193"/>
      <c r="HXG19" s="193"/>
      <c r="HXH19" s="193"/>
      <c r="HXI19" s="193"/>
      <c r="HXJ19" s="193"/>
      <c r="HXK19" s="193"/>
      <c r="HXL19" s="193"/>
      <c r="HXM19" s="193"/>
      <c r="HXN19" s="193"/>
      <c r="HXO19" s="193"/>
      <c r="HXP19" s="193"/>
      <c r="HXQ19" s="193"/>
      <c r="HXR19" s="193"/>
      <c r="HXS19" s="193"/>
      <c r="HXT19" s="193"/>
      <c r="HXU19" s="193"/>
      <c r="HXV19" s="193"/>
      <c r="HXW19" s="193"/>
      <c r="HXX19" s="193"/>
      <c r="HXY19" s="193"/>
      <c r="HXZ19" s="193"/>
      <c r="HYA19" s="193"/>
      <c r="HYB19" s="193"/>
      <c r="HYC19" s="193"/>
      <c r="HYD19" s="193"/>
      <c r="HYE19" s="193"/>
      <c r="HYF19" s="193"/>
      <c r="HYG19" s="193"/>
      <c r="HYH19" s="193"/>
      <c r="HYI19" s="193"/>
      <c r="HYJ19" s="193"/>
      <c r="HYK19" s="193"/>
      <c r="HYL19" s="193"/>
      <c r="HYM19" s="193"/>
      <c r="HYN19" s="193"/>
      <c r="HYO19" s="193"/>
      <c r="HYP19" s="193"/>
      <c r="HYQ19" s="193"/>
      <c r="HYR19" s="193"/>
      <c r="HYS19" s="193"/>
      <c r="HYT19" s="193"/>
      <c r="HYU19" s="193"/>
      <c r="HYV19" s="193"/>
      <c r="HYW19" s="193"/>
      <c r="HYX19" s="193"/>
      <c r="HYY19" s="193"/>
      <c r="HYZ19" s="193"/>
      <c r="HZA19" s="193"/>
      <c r="HZB19" s="193"/>
      <c r="HZC19" s="193"/>
      <c r="HZD19" s="193"/>
      <c r="HZE19" s="193"/>
      <c r="HZF19" s="193"/>
      <c r="HZG19" s="193"/>
      <c r="HZH19" s="193"/>
      <c r="HZI19" s="193"/>
      <c r="HZJ19" s="193"/>
      <c r="HZK19" s="193"/>
      <c r="HZL19" s="193"/>
      <c r="HZM19" s="193"/>
      <c r="HZN19" s="193"/>
      <c r="HZO19" s="193"/>
      <c r="HZP19" s="193"/>
      <c r="HZQ19" s="193"/>
      <c r="HZR19" s="193"/>
      <c r="HZS19" s="193"/>
      <c r="HZT19" s="193"/>
      <c r="HZU19" s="193"/>
      <c r="HZV19" s="193"/>
      <c r="HZW19" s="193"/>
      <c r="HZX19" s="193"/>
      <c r="HZY19" s="193"/>
      <c r="HZZ19" s="193"/>
      <c r="IAA19" s="193"/>
      <c r="IAB19" s="193"/>
      <c r="IAC19" s="193"/>
      <c r="IAD19" s="193"/>
      <c r="IAE19" s="193"/>
      <c r="IAF19" s="193"/>
      <c r="IAG19" s="193"/>
      <c r="IAH19" s="193"/>
      <c r="IAI19" s="193"/>
      <c r="IAJ19" s="193"/>
      <c r="IAK19" s="193"/>
      <c r="IAL19" s="193"/>
      <c r="IAM19" s="193"/>
      <c r="IAN19" s="193"/>
      <c r="IAO19" s="193"/>
      <c r="IAP19" s="193"/>
      <c r="IAQ19" s="193"/>
      <c r="IAR19" s="193"/>
      <c r="IAS19" s="193"/>
      <c r="IAT19" s="193"/>
      <c r="IAU19" s="193"/>
      <c r="IAV19" s="193"/>
      <c r="IAW19" s="193"/>
      <c r="IAX19" s="193"/>
      <c r="IAY19" s="193"/>
      <c r="IAZ19" s="193"/>
      <c r="IBA19" s="193"/>
      <c r="IBB19" s="193"/>
      <c r="IBC19" s="193"/>
      <c r="IBD19" s="193"/>
      <c r="IBE19" s="193"/>
      <c r="IBF19" s="193"/>
      <c r="IBG19" s="193"/>
      <c r="IBH19" s="193"/>
      <c r="IBI19" s="193"/>
      <c r="IBJ19" s="193"/>
      <c r="IBK19" s="193"/>
      <c r="IBL19" s="193"/>
      <c r="IBM19" s="193"/>
      <c r="IBN19" s="193"/>
      <c r="IBO19" s="193"/>
      <c r="IBP19" s="193"/>
      <c r="IBQ19" s="193"/>
      <c r="IBR19" s="193"/>
      <c r="IBS19" s="193"/>
      <c r="IBT19" s="193"/>
      <c r="IBU19" s="193"/>
      <c r="IBV19" s="193"/>
      <c r="IBW19" s="193"/>
      <c r="IBX19" s="193"/>
      <c r="IBY19" s="193"/>
      <c r="IBZ19" s="193"/>
      <c r="ICA19" s="193"/>
      <c r="ICB19" s="193"/>
      <c r="ICC19" s="193"/>
      <c r="ICD19" s="193"/>
      <c r="ICE19" s="193"/>
      <c r="ICF19" s="193"/>
      <c r="ICG19" s="193"/>
      <c r="ICH19" s="193"/>
      <c r="ICI19" s="193"/>
      <c r="ICJ19" s="193"/>
      <c r="ICK19" s="193"/>
      <c r="ICL19" s="193"/>
      <c r="ICM19" s="193"/>
      <c r="ICN19" s="193"/>
      <c r="ICO19" s="193"/>
      <c r="ICP19" s="193"/>
      <c r="ICQ19" s="193"/>
      <c r="ICR19" s="193"/>
      <c r="ICS19" s="193"/>
      <c r="ICT19" s="193"/>
      <c r="ICU19" s="193"/>
      <c r="ICV19" s="193"/>
      <c r="ICW19" s="193"/>
      <c r="ICX19" s="193"/>
      <c r="ICY19" s="193"/>
      <c r="ICZ19" s="193"/>
      <c r="IDA19" s="193"/>
      <c r="IDB19" s="193"/>
      <c r="IDC19" s="193"/>
      <c r="IDD19" s="193"/>
      <c r="IDE19" s="193"/>
      <c r="IDF19" s="193"/>
      <c r="IDG19" s="193"/>
      <c r="IDH19" s="193"/>
      <c r="IDI19" s="193"/>
      <c r="IDJ19" s="193"/>
      <c r="IDK19" s="193"/>
      <c r="IDL19" s="193"/>
      <c r="IDM19" s="193"/>
      <c r="IDN19" s="193"/>
      <c r="IDO19" s="193"/>
      <c r="IDP19" s="193"/>
      <c r="IDQ19" s="193"/>
      <c r="IDR19" s="193"/>
      <c r="IDS19" s="193"/>
      <c r="IDT19" s="193"/>
      <c r="IDU19" s="193"/>
      <c r="IDV19" s="193"/>
      <c r="IDW19" s="193"/>
      <c r="IDX19" s="193"/>
      <c r="IDY19" s="193"/>
      <c r="IDZ19" s="193"/>
      <c r="IEA19" s="193"/>
      <c r="IEB19" s="193"/>
      <c r="IEC19" s="193"/>
      <c r="IED19" s="193"/>
      <c r="IEE19" s="193"/>
      <c r="IEF19" s="193"/>
      <c r="IEG19" s="193"/>
      <c r="IEH19" s="193"/>
      <c r="IEI19" s="193"/>
      <c r="IEJ19" s="193"/>
      <c r="IEK19" s="193"/>
      <c r="IEL19" s="193"/>
      <c r="IEM19" s="193"/>
      <c r="IEN19" s="193"/>
      <c r="IEO19" s="193"/>
      <c r="IEP19" s="193"/>
      <c r="IEQ19" s="193"/>
      <c r="IER19" s="193"/>
      <c r="IES19" s="193"/>
      <c r="IET19" s="193"/>
      <c r="IEU19" s="193"/>
      <c r="IEV19" s="193"/>
      <c r="IEW19" s="193"/>
      <c r="IEX19" s="193"/>
      <c r="IEY19" s="193"/>
      <c r="IEZ19" s="193"/>
      <c r="IFA19" s="193"/>
      <c r="IFB19" s="193"/>
      <c r="IFC19" s="193"/>
      <c r="IFD19" s="193"/>
      <c r="IFE19" s="193"/>
      <c r="IFF19" s="193"/>
      <c r="IFG19" s="193"/>
      <c r="IFH19" s="193"/>
      <c r="IFI19" s="193"/>
      <c r="IFJ19" s="193"/>
      <c r="IFK19" s="193"/>
      <c r="IFL19" s="193"/>
      <c r="IFM19" s="193"/>
      <c r="IFN19" s="193"/>
      <c r="IFO19" s="193"/>
      <c r="IFP19" s="193"/>
      <c r="IFQ19" s="193"/>
      <c r="IFR19" s="193"/>
      <c r="IFS19" s="193"/>
      <c r="IFT19" s="193"/>
      <c r="IFU19" s="193"/>
      <c r="IFV19" s="193"/>
      <c r="IFW19" s="193"/>
      <c r="IFX19" s="193"/>
      <c r="IFY19" s="193"/>
      <c r="IFZ19" s="193"/>
      <c r="IGA19" s="193"/>
      <c r="IGB19" s="193"/>
      <c r="IGC19" s="193"/>
      <c r="IGD19" s="193"/>
      <c r="IGE19" s="193"/>
      <c r="IGF19" s="193"/>
      <c r="IGG19" s="193"/>
      <c r="IGH19" s="193"/>
      <c r="IGI19" s="193"/>
      <c r="IGJ19" s="193"/>
      <c r="IGK19" s="193"/>
      <c r="IGL19" s="193"/>
      <c r="IGM19" s="193"/>
      <c r="IGN19" s="193"/>
      <c r="IGO19" s="193"/>
      <c r="IGP19" s="193"/>
      <c r="IGQ19" s="193"/>
      <c r="IGR19" s="193"/>
      <c r="IGS19" s="193"/>
      <c r="IGT19" s="193"/>
      <c r="IGU19" s="193"/>
      <c r="IGV19" s="193"/>
      <c r="IGW19" s="193"/>
      <c r="IGX19" s="193"/>
      <c r="IGY19" s="193"/>
      <c r="IGZ19" s="193"/>
      <c r="IHA19" s="193"/>
      <c r="IHB19" s="193"/>
      <c r="IHC19" s="193"/>
      <c r="IHD19" s="193"/>
      <c r="IHE19" s="193"/>
      <c r="IHF19" s="193"/>
      <c r="IHG19" s="193"/>
      <c r="IHH19" s="193"/>
      <c r="IHI19" s="193"/>
      <c r="IHJ19" s="193"/>
      <c r="IHK19" s="193"/>
      <c r="IHL19" s="193"/>
      <c r="IHM19" s="193"/>
      <c r="IHN19" s="193"/>
      <c r="IHO19" s="193"/>
      <c r="IHP19" s="193"/>
      <c r="IHQ19" s="193"/>
      <c r="IHR19" s="193"/>
      <c r="IHS19" s="193"/>
      <c r="IHT19" s="193"/>
      <c r="IHU19" s="193"/>
      <c r="IHV19" s="193"/>
      <c r="IHW19" s="193"/>
      <c r="IHX19" s="193"/>
      <c r="IHY19" s="193"/>
      <c r="IHZ19" s="193"/>
      <c r="IIA19" s="193"/>
      <c r="IIB19" s="193"/>
      <c r="IIC19" s="193"/>
      <c r="IID19" s="193"/>
      <c r="IIE19" s="193"/>
      <c r="IIF19" s="193"/>
      <c r="IIG19" s="193"/>
      <c r="IIH19" s="193"/>
      <c r="III19" s="193"/>
      <c r="IIJ19" s="193"/>
      <c r="IIK19" s="193"/>
      <c r="IIL19" s="193"/>
      <c r="IIM19" s="193"/>
      <c r="IIN19" s="193"/>
      <c r="IIO19" s="193"/>
      <c r="IIP19" s="193"/>
      <c r="IIQ19" s="193"/>
      <c r="IIR19" s="193"/>
      <c r="IIS19" s="193"/>
      <c r="IIT19" s="193"/>
      <c r="IIU19" s="193"/>
      <c r="IIV19" s="193"/>
      <c r="IIW19" s="193"/>
      <c r="IIX19" s="193"/>
      <c r="IIY19" s="193"/>
      <c r="IIZ19" s="193"/>
      <c r="IJA19" s="193"/>
      <c r="IJB19" s="193"/>
      <c r="IJC19" s="193"/>
      <c r="IJD19" s="193"/>
      <c r="IJE19" s="193"/>
      <c r="IJF19" s="193"/>
      <c r="IJG19" s="193"/>
      <c r="IJH19" s="193"/>
      <c r="IJI19" s="193"/>
      <c r="IJJ19" s="193"/>
      <c r="IJK19" s="193"/>
      <c r="IJL19" s="193"/>
      <c r="IJM19" s="193"/>
      <c r="IJN19" s="193"/>
      <c r="IJO19" s="193"/>
      <c r="IJP19" s="193"/>
      <c r="IJQ19" s="193"/>
      <c r="IJR19" s="193"/>
      <c r="IJS19" s="193"/>
      <c r="IJT19" s="193"/>
      <c r="IJU19" s="193"/>
      <c r="IJV19" s="193"/>
      <c r="IJW19" s="193"/>
      <c r="IJX19" s="193"/>
      <c r="IJY19" s="193"/>
      <c r="IJZ19" s="193"/>
      <c r="IKA19" s="193"/>
      <c r="IKB19" s="193"/>
      <c r="IKC19" s="193"/>
      <c r="IKD19" s="193"/>
      <c r="IKE19" s="193"/>
      <c r="IKF19" s="193"/>
      <c r="IKG19" s="193"/>
      <c r="IKH19" s="193"/>
      <c r="IKI19" s="193"/>
      <c r="IKJ19" s="193"/>
      <c r="IKK19" s="193"/>
      <c r="IKL19" s="193"/>
      <c r="IKM19" s="193"/>
      <c r="IKN19" s="193"/>
      <c r="IKO19" s="193"/>
      <c r="IKP19" s="193"/>
      <c r="IKQ19" s="193"/>
      <c r="IKR19" s="193"/>
      <c r="IKS19" s="193"/>
      <c r="IKT19" s="193"/>
      <c r="IKU19" s="193"/>
      <c r="IKV19" s="193"/>
      <c r="IKW19" s="193"/>
      <c r="IKX19" s="193"/>
      <c r="IKY19" s="193"/>
      <c r="IKZ19" s="193"/>
      <c r="ILA19" s="193"/>
      <c r="ILB19" s="193"/>
      <c r="ILC19" s="193"/>
      <c r="ILD19" s="193"/>
      <c r="ILE19" s="193"/>
      <c r="ILF19" s="193"/>
      <c r="ILG19" s="193"/>
      <c r="ILH19" s="193"/>
      <c r="ILI19" s="193"/>
      <c r="ILJ19" s="193"/>
      <c r="ILK19" s="193"/>
      <c r="ILL19" s="193"/>
      <c r="ILM19" s="193"/>
      <c r="ILN19" s="193"/>
      <c r="ILO19" s="193"/>
      <c r="ILP19" s="193"/>
      <c r="ILQ19" s="193"/>
      <c r="ILR19" s="193"/>
      <c r="ILS19" s="193"/>
      <c r="ILT19" s="193"/>
      <c r="ILU19" s="193"/>
      <c r="ILV19" s="193"/>
      <c r="ILW19" s="193"/>
      <c r="ILX19" s="193"/>
      <c r="ILY19" s="193"/>
      <c r="ILZ19" s="193"/>
      <c r="IMA19" s="193"/>
      <c r="IMB19" s="193"/>
      <c r="IMC19" s="193"/>
      <c r="IMD19" s="193"/>
      <c r="IME19" s="193"/>
      <c r="IMF19" s="193"/>
      <c r="IMG19" s="193"/>
      <c r="IMH19" s="193"/>
      <c r="IMI19" s="193"/>
      <c r="IMJ19" s="193"/>
      <c r="IMK19" s="193"/>
      <c r="IML19" s="193"/>
      <c r="IMM19" s="193"/>
      <c r="IMN19" s="193"/>
      <c r="IMO19" s="193"/>
      <c r="IMP19" s="193"/>
      <c r="IMQ19" s="193"/>
      <c r="IMR19" s="193"/>
      <c r="IMS19" s="193"/>
      <c r="IMT19" s="193"/>
      <c r="IMU19" s="193"/>
      <c r="IMV19" s="193"/>
      <c r="IMW19" s="193"/>
      <c r="IMX19" s="193"/>
      <c r="IMY19" s="193"/>
      <c r="IMZ19" s="193"/>
      <c r="INA19" s="193"/>
      <c r="INB19" s="193"/>
      <c r="INC19" s="193"/>
      <c r="IND19" s="193"/>
      <c r="INE19" s="193"/>
      <c r="INF19" s="193"/>
      <c r="ING19" s="193"/>
      <c r="INH19" s="193"/>
      <c r="INI19" s="193"/>
      <c r="INJ19" s="193"/>
      <c r="INK19" s="193"/>
      <c r="INL19" s="193"/>
      <c r="INM19" s="193"/>
      <c r="INN19" s="193"/>
      <c r="INO19" s="193"/>
      <c r="INP19" s="193"/>
      <c r="INQ19" s="193"/>
      <c r="INR19" s="193"/>
      <c r="INS19" s="193"/>
      <c r="INT19" s="193"/>
      <c r="INU19" s="193"/>
      <c r="INV19" s="193"/>
      <c r="INW19" s="193"/>
      <c r="INX19" s="193"/>
      <c r="INY19" s="193"/>
      <c r="INZ19" s="193"/>
      <c r="IOA19" s="193"/>
      <c r="IOB19" s="193"/>
      <c r="IOC19" s="193"/>
      <c r="IOD19" s="193"/>
      <c r="IOE19" s="193"/>
      <c r="IOF19" s="193"/>
      <c r="IOG19" s="193"/>
      <c r="IOH19" s="193"/>
      <c r="IOI19" s="193"/>
      <c r="IOJ19" s="193"/>
      <c r="IOK19" s="193"/>
      <c r="IOL19" s="193"/>
      <c r="IOM19" s="193"/>
      <c r="ION19" s="193"/>
      <c r="IOO19" s="193"/>
      <c r="IOP19" s="193"/>
      <c r="IOQ19" s="193"/>
      <c r="IOR19" s="193"/>
      <c r="IOS19" s="193"/>
      <c r="IOT19" s="193"/>
      <c r="IOU19" s="193"/>
      <c r="IOV19" s="193"/>
      <c r="IOW19" s="193"/>
      <c r="IOX19" s="193"/>
      <c r="IOY19" s="193"/>
      <c r="IOZ19" s="193"/>
      <c r="IPA19" s="193"/>
      <c r="IPB19" s="193"/>
      <c r="IPC19" s="193"/>
      <c r="IPD19" s="193"/>
      <c r="IPE19" s="193"/>
      <c r="IPF19" s="193"/>
      <c r="IPG19" s="193"/>
      <c r="IPH19" s="193"/>
      <c r="IPI19" s="193"/>
      <c r="IPJ19" s="193"/>
      <c r="IPK19" s="193"/>
      <c r="IPL19" s="193"/>
      <c r="IPM19" s="193"/>
      <c r="IPN19" s="193"/>
      <c r="IPO19" s="193"/>
      <c r="IPP19" s="193"/>
      <c r="IPQ19" s="193"/>
      <c r="IPR19" s="193"/>
      <c r="IPS19" s="193"/>
      <c r="IPT19" s="193"/>
      <c r="IPU19" s="193"/>
      <c r="IPV19" s="193"/>
      <c r="IPW19" s="193"/>
      <c r="IPX19" s="193"/>
      <c r="IPY19" s="193"/>
      <c r="IPZ19" s="193"/>
      <c r="IQA19" s="193"/>
      <c r="IQB19" s="193"/>
      <c r="IQC19" s="193"/>
      <c r="IQD19" s="193"/>
      <c r="IQE19" s="193"/>
      <c r="IQF19" s="193"/>
      <c r="IQG19" s="193"/>
      <c r="IQH19" s="193"/>
      <c r="IQI19" s="193"/>
      <c r="IQJ19" s="193"/>
      <c r="IQK19" s="193"/>
      <c r="IQL19" s="193"/>
      <c r="IQM19" s="193"/>
      <c r="IQN19" s="193"/>
      <c r="IQO19" s="193"/>
      <c r="IQP19" s="193"/>
      <c r="IQQ19" s="193"/>
      <c r="IQR19" s="193"/>
      <c r="IQS19" s="193"/>
      <c r="IQT19" s="193"/>
      <c r="IQU19" s="193"/>
      <c r="IQV19" s="193"/>
      <c r="IQW19" s="193"/>
      <c r="IQX19" s="193"/>
      <c r="IQY19" s="193"/>
      <c r="IQZ19" s="193"/>
      <c r="IRA19" s="193"/>
      <c r="IRB19" s="193"/>
      <c r="IRC19" s="193"/>
      <c r="IRD19" s="193"/>
      <c r="IRE19" s="193"/>
      <c r="IRF19" s="193"/>
      <c r="IRG19" s="193"/>
      <c r="IRH19" s="193"/>
      <c r="IRI19" s="193"/>
      <c r="IRJ19" s="193"/>
      <c r="IRK19" s="193"/>
      <c r="IRL19" s="193"/>
      <c r="IRM19" s="193"/>
      <c r="IRN19" s="193"/>
      <c r="IRO19" s="193"/>
      <c r="IRP19" s="193"/>
      <c r="IRQ19" s="193"/>
      <c r="IRR19" s="193"/>
      <c r="IRS19" s="193"/>
      <c r="IRT19" s="193"/>
      <c r="IRU19" s="193"/>
      <c r="IRV19" s="193"/>
      <c r="IRW19" s="193"/>
      <c r="IRX19" s="193"/>
      <c r="IRY19" s="193"/>
      <c r="IRZ19" s="193"/>
      <c r="ISA19" s="193"/>
      <c r="ISB19" s="193"/>
      <c r="ISC19" s="193"/>
      <c r="ISD19" s="193"/>
      <c r="ISE19" s="193"/>
      <c r="ISF19" s="193"/>
      <c r="ISG19" s="193"/>
      <c r="ISH19" s="193"/>
      <c r="ISI19" s="193"/>
      <c r="ISJ19" s="193"/>
      <c r="ISK19" s="193"/>
      <c r="ISL19" s="193"/>
      <c r="ISM19" s="193"/>
      <c r="ISN19" s="193"/>
      <c r="ISO19" s="193"/>
      <c r="ISP19" s="193"/>
      <c r="ISQ19" s="193"/>
      <c r="ISR19" s="193"/>
      <c r="ISS19" s="193"/>
      <c r="IST19" s="193"/>
      <c r="ISU19" s="193"/>
      <c r="ISV19" s="193"/>
      <c r="ISW19" s="193"/>
      <c r="ISX19" s="193"/>
      <c r="ISY19" s="193"/>
      <c r="ISZ19" s="193"/>
      <c r="ITA19" s="193"/>
      <c r="ITB19" s="193"/>
      <c r="ITC19" s="193"/>
      <c r="ITD19" s="193"/>
      <c r="ITE19" s="193"/>
      <c r="ITF19" s="193"/>
      <c r="ITG19" s="193"/>
      <c r="ITH19" s="193"/>
      <c r="ITI19" s="193"/>
      <c r="ITJ19" s="193"/>
      <c r="ITK19" s="193"/>
      <c r="ITL19" s="193"/>
      <c r="ITM19" s="193"/>
      <c r="ITN19" s="193"/>
      <c r="ITO19" s="193"/>
      <c r="ITP19" s="193"/>
      <c r="ITQ19" s="193"/>
      <c r="ITR19" s="193"/>
      <c r="ITS19" s="193"/>
      <c r="ITT19" s="193"/>
      <c r="ITU19" s="193"/>
      <c r="ITV19" s="193"/>
      <c r="ITW19" s="193"/>
      <c r="ITX19" s="193"/>
      <c r="ITY19" s="193"/>
      <c r="ITZ19" s="193"/>
      <c r="IUA19" s="193"/>
      <c r="IUB19" s="193"/>
      <c r="IUC19" s="193"/>
      <c r="IUD19" s="193"/>
      <c r="IUE19" s="193"/>
      <c r="IUF19" s="193"/>
      <c r="IUG19" s="193"/>
      <c r="IUH19" s="193"/>
      <c r="IUI19" s="193"/>
      <c r="IUJ19" s="193"/>
      <c r="IUK19" s="193"/>
      <c r="IUL19" s="193"/>
      <c r="IUM19" s="193"/>
      <c r="IUN19" s="193"/>
      <c r="IUO19" s="193"/>
      <c r="IUP19" s="193"/>
      <c r="IUQ19" s="193"/>
      <c r="IUR19" s="193"/>
      <c r="IUS19" s="193"/>
      <c r="IUT19" s="193"/>
      <c r="IUU19" s="193"/>
      <c r="IUV19" s="193"/>
      <c r="IUW19" s="193"/>
      <c r="IUX19" s="193"/>
      <c r="IUY19" s="193"/>
      <c r="IUZ19" s="193"/>
      <c r="IVA19" s="193"/>
      <c r="IVB19" s="193"/>
      <c r="IVC19" s="193"/>
      <c r="IVD19" s="193"/>
      <c r="IVE19" s="193"/>
      <c r="IVF19" s="193"/>
      <c r="IVG19" s="193"/>
      <c r="IVH19" s="193"/>
      <c r="IVI19" s="193"/>
      <c r="IVJ19" s="193"/>
      <c r="IVK19" s="193"/>
      <c r="IVL19" s="193"/>
      <c r="IVM19" s="193"/>
      <c r="IVN19" s="193"/>
      <c r="IVO19" s="193"/>
      <c r="IVP19" s="193"/>
      <c r="IVQ19" s="193"/>
      <c r="IVR19" s="193"/>
      <c r="IVS19" s="193"/>
      <c r="IVT19" s="193"/>
      <c r="IVU19" s="193"/>
      <c r="IVV19" s="193"/>
      <c r="IVW19" s="193"/>
      <c r="IVX19" s="193"/>
      <c r="IVY19" s="193"/>
      <c r="IVZ19" s="193"/>
      <c r="IWA19" s="193"/>
      <c r="IWB19" s="193"/>
      <c r="IWC19" s="193"/>
      <c r="IWD19" s="193"/>
      <c r="IWE19" s="193"/>
      <c r="IWF19" s="193"/>
      <c r="IWG19" s="193"/>
      <c r="IWH19" s="193"/>
      <c r="IWI19" s="193"/>
      <c r="IWJ19" s="193"/>
      <c r="IWK19" s="193"/>
      <c r="IWL19" s="193"/>
      <c r="IWM19" s="193"/>
      <c r="IWN19" s="193"/>
      <c r="IWO19" s="193"/>
      <c r="IWP19" s="193"/>
      <c r="IWQ19" s="193"/>
      <c r="IWR19" s="193"/>
      <c r="IWS19" s="193"/>
      <c r="IWT19" s="193"/>
      <c r="IWU19" s="193"/>
      <c r="IWV19" s="193"/>
      <c r="IWW19" s="193"/>
      <c r="IWX19" s="193"/>
      <c r="IWY19" s="193"/>
      <c r="IWZ19" s="193"/>
      <c r="IXA19" s="193"/>
      <c r="IXB19" s="193"/>
      <c r="IXC19" s="193"/>
      <c r="IXD19" s="193"/>
      <c r="IXE19" s="193"/>
      <c r="IXF19" s="193"/>
      <c r="IXG19" s="193"/>
      <c r="IXH19" s="193"/>
      <c r="IXI19" s="193"/>
      <c r="IXJ19" s="193"/>
      <c r="IXK19" s="193"/>
      <c r="IXL19" s="193"/>
      <c r="IXM19" s="193"/>
      <c r="IXN19" s="193"/>
      <c r="IXO19" s="193"/>
      <c r="IXP19" s="193"/>
      <c r="IXQ19" s="193"/>
      <c r="IXR19" s="193"/>
      <c r="IXS19" s="193"/>
      <c r="IXT19" s="193"/>
      <c r="IXU19" s="193"/>
      <c r="IXV19" s="193"/>
      <c r="IXW19" s="193"/>
      <c r="IXX19" s="193"/>
      <c r="IXY19" s="193"/>
      <c r="IXZ19" s="193"/>
      <c r="IYA19" s="193"/>
      <c r="IYB19" s="193"/>
      <c r="IYC19" s="193"/>
      <c r="IYD19" s="193"/>
      <c r="IYE19" s="193"/>
      <c r="IYF19" s="193"/>
      <c r="IYG19" s="193"/>
      <c r="IYH19" s="193"/>
      <c r="IYI19" s="193"/>
      <c r="IYJ19" s="193"/>
      <c r="IYK19" s="193"/>
      <c r="IYL19" s="193"/>
      <c r="IYM19" s="193"/>
      <c r="IYN19" s="193"/>
      <c r="IYO19" s="193"/>
      <c r="IYP19" s="193"/>
      <c r="IYQ19" s="193"/>
      <c r="IYR19" s="193"/>
      <c r="IYS19" s="193"/>
      <c r="IYT19" s="193"/>
      <c r="IYU19" s="193"/>
      <c r="IYV19" s="193"/>
      <c r="IYW19" s="193"/>
      <c r="IYX19" s="193"/>
      <c r="IYY19" s="193"/>
      <c r="IYZ19" s="193"/>
      <c r="IZA19" s="193"/>
      <c r="IZB19" s="193"/>
      <c r="IZC19" s="193"/>
      <c r="IZD19" s="193"/>
      <c r="IZE19" s="193"/>
      <c r="IZF19" s="193"/>
      <c r="IZG19" s="193"/>
      <c r="IZH19" s="193"/>
      <c r="IZI19" s="193"/>
      <c r="IZJ19" s="193"/>
      <c r="IZK19" s="193"/>
      <c r="IZL19" s="193"/>
      <c r="IZM19" s="193"/>
      <c r="IZN19" s="193"/>
      <c r="IZO19" s="193"/>
      <c r="IZP19" s="193"/>
      <c r="IZQ19" s="193"/>
      <c r="IZR19" s="193"/>
      <c r="IZS19" s="193"/>
      <c r="IZT19" s="193"/>
      <c r="IZU19" s="193"/>
      <c r="IZV19" s="193"/>
      <c r="IZW19" s="193"/>
      <c r="IZX19" s="193"/>
      <c r="IZY19" s="193"/>
      <c r="IZZ19" s="193"/>
      <c r="JAA19" s="193"/>
      <c r="JAB19" s="193"/>
      <c r="JAC19" s="193"/>
      <c r="JAD19" s="193"/>
      <c r="JAE19" s="193"/>
      <c r="JAF19" s="193"/>
      <c r="JAG19" s="193"/>
      <c r="JAH19" s="193"/>
      <c r="JAI19" s="193"/>
      <c r="JAJ19" s="193"/>
      <c r="JAK19" s="193"/>
      <c r="JAL19" s="193"/>
      <c r="JAM19" s="193"/>
      <c r="JAN19" s="193"/>
      <c r="JAO19" s="193"/>
      <c r="JAP19" s="193"/>
      <c r="JAQ19" s="193"/>
      <c r="JAR19" s="193"/>
      <c r="JAS19" s="193"/>
      <c r="JAT19" s="193"/>
      <c r="JAU19" s="193"/>
      <c r="JAV19" s="193"/>
      <c r="JAW19" s="193"/>
      <c r="JAX19" s="193"/>
      <c r="JAY19" s="193"/>
      <c r="JAZ19" s="193"/>
      <c r="JBA19" s="193"/>
      <c r="JBB19" s="193"/>
      <c r="JBC19" s="193"/>
      <c r="JBD19" s="193"/>
      <c r="JBE19" s="193"/>
      <c r="JBF19" s="193"/>
      <c r="JBG19" s="193"/>
      <c r="JBH19" s="193"/>
      <c r="JBI19" s="193"/>
      <c r="JBJ19" s="193"/>
      <c r="JBK19" s="193"/>
      <c r="JBL19" s="193"/>
      <c r="JBM19" s="193"/>
      <c r="JBN19" s="193"/>
      <c r="JBO19" s="193"/>
      <c r="JBP19" s="193"/>
      <c r="JBQ19" s="193"/>
      <c r="JBR19" s="193"/>
      <c r="JBS19" s="193"/>
      <c r="JBT19" s="193"/>
      <c r="JBU19" s="193"/>
      <c r="JBV19" s="193"/>
      <c r="JBW19" s="193"/>
      <c r="JBX19" s="193"/>
      <c r="JBY19" s="193"/>
      <c r="JBZ19" s="193"/>
      <c r="JCA19" s="193"/>
      <c r="JCB19" s="193"/>
      <c r="JCC19" s="193"/>
      <c r="JCD19" s="193"/>
      <c r="JCE19" s="193"/>
      <c r="JCF19" s="193"/>
      <c r="JCG19" s="193"/>
      <c r="JCH19" s="193"/>
      <c r="JCI19" s="193"/>
      <c r="JCJ19" s="193"/>
      <c r="JCK19" s="193"/>
      <c r="JCL19" s="193"/>
      <c r="JCM19" s="193"/>
      <c r="JCN19" s="193"/>
      <c r="JCO19" s="193"/>
      <c r="JCP19" s="193"/>
      <c r="JCQ19" s="193"/>
      <c r="JCR19" s="193"/>
      <c r="JCS19" s="193"/>
      <c r="JCT19" s="193"/>
      <c r="JCU19" s="193"/>
      <c r="JCV19" s="193"/>
      <c r="JCW19" s="193"/>
      <c r="JCX19" s="193"/>
      <c r="JCY19" s="193"/>
      <c r="JCZ19" s="193"/>
      <c r="JDA19" s="193"/>
      <c r="JDB19" s="193"/>
      <c r="JDC19" s="193"/>
      <c r="JDD19" s="193"/>
      <c r="JDE19" s="193"/>
      <c r="JDF19" s="193"/>
      <c r="JDG19" s="193"/>
      <c r="JDH19" s="193"/>
      <c r="JDI19" s="193"/>
      <c r="JDJ19" s="193"/>
      <c r="JDK19" s="193"/>
      <c r="JDL19" s="193"/>
      <c r="JDM19" s="193"/>
      <c r="JDN19" s="193"/>
      <c r="JDO19" s="193"/>
      <c r="JDP19" s="193"/>
      <c r="JDQ19" s="193"/>
      <c r="JDR19" s="193"/>
      <c r="JDS19" s="193"/>
      <c r="JDT19" s="193"/>
      <c r="JDU19" s="193"/>
      <c r="JDV19" s="193"/>
      <c r="JDW19" s="193"/>
      <c r="JDX19" s="193"/>
      <c r="JDY19" s="193"/>
      <c r="JDZ19" s="193"/>
      <c r="JEA19" s="193"/>
      <c r="JEB19" s="193"/>
      <c r="JEC19" s="193"/>
      <c r="JED19" s="193"/>
      <c r="JEE19" s="193"/>
      <c r="JEF19" s="193"/>
      <c r="JEG19" s="193"/>
      <c r="JEH19" s="193"/>
      <c r="JEI19" s="193"/>
      <c r="JEJ19" s="193"/>
      <c r="JEK19" s="193"/>
      <c r="JEL19" s="193"/>
      <c r="JEM19" s="193"/>
      <c r="JEN19" s="193"/>
      <c r="JEO19" s="193"/>
      <c r="JEP19" s="193"/>
      <c r="JEQ19" s="193"/>
      <c r="JER19" s="193"/>
      <c r="JES19" s="193"/>
      <c r="JET19" s="193"/>
      <c r="JEU19" s="193"/>
      <c r="JEV19" s="193"/>
      <c r="JEW19" s="193"/>
      <c r="JEX19" s="193"/>
      <c r="JEY19" s="193"/>
      <c r="JEZ19" s="193"/>
      <c r="JFA19" s="193"/>
      <c r="JFB19" s="193"/>
      <c r="JFC19" s="193"/>
      <c r="JFD19" s="193"/>
      <c r="JFE19" s="193"/>
      <c r="JFF19" s="193"/>
      <c r="JFG19" s="193"/>
      <c r="JFH19" s="193"/>
      <c r="JFI19" s="193"/>
      <c r="JFJ19" s="193"/>
      <c r="JFK19" s="193"/>
      <c r="JFL19" s="193"/>
      <c r="JFM19" s="193"/>
      <c r="JFN19" s="193"/>
      <c r="JFO19" s="193"/>
      <c r="JFP19" s="193"/>
      <c r="JFQ19" s="193"/>
      <c r="JFR19" s="193"/>
      <c r="JFS19" s="193"/>
      <c r="JFT19" s="193"/>
      <c r="JFU19" s="193"/>
      <c r="JFV19" s="193"/>
      <c r="JFW19" s="193"/>
      <c r="JFX19" s="193"/>
      <c r="JFY19" s="193"/>
      <c r="JFZ19" s="193"/>
      <c r="JGA19" s="193"/>
      <c r="JGB19" s="193"/>
      <c r="JGC19" s="193"/>
      <c r="JGD19" s="193"/>
      <c r="JGE19" s="193"/>
      <c r="JGF19" s="193"/>
      <c r="JGG19" s="193"/>
      <c r="JGH19" s="193"/>
      <c r="JGI19" s="193"/>
      <c r="JGJ19" s="193"/>
      <c r="JGK19" s="193"/>
      <c r="JGL19" s="193"/>
      <c r="JGM19" s="193"/>
      <c r="JGN19" s="193"/>
      <c r="JGO19" s="193"/>
      <c r="JGP19" s="193"/>
      <c r="JGQ19" s="193"/>
      <c r="JGR19" s="193"/>
      <c r="JGS19" s="193"/>
      <c r="JGT19" s="193"/>
      <c r="JGU19" s="193"/>
      <c r="JGV19" s="193"/>
      <c r="JGW19" s="193"/>
      <c r="JGX19" s="193"/>
      <c r="JGY19" s="193"/>
      <c r="JGZ19" s="193"/>
      <c r="JHA19" s="193"/>
      <c r="JHB19" s="193"/>
      <c r="JHC19" s="193"/>
      <c r="JHD19" s="193"/>
      <c r="JHE19" s="193"/>
      <c r="JHF19" s="193"/>
      <c r="JHG19" s="193"/>
      <c r="JHH19" s="193"/>
      <c r="JHI19" s="193"/>
      <c r="JHJ19" s="193"/>
      <c r="JHK19" s="193"/>
      <c r="JHL19" s="193"/>
      <c r="JHM19" s="193"/>
      <c r="JHN19" s="193"/>
      <c r="JHO19" s="193"/>
      <c r="JHP19" s="193"/>
      <c r="JHQ19" s="193"/>
      <c r="JHR19" s="193"/>
      <c r="JHS19" s="193"/>
      <c r="JHT19" s="193"/>
      <c r="JHU19" s="193"/>
      <c r="JHV19" s="193"/>
      <c r="JHW19" s="193"/>
      <c r="JHX19" s="193"/>
      <c r="JHY19" s="193"/>
      <c r="JHZ19" s="193"/>
      <c r="JIA19" s="193"/>
      <c r="JIB19" s="193"/>
      <c r="JIC19" s="193"/>
      <c r="JID19" s="193"/>
      <c r="JIE19" s="193"/>
      <c r="JIF19" s="193"/>
      <c r="JIG19" s="193"/>
      <c r="JIH19" s="193"/>
      <c r="JII19" s="193"/>
      <c r="JIJ19" s="193"/>
      <c r="JIK19" s="193"/>
      <c r="JIL19" s="193"/>
      <c r="JIM19" s="193"/>
      <c r="JIN19" s="193"/>
      <c r="JIO19" s="193"/>
      <c r="JIP19" s="193"/>
      <c r="JIQ19" s="193"/>
      <c r="JIR19" s="193"/>
      <c r="JIS19" s="193"/>
      <c r="JIT19" s="193"/>
      <c r="JIU19" s="193"/>
      <c r="JIV19" s="193"/>
      <c r="JIW19" s="193"/>
      <c r="JIX19" s="193"/>
      <c r="JIY19" s="193"/>
      <c r="JIZ19" s="193"/>
      <c r="JJA19" s="193"/>
      <c r="JJB19" s="193"/>
      <c r="JJC19" s="193"/>
      <c r="JJD19" s="193"/>
      <c r="JJE19" s="193"/>
      <c r="JJF19" s="193"/>
      <c r="JJG19" s="193"/>
      <c r="JJH19" s="193"/>
      <c r="JJI19" s="193"/>
      <c r="JJJ19" s="193"/>
      <c r="JJK19" s="193"/>
      <c r="JJL19" s="193"/>
      <c r="JJM19" s="193"/>
      <c r="JJN19" s="193"/>
      <c r="JJO19" s="193"/>
      <c r="JJP19" s="193"/>
      <c r="JJQ19" s="193"/>
      <c r="JJR19" s="193"/>
      <c r="JJS19" s="193"/>
      <c r="JJT19" s="193"/>
      <c r="JJU19" s="193"/>
      <c r="JJV19" s="193"/>
      <c r="JJW19" s="193"/>
      <c r="JJX19" s="193"/>
      <c r="JJY19" s="193"/>
      <c r="JJZ19" s="193"/>
      <c r="JKA19" s="193"/>
      <c r="JKB19" s="193"/>
      <c r="JKC19" s="193"/>
      <c r="JKD19" s="193"/>
      <c r="JKE19" s="193"/>
      <c r="JKF19" s="193"/>
      <c r="JKG19" s="193"/>
      <c r="JKH19" s="193"/>
      <c r="JKI19" s="193"/>
      <c r="JKJ19" s="193"/>
      <c r="JKK19" s="193"/>
      <c r="JKL19" s="193"/>
      <c r="JKM19" s="193"/>
      <c r="JKN19" s="193"/>
      <c r="JKO19" s="193"/>
      <c r="JKP19" s="193"/>
      <c r="JKQ19" s="193"/>
      <c r="JKR19" s="193"/>
      <c r="JKS19" s="193"/>
      <c r="JKT19" s="193"/>
      <c r="JKU19" s="193"/>
      <c r="JKV19" s="193"/>
      <c r="JKW19" s="193"/>
      <c r="JKX19" s="193"/>
      <c r="JKY19" s="193"/>
      <c r="JKZ19" s="193"/>
      <c r="JLA19" s="193"/>
      <c r="JLB19" s="193"/>
      <c r="JLC19" s="193"/>
      <c r="JLD19" s="193"/>
      <c r="JLE19" s="193"/>
      <c r="JLF19" s="193"/>
      <c r="JLG19" s="193"/>
      <c r="JLH19" s="193"/>
      <c r="JLI19" s="193"/>
      <c r="JLJ19" s="193"/>
      <c r="JLK19" s="193"/>
      <c r="JLL19" s="193"/>
      <c r="JLM19" s="193"/>
      <c r="JLN19" s="193"/>
      <c r="JLO19" s="193"/>
      <c r="JLP19" s="193"/>
      <c r="JLQ19" s="193"/>
      <c r="JLR19" s="193"/>
      <c r="JLS19" s="193"/>
      <c r="JLT19" s="193"/>
      <c r="JLU19" s="193"/>
      <c r="JLV19" s="193"/>
      <c r="JLW19" s="193"/>
      <c r="JLX19" s="193"/>
      <c r="JLY19" s="193"/>
      <c r="JLZ19" s="193"/>
      <c r="JMA19" s="193"/>
      <c r="JMB19" s="193"/>
      <c r="JMC19" s="193"/>
      <c r="JMD19" s="193"/>
      <c r="JME19" s="193"/>
      <c r="JMF19" s="193"/>
      <c r="JMG19" s="193"/>
      <c r="JMH19" s="193"/>
      <c r="JMI19" s="193"/>
      <c r="JMJ19" s="193"/>
      <c r="JMK19" s="193"/>
      <c r="JML19" s="193"/>
      <c r="JMM19" s="193"/>
      <c r="JMN19" s="193"/>
      <c r="JMO19" s="193"/>
      <c r="JMP19" s="193"/>
      <c r="JMQ19" s="193"/>
      <c r="JMR19" s="193"/>
      <c r="JMS19" s="193"/>
      <c r="JMT19" s="193"/>
      <c r="JMU19" s="193"/>
      <c r="JMV19" s="193"/>
      <c r="JMW19" s="193"/>
      <c r="JMX19" s="193"/>
      <c r="JMY19" s="193"/>
      <c r="JMZ19" s="193"/>
      <c r="JNA19" s="193"/>
      <c r="JNB19" s="193"/>
      <c r="JNC19" s="193"/>
      <c r="JND19" s="193"/>
      <c r="JNE19" s="193"/>
      <c r="JNF19" s="193"/>
      <c r="JNG19" s="193"/>
      <c r="JNH19" s="193"/>
      <c r="JNI19" s="193"/>
      <c r="JNJ19" s="193"/>
      <c r="JNK19" s="193"/>
      <c r="JNL19" s="193"/>
      <c r="JNM19" s="193"/>
      <c r="JNN19" s="193"/>
      <c r="JNO19" s="193"/>
      <c r="JNP19" s="193"/>
      <c r="JNQ19" s="193"/>
      <c r="JNR19" s="193"/>
      <c r="JNS19" s="193"/>
      <c r="JNT19" s="193"/>
      <c r="JNU19" s="193"/>
      <c r="JNV19" s="193"/>
      <c r="JNW19" s="193"/>
      <c r="JNX19" s="193"/>
      <c r="JNY19" s="193"/>
      <c r="JNZ19" s="193"/>
      <c r="JOA19" s="193"/>
      <c r="JOB19" s="193"/>
      <c r="JOC19" s="193"/>
      <c r="JOD19" s="193"/>
      <c r="JOE19" s="193"/>
      <c r="JOF19" s="193"/>
      <c r="JOG19" s="193"/>
      <c r="JOH19" s="193"/>
      <c r="JOI19" s="193"/>
      <c r="JOJ19" s="193"/>
      <c r="JOK19" s="193"/>
      <c r="JOL19" s="193"/>
      <c r="JOM19" s="193"/>
      <c r="JON19" s="193"/>
      <c r="JOO19" s="193"/>
      <c r="JOP19" s="193"/>
      <c r="JOQ19" s="193"/>
      <c r="JOR19" s="193"/>
      <c r="JOS19" s="193"/>
      <c r="JOT19" s="193"/>
      <c r="JOU19" s="193"/>
      <c r="JOV19" s="193"/>
      <c r="JOW19" s="193"/>
      <c r="JOX19" s="193"/>
      <c r="JOY19" s="193"/>
      <c r="JOZ19" s="193"/>
      <c r="JPA19" s="193"/>
      <c r="JPB19" s="193"/>
      <c r="JPC19" s="193"/>
      <c r="JPD19" s="193"/>
      <c r="JPE19" s="193"/>
      <c r="JPF19" s="193"/>
      <c r="JPG19" s="193"/>
      <c r="JPH19" s="193"/>
      <c r="JPI19" s="193"/>
      <c r="JPJ19" s="193"/>
      <c r="JPK19" s="193"/>
      <c r="JPL19" s="193"/>
      <c r="JPM19" s="193"/>
      <c r="JPN19" s="193"/>
      <c r="JPO19" s="193"/>
      <c r="JPP19" s="193"/>
      <c r="JPQ19" s="193"/>
      <c r="JPR19" s="193"/>
      <c r="JPS19" s="193"/>
      <c r="JPT19" s="193"/>
      <c r="JPU19" s="193"/>
      <c r="JPV19" s="193"/>
      <c r="JPW19" s="193"/>
      <c r="JPX19" s="193"/>
      <c r="JPY19" s="193"/>
      <c r="JPZ19" s="193"/>
      <c r="JQA19" s="193"/>
      <c r="JQB19" s="193"/>
      <c r="JQC19" s="193"/>
      <c r="JQD19" s="193"/>
      <c r="JQE19" s="193"/>
      <c r="JQF19" s="193"/>
      <c r="JQG19" s="193"/>
      <c r="JQH19" s="193"/>
      <c r="JQI19" s="193"/>
      <c r="JQJ19" s="193"/>
      <c r="JQK19" s="193"/>
      <c r="JQL19" s="193"/>
      <c r="JQM19" s="193"/>
      <c r="JQN19" s="193"/>
      <c r="JQO19" s="193"/>
      <c r="JQP19" s="193"/>
      <c r="JQQ19" s="193"/>
      <c r="JQR19" s="193"/>
      <c r="JQS19" s="193"/>
      <c r="JQT19" s="193"/>
      <c r="JQU19" s="193"/>
      <c r="JQV19" s="193"/>
      <c r="JQW19" s="193"/>
      <c r="JQX19" s="193"/>
      <c r="JQY19" s="193"/>
      <c r="JQZ19" s="193"/>
      <c r="JRA19" s="193"/>
      <c r="JRB19" s="193"/>
      <c r="JRC19" s="193"/>
      <c r="JRD19" s="193"/>
      <c r="JRE19" s="193"/>
      <c r="JRF19" s="193"/>
      <c r="JRG19" s="193"/>
      <c r="JRH19" s="193"/>
      <c r="JRI19" s="193"/>
      <c r="JRJ19" s="193"/>
      <c r="JRK19" s="193"/>
      <c r="JRL19" s="193"/>
      <c r="JRM19" s="193"/>
      <c r="JRN19" s="193"/>
      <c r="JRO19" s="193"/>
      <c r="JRP19" s="193"/>
      <c r="JRQ19" s="193"/>
      <c r="JRR19" s="193"/>
      <c r="JRS19" s="193"/>
      <c r="JRT19" s="193"/>
      <c r="JRU19" s="193"/>
      <c r="JRV19" s="193"/>
      <c r="JRW19" s="193"/>
      <c r="JRX19" s="193"/>
      <c r="JRY19" s="193"/>
      <c r="JRZ19" s="193"/>
      <c r="JSA19" s="193"/>
      <c r="JSB19" s="193"/>
      <c r="JSC19" s="193"/>
      <c r="JSD19" s="193"/>
      <c r="JSE19" s="193"/>
      <c r="JSF19" s="193"/>
      <c r="JSG19" s="193"/>
      <c r="JSH19" s="193"/>
      <c r="JSI19" s="193"/>
      <c r="JSJ19" s="193"/>
      <c r="JSK19" s="193"/>
      <c r="JSL19" s="193"/>
      <c r="JSM19" s="193"/>
      <c r="JSN19" s="193"/>
      <c r="JSO19" s="193"/>
      <c r="JSP19" s="193"/>
      <c r="JSQ19" s="193"/>
      <c r="JSR19" s="193"/>
      <c r="JSS19" s="193"/>
      <c r="JST19" s="193"/>
      <c r="JSU19" s="193"/>
      <c r="JSV19" s="193"/>
      <c r="JSW19" s="193"/>
      <c r="JSX19" s="193"/>
      <c r="JSY19" s="193"/>
      <c r="JSZ19" s="193"/>
      <c r="JTA19" s="193"/>
      <c r="JTB19" s="193"/>
      <c r="JTC19" s="193"/>
      <c r="JTD19" s="193"/>
      <c r="JTE19" s="193"/>
      <c r="JTF19" s="193"/>
      <c r="JTG19" s="193"/>
      <c r="JTH19" s="193"/>
      <c r="JTI19" s="193"/>
      <c r="JTJ19" s="193"/>
      <c r="JTK19" s="193"/>
      <c r="JTL19" s="193"/>
      <c r="JTM19" s="193"/>
      <c r="JTN19" s="193"/>
      <c r="JTO19" s="193"/>
      <c r="JTP19" s="193"/>
      <c r="JTQ19" s="193"/>
      <c r="JTR19" s="193"/>
      <c r="JTS19" s="193"/>
      <c r="JTT19" s="193"/>
      <c r="JTU19" s="193"/>
      <c r="JTV19" s="193"/>
      <c r="JTW19" s="193"/>
      <c r="JTX19" s="193"/>
      <c r="JTY19" s="193"/>
      <c r="JTZ19" s="193"/>
      <c r="JUA19" s="193"/>
      <c r="JUB19" s="193"/>
      <c r="JUC19" s="193"/>
      <c r="JUD19" s="193"/>
      <c r="JUE19" s="193"/>
      <c r="JUF19" s="193"/>
      <c r="JUG19" s="193"/>
      <c r="JUH19" s="193"/>
      <c r="JUI19" s="193"/>
      <c r="JUJ19" s="193"/>
      <c r="JUK19" s="193"/>
      <c r="JUL19" s="193"/>
      <c r="JUM19" s="193"/>
      <c r="JUN19" s="193"/>
      <c r="JUO19" s="193"/>
      <c r="JUP19" s="193"/>
      <c r="JUQ19" s="193"/>
      <c r="JUR19" s="193"/>
      <c r="JUS19" s="193"/>
      <c r="JUT19" s="193"/>
      <c r="JUU19" s="193"/>
      <c r="JUV19" s="193"/>
      <c r="JUW19" s="193"/>
      <c r="JUX19" s="193"/>
      <c r="JUY19" s="193"/>
      <c r="JUZ19" s="193"/>
      <c r="JVA19" s="193"/>
      <c r="JVB19" s="193"/>
      <c r="JVC19" s="193"/>
      <c r="JVD19" s="193"/>
      <c r="JVE19" s="193"/>
      <c r="JVF19" s="193"/>
      <c r="JVG19" s="193"/>
      <c r="JVH19" s="193"/>
      <c r="JVI19" s="193"/>
      <c r="JVJ19" s="193"/>
      <c r="JVK19" s="193"/>
      <c r="JVL19" s="193"/>
      <c r="JVM19" s="193"/>
      <c r="JVN19" s="193"/>
      <c r="JVO19" s="193"/>
      <c r="JVP19" s="193"/>
      <c r="JVQ19" s="193"/>
      <c r="JVR19" s="193"/>
      <c r="JVS19" s="193"/>
      <c r="JVT19" s="193"/>
      <c r="JVU19" s="193"/>
      <c r="JVV19" s="193"/>
      <c r="JVW19" s="193"/>
      <c r="JVX19" s="193"/>
      <c r="JVY19" s="193"/>
      <c r="JVZ19" s="193"/>
      <c r="JWA19" s="193"/>
      <c r="JWB19" s="193"/>
      <c r="JWC19" s="193"/>
      <c r="JWD19" s="193"/>
      <c r="JWE19" s="193"/>
      <c r="JWF19" s="193"/>
      <c r="JWG19" s="193"/>
      <c r="JWH19" s="193"/>
      <c r="JWI19" s="193"/>
      <c r="JWJ19" s="193"/>
      <c r="JWK19" s="193"/>
      <c r="JWL19" s="193"/>
      <c r="JWM19" s="193"/>
      <c r="JWN19" s="193"/>
      <c r="JWO19" s="193"/>
      <c r="JWP19" s="193"/>
      <c r="JWQ19" s="193"/>
      <c r="JWR19" s="193"/>
      <c r="JWS19" s="193"/>
      <c r="JWT19" s="193"/>
      <c r="JWU19" s="193"/>
      <c r="JWV19" s="193"/>
      <c r="JWW19" s="193"/>
      <c r="JWX19" s="193"/>
      <c r="JWY19" s="193"/>
      <c r="JWZ19" s="193"/>
      <c r="JXA19" s="193"/>
      <c r="JXB19" s="193"/>
      <c r="JXC19" s="193"/>
      <c r="JXD19" s="193"/>
      <c r="JXE19" s="193"/>
      <c r="JXF19" s="193"/>
      <c r="JXG19" s="193"/>
      <c r="JXH19" s="193"/>
      <c r="JXI19" s="193"/>
      <c r="JXJ19" s="193"/>
      <c r="JXK19" s="193"/>
      <c r="JXL19" s="193"/>
      <c r="JXM19" s="193"/>
      <c r="JXN19" s="193"/>
      <c r="JXO19" s="193"/>
      <c r="JXP19" s="193"/>
      <c r="JXQ19" s="193"/>
      <c r="JXR19" s="193"/>
      <c r="JXS19" s="193"/>
      <c r="JXT19" s="193"/>
      <c r="JXU19" s="193"/>
      <c r="JXV19" s="193"/>
      <c r="JXW19" s="193"/>
      <c r="JXX19" s="193"/>
      <c r="JXY19" s="193"/>
      <c r="JXZ19" s="193"/>
      <c r="JYA19" s="193"/>
      <c r="JYB19" s="193"/>
      <c r="JYC19" s="193"/>
      <c r="JYD19" s="193"/>
      <c r="JYE19" s="193"/>
      <c r="JYF19" s="193"/>
      <c r="JYG19" s="193"/>
      <c r="JYH19" s="193"/>
      <c r="JYI19" s="193"/>
      <c r="JYJ19" s="193"/>
      <c r="JYK19" s="193"/>
      <c r="JYL19" s="193"/>
      <c r="JYM19" s="193"/>
      <c r="JYN19" s="193"/>
      <c r="JYO19" s="193"/>
      <c r="JYP19" s="193"/>
      <c r="JYQ19" s="193"/>
      <c r="JYR19" s="193"/>
      <c r="JYS19" s="193"/>
      <c r="JYT19" s="193"/>
      <c r="JYU19" s="193"/>
      <c r="JYV19" s="193"/>
      <c r="JYW19" s="193"/>
      <c r="JYX19" s="193"/>
      <c r="JYY19" s="193"/>
      <c r="JYZ19" s="193"/>
      <c r="JZA19" s="193"/>
      <c r="JZB19" s="193"/>
      <c r="JZC19" s="193"/>
      <c r="JZD19" s="193"/>
      <c r="JZE19" s="193"/>
      <c r="JZF19" s="193"/>
      <c r="JZG19" s="193"/>
      <c r="JZH19" s="193"/>
      <c r="JZI19" s="193"/>
      <c r="JZJ19" s="193"/>
      <c r="JZK19" s="193"/>
      <c r="JZL19" s="193"/>
      <c r="JZM19" s="193"/>
      <c r="JZN19" s="193"/>
      <c r="JZO19" s="193"/>
      <c r="JZP19" s="193"/>
      <c r="JZQ19" s="193"/>
      <c r="JZR19" s="193"/>
      <c r="JZS19" s="193"/>
      <c r="JZT19" s="193"/>
      <c r="JZU19" s="193"/>
      <c r="JZV19" s="193"/>
      <c r="JZW19" s="193"/>
      <c r="JZX19" s="193"/>
      <c r="JZY19" s="193"/>
      <c r="JZZ19" s="193"/>
      <c r="KAA19" s="193"/>
      <c r="KAB19" s="193"/>
      <c r="KAC19" s="193"/>
      <c r="KAD19" s="193"/>
      <c r="KAE19" s="193"/>
      <c r="KAF19" s="193"/>
      <c r="KAG19" s="193"/>
      <c r="KAH19" s="193"/>
      <c r="KAI19" s="193"/>
      <c r="KAJ19" s="193"/>
      <c r="KAK19" s="193"/>
      <c r="KAL19" s="193"/>
      <c r="KAM19" s="193"/>
      <c r="KAN19" s="193"/>
      <c r="KAO19" s="193"/>
      <c r="KAP19" s="193"/>
      <c r="KAQ19" s="193"/>
      <c r="KAR19" s="193"/>
      <c r="KAS19" s="193"/>
      <c r="KAT19" s="193"/>
      <c r="KAU19" s="193"/>
      <c r="KAV19" s="193"/>
      <c r="KAW19" s="193"/>
      <c r="KAX19" s="193"/>
      <c r="KAY19" s="193"/>
      <c r="KAZ19" s="193"/>
      <c r="KBA19" s="193"/>
      <c r="KBB19" s="193"/>
      <c r="KBC19" s="193"/>
      <c r="KBD19" s="193"/>
      <c r="KBE19" s="193"/>
      <c r="KBF19" s="193"/>
      <c r="KBG19" s="193"/>
      <c r="KBH19" s="193"/>
      <c r="KBI19" s="193"/>
      <c r="KBJ19" s="193"/>
      <c r="KBK19" s="193"/>
      <c r="KBL19" s="193"/>
      <c r="KBM19" s="193"/>
      <c r="KBN19" s="193"/>
      <c r="KBO19" s="193"/>
      <c r="KBP19" s="193"/>
      <c r="KBQ19" s="193"/>
      <c r="KBR19" s="193"/>
      <c r="KBS19" s="193"/>
      <c r="KBT19" s="193"/>
      <c r="KBU19" s="193"/>
      <c r="KBV19" s="193"/>
      <c r="KBW19" s="193"/>
      <c r="KBX19" s="193"/>
      <c r="KBY19" s="193"/>
      <c r="KBZ19" s="193"/>
      <c r="KCA19" s="193"/>
      <c r="KCB19" s="193"/>
      <c r="KCC19" s="193"/>
      <c r="KCD19" s="193"/>
      <c r="KCE19" s="193"/>
      <c r="KCF19" s="193"/>
      <c r="KCG19" s="193"/>
      <c r="KCH19" s="193"/>
      <c r="KCI19" s="193"/>
      <c r="KCJ19" s="193"/>
      <c r="KCK19" s="193"/>
      <c r="KCL19" s="193"/>
      <c r="KCM19" s="193"/>
      <c r="KCN19" s="193"/>
      <c r="KCO19" s="193"/>
      <c r="KCP19" s="193"/>
      <c r="KCQ19" s="193"/>
      <c r="KCR19" s="193"/>
      <c r="KCS19" s="193"/>
      <c r="KCT19" s="193"/>
      <c r="KCU19" s="193"/>
      <c r="KCV19" s="193"/>
      <c r="KCW19" s="193"/>
      <c r="KCX19" s="193"/>
      <c r="KCY19" s="193"/>
      <c r="KCZ19" s="193"/>
      <c r="KDA19" s="193"/>
      <c r="KDB19" s="193"/>
      <c r="KDC19" s="193"/>
      <c r="KDD19" s="193"/>
      <c r="KDE19" s="193"/>
      <c r="KDF19" s="193"/>
      <c r="KDG19" s="193"/>
      <c r="KDH19" s="193"/>
      <c r="KDI19" s="193"/>
      <c r="KDJ19" s="193"/>
      <c r="KDK19" s="193"/>
      <c r="KDL19" s="193"/>
      <c r="KDM19" s="193"/>
      <c r="KDN19" s="193"/>
      <c r="KDO19" s="193"/>
      <c r="KDP19" s="193"/>
      <c r="KDQ19" s="193"/>
      <c r="KDR19" s="193"/>
      <c r="KDS19" s="193"/>
      <c r="KDT19" s="193"/>
      <c r="KDU19" s="193"/>
      <c r="KDV19" s="193"/>
      <c r="KDW19" s="193"/>
      <c r="KDX19" s="193"/>
      <c r="KDY19" s="193"/>
      <c r="KDZ19" s="193"/>
      <c r="KEA19" s="193"/>
      <c r="KEB19" s="193"/>
      <c r="KEC19" s="193"/>
      <c r="KED19" s="193"/>
      <c r="KEE19" s="193"/>
      <c r="KEF19" s="193"/>
      <c r="KEG19" s="193"/>
      <c r="KEH19" s="193"/>
      <c r="KEI19" s="193"/>
      <c r="KEJ19" s="193"/>
      <c r="KEK19" s="193"/>
      <c r="KEL19" s="193"/>
      <c r="KEM19" s="193"/>
      <c r="KEN19" s="193"/>
      <c r="KEO19" s="193"/>
      <c r="KEP19" s="193"/>
      <c r="KEQ19" s="193"/>
      <c r="KER19" s="193"/>
      <c r="KES19" s="193"/>
      <c r="KET19" s="193"/>
      <c r="KEU19" s="193"/>
      <c r="KEV19" s="193"/>
      <c r="KEW19" s="193"/>
      <c r="KEX19" s="193"/>
      <c r="KEY19" s="193"/>
      <c r="KEZ19" s="193"/>
      <c r="KFA19" s="193"/>
      <c r="KFB19" s="193"/>
      <c r="KFC19" s="193"/>
      <c r="KFD19" s="193"/>
      <c r="KFE19" s="193"/>
      <c r="KFF19" s="193"/>
      <c r="KFG19" s="193"/>
      <c r="KFH19" s="193"/>
      <c r="KFI19" s="193"/>
      <c r="KFJ19" s="193"/>
      <c r="KFK19" s="193"/>
      <c r="KFL19" s="193"/>
      <c r="KFM19" s="193"/>
      <c r="KFN19" s="193"/>
      <c r="KFO19" s="193"/>
      <c r="KFP19" s="193"/>
      <c r="KFQ19" s="193"/>
      <c r="KFR19" s="193"/>
      <c r="KFS19" s="193"/>
      <c r="KFT19" s="193"/>
      <c r="KFU19" s="193"/>
      <c r="KFV19" s="193"/>
      <c r="KFW19" s="193"/>
      <c r="KFX19" s="193"/>
      <c r="KFY19" s="193"/>
      <c r="KFZ19" s="193"/>
      <c r="KGA19" s="193"/>
      <c r="KGB19" s="193"/>
      <c r="KGC19" s="193"/>
      <c r="KGD19" s="193"/>
      <c r="KGE19" s="193"/>
      <c r="KGF19" s="193"/>
      <c r="KGG19" s="193"/>
      <c r="KGH19" s="193"/>
      <c r="KGI19" s="193"/>
      <c r="KGJ19" s="193"/>
      <c r="KGK19" s="193"/>
      <c r="KGL19" s="193"/>
      <c r="KGM19" s="193"/>
      <c r="KGN19" s="193"/>
      <c r="KGO19" s="193"/>
      <c r="KGP19" s="193"/>
      <c r="KGQ19" s="193"/>
      <c r="KGR19" s="193"/>
      <c r="KGS19" s="193"/>
      <c r="KGT19" s="193"/>
      <c r="KGU19" s="193"/>
      <c r="KGV19" s="193"/>
      <c r="KGW19" s="193"/>
      <c r="KGX19" s="193"/>
      <c r="KGY19" s="193"/>
      <c r="KGZ19" s="193"/>
      <c r="KHA19" s="193"/>
      <c r="KHB19" s="193"/>
      <c r="KHC19" s="193"/>
      <c r="KHD19" s="193"/>
      <c r="KHE19" s="193"/>
      <c r="KHF19" s="193"/>
      <c r="KHG19" s="193"/>
      <c r="KHH19" s="193"/>
      <c r="KHI19" s="193"/>
      <c r="KHJ19" s="193"/>
      <c r="KHK19" s="193"/>
      <c r="KHL19" s="193"/>
      <c r="KHM19" s="193"/>
      <c r="KHN19" s="193"/>
      <c r="KHO19" s="193"/>
      <c r="KHP19" s="193"/>
      <c r="KHQ19" s="193"/>
      <c r="KHR19" s="193"/>
      <c r="KHS19" s="193"/>
      <c r="KHT19" s="193"/>
      <c r="KHU19" s="193"/>
      <c r="KHV19" s="193"/>
      <c r="KHW19" s="193"/>
      <c r="KHX19" s="193"/>
      <c r="KHY19" s="193"/>
      <c r="KHZ19" s="193"/>
      <c r="KIA19" s="193"/>
      <c r="KIB19" s="193"/>
      <c r="KIC19" s="193"/>
      <c r="KID19" s="193"/>
      <c r="KIE19" s="193"/>
      <c r="KIF19" s="193"/>
      <c r="KIG19" s="193"/>
      <c r="KIH19" s="193"/>
      <c r="KII19" s="193"/>
      <c r="KIJ19" s="193"/>
      <c r="KIK19" s="193"/>
      <c r="KIL19" s="193"/>
      <c r="KIM19" s="193"/>
      <c r="KIN19" s="193"/>
      <c r="KIO19" s="193"/>
      <c r="KIP19" s="193"/>
      <c r="KIQ19" s="193"/>
      <c r="KIR19" s="193"/>
      <c r="KIS19" s="193"/>
      <c r="KIT19" s="193"/>
      <c r="KIU19" s="193"/>
      <c r="KIV19" s="193"/>
      <c r="KIW19" s="193"/>
      <c r="KIX19" s="193"/>
      <c r="KIY19" s="193"/>
      <c r="KIZ19" s="193"/>
      <c r="KJA19" s="193"/>
      <c r="KJB19" s="193"/>
      <c r="KJC19" s="193"/>
      <c r="KJD19" s="193"/>
      <c r="KJE19" s="193"/>
      <c r="KJF19" s="193"/>
      <c r="KJG19" s="193"/>
      <c r="KJH19" s="193"/>
      <c r="KJI19" s="193"/>
      <c r="KJJ19" s="193"/>
      <c r="KJK19" s="193"/>
      <c r="KJL19" s="193"/>
      <c r="KJM19" s="193"/>
      <c r="KJN19" s="193"/>
      <c r="KJO19" s="193"/>
      <c r="KJP19" s="193"/>
      <c r="KJQ19" s="193"/>
      <c r="KJR19" s="193"/>
      <c r="KJS19" s="193"/>
      <c r="KJT19" s="193"/>
      <c r="KJU19" s="193"/>
      <c r="KJV19" s="193"/>
      <c r="KJW19" s="193"/>
      <c r="KJX19" s="193"/>
      <c r="KJY19" s="193"/>
      <c r="KJZ19" s="193"/>
      <c r="KKA19" s="193"/>
      <c r="KKB19" s="193"/>
      <c r="KKC19" s="193"/>
      <c r="KKD19" s="193"/>
      <c r="KKE19" s="193"/>
      <c r="KKF19" s="193"/>
      <c r="KKG19" s="193"/>
      <c r="KKH19" s="193"/>
      <c r="KKI19" s="193"/>
      <c r="KKJ19" s="193"/>
      <c r="KKK19" s="193"/>
      <c r="KKL19" s="193"/>
      <c r="KKM19" s="193"/>
      <c r="KKN19" s="193"/>
      <c r="KKO19" s="193"/>
      <c r="KKP19" s="193"/>
      <c r="KKQ19" s="193"/>
      <c r="KKR19" s="193"/>
      <c r="KKS19" s="193"/>
      <c r="KKT19" s="193"/>
      <c r="KKU19" s="193"/>
      <c r="KKV19" s="193"/>
      <c r="KKW19" s="193"/>
      <c r="KKX19" s="193"/>
      <c r="KKY19" s="193"/>
      <c r="KKZ19" s="193"/>
      <c r="KLA19" s="193"/>
      <c r="KLB19" s="193"/>
      <c r="KLC19" s="193"/>
      <c r="KLD19" s="193"/>
      <c r="KLE19" s="193"/>
      <c r="KLF19" s="193"/>
      <c r="KLG19" s="193"/>
      <c r="KLH19" s="193"/>
      <c r="KLI19" s="193"/>
      <c r="KLJ19" s="193"/>
      <c r="KLK19" s="193"/>
      <c r="KLL19" s="193"/>
      <c r="KLM19" s="193"/>
      <c r="KLN19" s="193"/>
      <c r="KLO19" s="193"/>
      <c r="KLP19" s="193"/>
      <c r="KLQ19" s="193"/>
      <c r="KLR19" s="193"/>
      <c r="KLS19" s="193"/>
      <c r="KLT19" s="193"/>
      <c r="KLU19" s="193"/>
      <c r="KLV19" s="193"/>
      <c r="KLW19" s="193"/>
      <c r="KLX19" s="193"/>
      <c r="KLY19" s="193"/>
      <c r="KLZ19" s="193"/>
      <c r="KMA19" s="193"/>
      <c r="KMB19" s="193"/>
      <c r="KMC19" s="193"/>
      <c r="KMD19" s="193"/>
      <c r="KME19" s="193"/>
      <c r="KMF19" s="193"/>
      <c r="KMG19" s="193"/>
      <c r="KMH19" s="193"/>
      <c r="KMI19" s="193"/>
      <c r="KMJ19" s="193"/>
      <c r="KMK19" s="193"/>
      <c r="KML19" s="193"/>
      <c r="KMM19" s="193"/>
      <c r="KMN19" s="193"/>
      <c r="KMO19" s="193"/>
      <c r="KMP19" s="193"/>
      <c r="KMQ19" s="193"/>
      <c r="KMR19" s="193"/>
      <c r="KMS19" s="193"/>
      <c r="KMT19" s="193"/>
      <c r="KMU19" s="193"/>
      <c r="KMV19" s="193"/>
      <c r="KMW19" s="193"/>
      <c r="KMX19" s="193"/>
      <c r="KMY19" s="193"/>
      <c r="KMZ19" s="193"/>
      <c r="KNA19" s="193"/>
      <c r="KNB19" s="193"/>
      <c r="KNC19" s="193"/>
      <c r="KND19" s="193"/>
      <c r="KNE19" s="193"/>
      <c r="KNF19" s="193"/>
      <c r="KNG19" s="193"/>
      <c r="KNH19" s="193"/>
      <c r="KNI19" s="193"/>
      <c r="KNJ19" s="193"/>
      <c r="KNK19" s="193"/>
      <c r="KNL19" s="193"/>
      <c r="KNM19" s="193"/>
      <c r="KNN19" s="193"/>
      <c r="KNO19" s="193"/>
      <c r="KNP19" s="193"/>
      <c r="KNQ19" s="193"/>
      <c r="KNR19" s="193"/>
      <c r="KNS19" s="193"/>
      <c r="KNT19" s="193"/>
      <c r="KNU19" s="193"/>
      <c r="KNV19" s="193"/>
      <c r="KNW19" s="193"/>
      <c r="KNX19" s="193"/>
      <c r="KNY19" s="193"/>
      <c r="KNZ19" s="193"/>
      <c r="KOA19" s="193"/>
      <c r="KOB19" s="193"/>
      <c r="KOC19" s="193"/>
      <c r="KOD19" s="193"/>
      <c r="KOE19" s="193"/>
      <c r="KOF19" s="193"/>
      <c r="KOG19" s="193"/>
      <c r="KOH19" s="193"/>
      <c r="KOI19" s="193"/>
      <c r="KOJ19" s="193"/>
      <c r="KOK19" s="193"/>
      <c r="KOL19" s="193"/>
      <c r="KOM19" s="193"/>
      <c r="KON19" s="193"/>
      <c r="KOO19" s="193"/>
      <c r="KOP19" s="193"/>
      <c r="KOQ19" s="193"/>
      <c r="KOR19" s="193"/>
      <c r="KOS19" s="193"/>
      <c r="KOT19" s="193"/>
      <c r="KOU19" s="193"/>
      <c r="KOV19" s="193"/>
      <c r="KOW19" s="193"/>
      <c r="KOX19" s="193"/>
      <c r="KOY19" s="193"/>
      <c r="KOZ19" s="193"/>
      <c r="KPA19" s="193"/>
      <c r="KPB19" s="193"/>
      <c r="KPC19" s="193"/>
      <c r="KPD19" s="193"/>
      <c r="KPE19" s="193"/>
      <c r="KPF19" s="193"/>
      <c r="KPG19" s="193"/>
      <c r="KPH19" s="193"/>
      <c r="KPI19" s="193"/>
      <c r="KPJ19" s="193"/>
      <c r="KPK19" s="193"/>
      <c r="KPL19" s="193"/>
      <c r="KPM19" s="193"/>
      <c r="KPN19" s="193"/>
      <c r="KPO19" s="193"/>
      <c r="KPP19" s="193"/>
      <c r="KPQ19" s="193"/>
      <c r="KPR19" s="193"/>
      <c r="KPS19" s="193"/>
      <c r="KPT19" s="193"/>
      <c r="KPU19" s="193"/>
      <c r="KPV19" s="193"/>
      <c r="KPW19" s="193"/>
      <c r="KPX19" s="193"/>
      <c r="KPY19" s="193"/>
      <c r="KPZ19" s="193"/>
      <c r="KQA19" s="193"/>
      <c r="KQB19" s="193"/>
      <c r="KQC19" s="193"/>
      <c r="KQD19" s="193"/>
      <c r="KQE19" s="193"/>
      <c r="KQF19" s="193"/>
      <c r="KQG19" s="193"/>
      <c r="KQH19" s="193"/>
      <c r="KQI19" s="193"/>
      <c r="KQJ19" s="193"/>
      <c r="KQK19" s="193"/>
      <c r="KQL19" s="193"/>
      <c r="KQM19" s="193"/>
      <c r="KQN19" s="193"/>
      <c r="KQO19" s="193"/>
      <c r="KQP19" s="193"/>
      <c r="KQQ19" s="193"/>
      <c r="KQR19" s="193"/>
      <c r="KQS19" s="193"/>
      <c r="KQT19" s="193"/>
      <c r="KQU19" s="193"/>
      <c r="KQV19" s="193"/>
      <c r="KQW19" s="193"/>
      <c r="KQX19" s="193"/>
      <c r="KQY19" s="193"/>
      <c r="KQZ19" s="193"/>
      <c r="KRA19" s="193"/>
      <c r="KRB19" s="193"/>
      <c r="KRC19" s="193"/>
      <c r="KRD19" s="193"/>
      <c r="KRE19" s="193"/>
      <c r="KRF19" s="193"/>
      <c r="KRG19" s="193"/>
      <c r="KRH19" s="193"/>
      <c r="KRI19" s="193"/>
      <c r="KRJ19" s="193"/>
      <c r="KRK19" s="193"/>
      <c r="KRL19" s="193"/>
      <c r="KRM19" s="193"/>
      <c r="KRN19" s="193"/>
      <c r="KRO19" s="193"/>
      <c r="KRP19" s="193"/>
      <c r="KRQ19" s="193"/>
      <c r="KRR19" s="193"/>
      <c r="KRS19" s="193"/>
      <c r="KRT19" s="193"/>
      <c r="KRU19" s="193"/>
      <c r="KRV19" s="193"/>
      <c r="KRW19" s="193"/>
      <c r="KRX19" s="193"/>
      <c r="KRY19" s="193"/>
      <c r="KRZ19" s="193"/>
      <c r="KSA19" s="193"/>
      <c r="KSB19" s="193"/>
      <c r="KSC19" s="193"/>
      <c r="KSD19" s="193"/>
      <c r="KSE19" s="193"/>
      <c r="KSF19" s="193"/>
      <c r="KSG19" s="193"/>
      <c r="KSH19" s="193"/>
      <c r="KSI19" s="193"/>
      <c r="KSJ19" s="193"/>
      <c r="KSK19" s="193"/>
      <c r="KSL19" s="193"/>
      <c r="KSM19" s="193"/>
      <c r="KSN19" s="193"/>
      <c r="KSO19" s="193"/>
      <c r="KSP19" s="193"/>
      <c r="KSQ19" s="193"/>
      <c r="KSR19" s="193"/>
      <c r="KSS19" s="193"/>
      <c r="KST19" s="193"/>
      <c r="KSU19" s="193"/>
      <c r="KSV19" s="193"/>
      <c r="KSW19" s="193"/>
      <c r="KSX19" s="193"/>
      <c r="KSY19" s="193"/>
      <c r="KSZ19" s="193"/>
      <c r="KTA19" s="193"/>
      <c r="KTB19" s="193"/>
      <c r="KTC19" s="193"/>
      <c r="KTD19" s="193"/>
      <c r="KTE19" s="193"/>
      <c r="KTF19" s="193"/>
      <c r="KTG19" s="193"/>
      <c r="KTH19" s="193"/>
      <c r="KTI19" s="193"/>
      <c r="KTJ19" s="193"/>
      <c r="KTK19" s="193"/>
      <c r="KTL19" s="193"/>
      <c r="KTM19" s="193"/>
      <c r="KTN19" s="193"/>
      <c r="KTO19" s="193"/>
      <c r="KTP19" s="193"/>
      <c r="KTQ19" s="193"/>
      <c r="KTR19" s="193"/>
      <c r="KTS19" s="193"/>
      <c r="KTT19" s="193"/>
      <c r="KTU19" s="193"/>
      <c r="KTV19" s="193"/>
      <c r="KTW19" s="193"/>
      <c r="KTX19" s="193"/>
      <c r="KTY19" s="193"/>
      <c r="KTZ19" s="193"/>
      <c r="KUA19" s="193"/>
      <c r="KUB19" s="193"/>
      <c r="KUC19" s="193"/>
      <c r="KUD19" s="193"/>
      <c r="KUE19" s="193"/>
      <c r="KUF19" s="193"/>
      <c r="KUG19" s="193"/>
      <c r="KUH19" s="193"/>
      <c r="KUI19" s="193"/>
      <c r="KUJ19" s="193"/>
      <c r="KUK19" s="193"/>
      <c r="KUL19" s="193"/>
      <c r="KUM19" s="193"/>
      <c r="KUN19" s="193"/>
      <c r="KUO19" s="193"/>
      <c r="KUP19" s="193"/>
      <c r="KUQ19" s="193"/>
      <c r="KUR19" s="193"/>
      <c r="KUS19" s="193"/>
      <c r="KUT19" s="193"/>
      <c r="KUU19" s="193"/>
      <c r="KUV19" s="193"/>
      <c r="KUW19" s="193"/>
      <c r="KUX19" s="193"/>
      <c r="KUY19" s="193"/>
      <c r="KUZ19" s="193"/>
      <c r="KVA19" s="193"/>
      <c r="KVB19" s="193"/>
      <c r="KVC19" s="193"/>
      <c r="KVD19" s="193"/>
      <c r="KVE19" s="193"/>
      <c r="KVF19" s="193"/>
      <c r="KVG19" s="193"/>
      <c r="KVH19" s="193"/>
      <c r="KVI19" s="193"/>
      <c r="KVJ19" s="193"/>
      <c r="KVK19" s="193"/>
      <c r="KVL19" s="193"/>
      <c r="KVM19" s="193"/>
      <c r="KVN19" s="193"/>
      <c r="KVO19" s="193"/>
      <c r="KVP19" s="193"/>
      <c r="KVQ19" s="193"/>
      <c r="KVR19" s="193"/>
      <c r="KVS19" s="193"/>
      <c r="KVT19" s="193"/>
      <c r="KVU19" s="193"/>
      <c r="KVV19" s="193"/>
      <c r="KVW19" s="193"/>
      <c r="KVX19" s="193"/>
      <c r="KVY19" s="193"/>
      <c r="KVZ19" s="193"/>
      <c r="KWA19" s="193"/>
      <c r="KWB19" s="193"/>
      <c r="KWC19" s="193"/>
      <c r="KWD19" s="193"/>
      <c r="KWE19" s="193"/>
      <c r="KWF19" s="193"/>
      <c r="KWG19" s="193"/>
      <c r="KWH19" s="193"/>
      <c r="KWI19" s="193"/>
      <c r="KWJ19" s="193"/>
      <c r="KWK19" s="193"/>
      <c r="KWL19" s="193"/>
      <c r="KWM19" s="193"/>
      <c r="KWN19" s="193"/>
      <c r="KWO19" s="193"/>
      <c r="KWP19" s="193"/>
      <c r="KWQ19" s="193"/>
      <c r="KWR19" s="193"/>
      <c r="KWS19" s="193"/>
      <c r="KWT19" s="193"/>
      <c r="KWU19" s="193"/>
      <c r="KWV19" s="193"/>
      <c r="KWW19" s="193"/>
      <c r="KWX19" s="193"/>
      <c r="KWY19" s="193"/>
      <c r="KWZ19" s="193"/>
      <c r="KXA19" s="193"/>
      <c r="KXB19" s="193"/>
      <c r="KXC19" s="193"/>
      <c r="KXD19" s="193"/>
      <c r="KXE19" s="193"/>
      <c r="KXF19" s="193"/>
      <c r="KXG19" s="193"/>
      <c r="KXH19" s="193"/>
      <c r="KXI19" s="193"/>
      <c r="KXJ19" s="193"/>
      <c r="KXK19" s="193"/>
      <c r="KXL19" s="193"/>
      <c r="KXM19" s="193"/>
      <c r="KXN19" s="193"/>
      <c r="KXO19" s="193"/>
      <c r="KXP19" s="193"/>
      <c r="KXQ19" s="193"/>
      <c r="KXR19" s="193"/>
      <c r="KXS19" s="193"/>
      <c r="KXT19" s="193"/>
      <c r="KXU19" s="193"/>
      <c r="KXV19" s="193"/>
      <c r="KXW19" s="193"/>
      <c r="KXX19" s="193"/>
      <c r="KXY19" s="193"/>
      <c r="KXZ19" s="193"/>
      <c r="KYA19" s="193"/>
      <c r="KYB19" s="193"/>
      <c r="KYC19" s="193"/>
      <c r="KYD19" s="193"/>
      <c r="KYE19" s="193"/>
      <c r="KYF19" s="193"/>
      <c r="KYG19" s="193"/>
      <c r="KYH19" s="193"/>
      <c r="KYI19" s="193"/>
      <c r="KYJ19" s="193"/>
      <c r="KYK19" s="193"/>
      <c r="KYL19" s="193"/>
      <c r="KYM19" s="193"/>
      <c r="KYN19" s="193"/>
      <c r="KYO19" s="193"/>
      <c r="KYP19" s="193"/>
      <c r="KYQ19" s="193"/>
      <c r="KYR19" s="193"/>
      <c r="KYS19" s="193"/>
      <c r="KYT19" s="193"/>
      <c r="KYU19" s="193"/>
      <c r="KYV19" s="193"/>
      <c r="KYW19" s="193"/>
      <c r="KYX19" s="193"/>
      <c r="KYY19" s="193"/>
      <c r="KYZ19" s="193"/>
      <c r="KZA19" s="193"/>
      <c r="KZB19" s="193"/>
      <c r="KZC19" s="193"/>
      <c r="KZD19" s="193"/>
      <c r="KZE19" s="193"/>
      <c r="KZF19" s="193"/>
      <c r="KZG19" s="193"/>
      <c r="KZH19" s="193"/>
      <c r="KZI19" s="193"/>
      <c r="KZJ19" s="193"/>
      <c r="KZK19" s="193"/>
      <c r="KZL19" s="193"/>
      <c r="KZM19" s="193"/>
      <c r="KZN19" s="193"/>
      <c r="KZO19" s="193"/>
      <c r="KZP19" s="193"/>
      <c r="KZQ19" s="193"/>
      <c r="KZR19" s="193"/>
      <c r="KZS19" s="193"/>
      <c r="KZT19" s="193"/>
      <c r="KZU19" s="193"/>
      <c r="KZV19" s="193"/>
      <c r="KZW19" s="193"/>
      <c r="KZX19" s="193"/>
      <c r="KZY19" s="193"/>
      <c r="KZZ19" s="193"/>
      <c r="LAA19" s="193"/>
      <c r="LAB19" s="193"/>
      <c r="LAC19" s="193"/>
      <c r="LAD19" s="193"/>
      <c r="LAE19" s="193"/>
      <c r="LAF19" s="193"/>
      <c r="LAG19" s="193"/>
      <c r="LAH19" s="193"/>
      <c r="LAI19" s="193"/>
      <c r="LAJ19" s="193"/>
      <c r="LAK19" s="193"/>
      <c r="LAL19" s="193"/>
      <c r="LAM19" s="193"/>
      <c r="LAN19" s="193"/>
      <c r="LAO19" s="193"/>
      <c r="LAP19" s="193"/>
      <c r="LAQ19" s="193"/>
      <c r="LAR19" s="193"/>
      <c r="LAS19" s="193"/>
      <c r="LAT19" s="193"/>
      <c r="LAU19" s="193"/>
      <c r="LAV19" s="193"/>
      <c r="LAW19" s="193"/>
      <c r="LAX19" s="193"/>
      <c r="LAY19" s="193"/>
      <c r="LAZ19" s="193"/>
      <c r="LBA19" s="193"/>
      <c r="LBB19" s="193"/>
      <c r="LBC19" s="193"/>
      <c r="LBD19" s="193"/>
      <c r="LBE19" s="193"/>
      <c r="LBF19" s="193"/>
      <c r="LBG19" s="193"/>
      <c r="LBH19" s="193"/>
      <c r="LBI19" s="193"/>
      <c r="LBJ19" s="193"/>
      <c r="LBK19" s="193"/>
      <c r="LBL19" s="193"/>
      <c r="LBM19" s="193"/>
      <c r="LBN19" s="193"/>
      <c r="LBO19" s="193"/>
      <c r="LBP19" s="193"/>
      <c r="LBQ19" s="193"/>
      <c r="LBR19" s="193"/>
      <c r="LBS19" s="193"/>
      <c r="LBT19" s="193"/>
      <c r="LBU19" s="193"/>
      <c r="LBV19" s="193"/>
      <c r="LBW19" s="193"/>
      <c r="LBX19" s="193"/>
      <c r="LBY19" s="193"/>
      <c r="LBZ19" s="193"/>
      <c r="LCA19" s="193"/>
      <c r="LCB19" s="193"/>
      <c r="LCC19" s="193"/>
      <c r="LCD19" s="193"/>
      <c r="LCE19" s="193"/>
      <c r="LCF19" s="193"/>
      <c r="LCG19" s="193"/>
      <c r="LCH19" s="193"/>
      <c r="LCI19" s="193"/>
      <c r="LCJ19" s="193"/>
      <c r="LCK19" s="193"/>
      <c r="LCL19" s="193"/>
      <c r="LCM19" s="193"/>
      <c r="LCN19" s="193"/>
      <c r="LCO19" s="193"/>
      <c r="LCP19" s="193"/>
      <c r="LCQ19" s="193"/>
      <c r="LCR19" s="193"/>
      <c r="LCS19" s="193"/>
      <c r="LCT19" s="193"/>
      <c r="LCU19" s="193"/>
      <c r="LCV19" s="193"/>
      <c r="LCW19" s="193"/>
      <c r="LCX19" s="193"/>
      <c r="LCY19" s="193"/>
      <c r="LCZ19" s="193"/>
      <c r="LDA19" s="193"/>
      <c r="LDB19" s="193"/>
      <c r="LDC19" s="193"/>
      <c r="LDD19" s="193"/>
      <c r="LDE19" s="193"/>
      <c r="LDF19" s="193"/>
      <c r="LDG19" s="193"/>
      <c r="LDH19" s="193"/>
      <c r="LDI19" s="193"/>
      <c r="LDJ19" s="193"/>
      <c r="LDK19" s="193"/>
      <c r="LDL19" s="193"/>
      <c r="LDM19" s="193"/>
      <c r="LDN19" s="193"/>
      <c r="LDO19" s="193"/>
      <c r="LDP19" s="193"/>
      <c r="LDQ19" s="193"/>
      <c r="LDR19" s="193"/>
      <c r="LDS19" s="193"/>
      <c r="LDT19" s="193"/>
      <c r="LDU19" s="193"/>
      <c r="LDV19" s="193"/>
      <c r="LDW19" s="193"/>
      <c r="LDX19" s="193"/>
      <c r="LDY19" s="193"/>
      <c r="LDZ19" s="193"/>
      <c r="LEA19" s="193"/>
      <c r="LEB19" s="193"/>
      <c r="LEC19" s="193"/>
      <c r="LED19" s="193"/>
      <c r="LEE19" s="193"/>
      <c r="LEF19" s="193"/>
      <c r="LEG19" s="193"/>
      <c r="LEH19" s="193"/>
      <c r="LEI19" s="193"/>
      <c r="LEJ19" s="193"/>
      <c r="LEK19" s="193"/>
      <c r="LEL19" s="193"/>
      <c r="LEM19" s="193"/>
      <c r="LEN19" s="193"/>
      <c r="LEO19" s="193"/>
      <c r="LEP19" s="193"/>
      <c r="LEQ19" s="193"/>
      <c r="LER19" s="193"/>
      <c r="LES19" s="193"/>
      <c r="LET19" s="193"/>
      <c r="LEU19" s="193"/>
      <c r="LEV19" s="193"/>
      <c r="LEW19" s="193"/>
      <c r="LEX19" s="193"/>
      <c r="LEY19" s="193"/>
      <c r="LEZ19" s="193"/>
      <c r="LFA19" s="193"/>
      <c r="LFB19" s="193"/>
      <c r="LFC19" s="193"/>
      <c r="LFD19" s="193"/>
      <c r="LFE19" s="193"/>
      <c r="LFF19" s="193"/>
      <c r="LFG19" s="193"/>
      <c r="LFH19" s="193"/>
      <c r="LFI19" s="193"/>
      <c r="LFJ19" s="193"/>
      <c r="LFK19" s="193"/>
      <c r="LFL19" s="193"/>
      <c r="LFM19" s="193"/>
      <c r="LFN19" s="193"/>
      <c r="LFO19" s="193"/>
      <c r="LFP19" s="193"/>
      <c r="LFQ19" s="193"/>
      <c r="LFR19" s="193"/>
      <c r="LFS19" s="193"/>
      <c r="LFT19" s="193"/>
      <c r="LFU19" s="193"/>
      <c r="LFV19" s="193"/>
      <c r="LFW19" s="193"/>
      <c r="LFX19" s="193"/>
      <c r="LFY19" s="193"/>
      <c r="LFZ19" s="193"/>
      <c r="LGA19" s="193"/>
      <c r="LGB19" s="193"/>
      <c r="LGC19" s="193"/>
      <c r="LGD19" s="193"/>
      <c r="LGE19" s="193"/>
      <c r="LGF19" s="193"/>
      <c r="LGG19" s="193"/>
      <c r="LGH19" s="193"/>
      <c r="LGI19" s="193"/>
      <c r="LGJ19" s="193"/>
      <c r="LGK19" s="193"/>
      <c r="LGL19" s="193"/>
      <c r="LGM19" s="193"/>
      <c r="LGN19" s="193"/>
      <c r="LGO19" s="193"/>
      <c r="LGP19" s="193"/>
      <c r="LGQ19" s="193"/>
      <c r="LGR19" s="193"/>
      <c r="LGS19" s="193"/>
      <c r="LGT19" s="193"/>
      <c r="LGU19" s="193"/>
      <c r="LGV19" s="193"/>
      <c r="LGW19" s="193"/>
      <c r="LGX19" s="193"/>
      <c r="LGY19" s="193"/>
      <c r="LGZ19" s="193"/>
      <c r="LHA19" s="193"/>
      <c r="LHB19" s="193"/>
      <c r="LHC19" s="193"/>
      <c r="LHD19" s="193"/>
      <c r="LHE19" s="193"/>
      <c r="LHF19" s="193"/>
      <c r="LHG19" s="193"/>
      <c r="LHH19" s="193"/>
      <c r="LHI19" s="193"/>
      <c r="LHJ19" s="193"/>
      <c r="LHK19" s="193"/>
      <c r="LHL19" s="193"/>
      <c r="LHM19" s="193"/>
      <c r="LHN19" s="193"/>
      <c r="LHO19" s="193"/>
      <c r="LHP19" s="193"/>
      <c r="LHQ19" s="193"/>
      <c r="LHR19" s="193"/>
      <c r="LHS19" s="193"/>
      <c r="LHT19" s="193"/>
      <c r="LHU19" s="193"/>
      <c r="LHV19" s="193"/>
      <c r="LHW19" s="193"/>
      <c r="LHX19" s="193"/>
      <c r="LHY19" s="193"/>
      <c r="LHZ19" s="193"/>
      <c r="LIA19" s="193"/>
      <c r="LIB19" s="193"/>
      <c r="LIC19" s="193"/>
      <c r="LID19" s="193"/>
      <c r="LIE19" s="193"/>
      <c r="LIF19" s="193"/>
      <c r="LIG19" s="193"/>
      <c r="LIH19" s="193"/>
      <c r="LII19" s="193"/>
      <c r="LIJ19" s="193"/>
      <c r="LIK19" s="193"/>
      <c r="LIL19" s="193"/>
      <c r="LIM19" s="193"/>
      <c r="LIN19" s="193"/>
      <c r="LIO19" s="193"/>
      <c r="LIP19" s="193"/>
      <c r="LIQ19" s="193"/>
      <c r="LIR19" s="193"/>
      <c r="LIS19" s="193"/>
      <c r="LIT19" s="193"/>
      <c r="LIU19" s="193"/>
      <c r="LIV19" s="193"/>
      <c r="LIW19" s="193"/>
      <c r="LIX19" s="193"/>
      <c r="LIY19" s="193"/>
      <c r="LIZ19" s="193"/>
      <c r="LJA19" s="193"/>
      <c r="LJB19" s="193"/>
      <c r="LJC19" s="193"/>
      <c r="LJD19" s="193"/>
      <c r="LJE19" s="193"/>
      <c r="LJF19" s="193"/>
      <c r="LJG19" s="193"/>
      <c r="LJH19" s="193"/>
      <c r="LJI19" s="193"/>
      <c r="LJJ19" s="193"/>
      <c r="LJK19" s="193"/>
      <c r="LJL19" s="193"/>
      <c r="LJM19" s="193"/>
      <c r="LJN19" s="193"/>
      <c r="LJO19" s="193"/>
      <c r="LJP19" s="193"/>
      <c r="LJQ19" s="193"/>
      <c r="LJR19" s="193"/>
      <c r="LJS19" s="193"/>
      <c r="LJT19" s="193"/>
      <c r="LJU19" s="193"/>
      <c r="LJV19" s="193"/>
      <c r="LJW19" s="193"/>
      <c r="LJX19" s="193"/>
      <c r="LJY19" s="193"/>
      <c r="LJZ19" s="193"/>
      <c r="LKA19" s="193"/>
      <c r="LKB19" s="193"/>
      <c r="LKC19" s="193"/>
      <c r="LKD19" s="193"/>
      <c r="LKE19" s="193"/>
      <c r="LKF19" s="193"/>
      <c r="LKG19" s="193"/>
      <c r="LKH19" s="193"/>
      <c r="LKI19" s="193"/>
      <c r="LKJ19" s="193"/>
      <c r="LKK19" s="193"/>
      <c r="LKL19" s="193"/>
      <c r="LKM19" s="193"/>
      <c r="LKN19" s="193"/>
      <c r="LKO19" s="193"/>
      <c r="LKP19" s="193"/>
      <c r="LKQ19" s="193"/>
      <c r="LKR19" s="193"/>
      <c r="LKS19" s="193"/>
      <c r="LKT19" s="193"/>
      <c r="LKU19" s="193"/>
      <c r="LKV19" s="193"/>
      <c r="LKW19" s="193"/>
      <c r="LKX19" s="193"/>
      <c r="LKY19" s="193"/>
      <c r="LKZ19" s="193"/>
      <c r="LLA19" s="193"/>
      <c r="LLB19" s="193"/>
      <c r="LLC19" s="193"/>
      <c r="LLD19" s="193"/>
      <c r="LLE19" s="193"/>
      <c r="LLF19" s="193"/>
      <c r="LLG19" s="193"/>
      <c r="LLH19" s="193"/>
      <c r="LLI19" s="193"/>
      <c r="LLJ19" s="193"/>
      <c r="LLK19" s="193"/>
      <c r="LLL19" s="193"/>
      <c r="LLM19" s="193"/>
      <c r="LLN19" s="193"/>
      <c r="LLO19" s="193"/>
      <c r="LLP19" s="193"/>
      <c r="LLQ19" s="193"/>
      <c r="LLR19" s="193"/>
      <c r="LLS19" s="193"/>
      <c r="LLT19" s="193"/>
      <c r="LLU19" s="193"/>
      <c r="LLV19" s="193"/>
      <c r="LLW19" s="193"/>
      <c r="LLX19" s="193"/>
      <c r="LLY19" s="193"/>
      <c r="LLZ19" s="193"/>
      <c r="LMA19" s="193"/>
      <c r="LMB19" s="193"/>
      <c r="LMC19" s="193"/>
      <c r="LMD19" s="193"/>
      <c r="LME19" s="193"/>
      <c r="LMF19" s="193"/>
      <c r="LMG19" s="193"/>
      <c r="LMH19" s="193"/>
      <c r="LMI19" s="193"/>
      <c r="LMJ19" s="193"/>
      <c r="LMK19" s="193"/>
      <c r="LML19" s="193"/>
      <c r="LMM19" s="193"/>
      <c r="LMN19" s="193"/>
      <c r="LMO19" s="193"/>
      <c r="LMP19" s="193"/>
      <c r="LMQ19" s="193"/>
      <c r="LMR19" s="193"/>
      <c r="LMS19" s="193"/>
      <c r="LMT19" s="193"/>
      <c r="LMU19" s="193"/>
      <c r="LMV19" s="193"/>
      <c r="LMW19" s="193"/>
      <c r="LMX19" s="193"/>
      <c r="LMY19" s="193"/>
      <c r="LMZ19" s="193"/>
      <c r="LNA19" s="193"/>
      <c r="LNB19" s="193"/>
      <c r="LNC19" s="193"/>
      <c r="LND19" s="193"/>
      <c r="LNE19" s="193"/>
      <c r="LNF19" s="193"/>
      <c r="LNG19" s="193"/>
      <c r="LNH19" s="193"/>
      <c r="LNI19" s="193"/>
      <c r="LNJ19" s="193"/>
      <c r="LNK19" s="193"/>
      <c r="LNL19" s="193"/>
      <c r="LNM19" s="193"/>
      <c r="LNN19" s="193"/>
      <c r="LNO19" s="193"/>
      <c r="LNP19" s="193"/>
      <c r="LNQ19" s="193"/>
      <c r="LNR19" s="193"/>
      <c r="LNS19" s="193"/>
      <c r="LNT19" s="193"/>
      <c r="LNU19" s="193"/>
      <c r="LNV19" s="193"/>
      <c r="LNW19" s="193"/>
      <c r="LNX19" s="193"/>
      <c r="LNY19" s="193"/>
      <c r="LNZ19" s="193"/>
      <c r="LOA19" s="193"/>
      <c r="LOB19" s="193"/>
      <c r="LOC19" s="193"/>
      <c r="LOD19" s="193"/>
      <c r="LOE19" s="193"/>
      <c r="LOF19" s="193"/>
      <c r="LOG19" s="193"/>
      <c r="LOH19" s="193"/>
      <c r="LOI19" s="193"/>
      <c r="LOJ19" s="193"/>
      <c r="LOK19" s="193"/>
      <c r="LOL19" s="193"/>
      <c r="LOM19" s="193"/>
      <c r="LON19" s="193"/>
      <c r="LOO19" s="193"/>
      <c r="LOP19" s="193"/>
      <c r="LOQ19" s="193"/>
      <c r="LOR19" s="193"/>
      <c r="LOS19" s="193"/>
      <c r="LOT19" s="193"/>
      <c r="LOU19" s="193"/>
      <c r="LOV19" s="193"/>
      <c r="LOW19" s="193"/>
      <c r="LOX19" s="193"/>
      <c r="LOY19" s="193"/>
      <c r="LOZ19" s="193"/>
      <c r="LPA19" s="193"/>
      <c r="LPB19" s="193"/>
      <c r="LPC19" s="193"/>
      <c r="LPD19" s="193"/>
      <c r="LPE19" s="193"/>
      <c r="LPF19" s="193"/>
      <c r="LPG19" s="193"/>
      <c r="LPH19" s="193"/>
      <c r="LPI19" s="193"/>
      <c r="LPJ19" s="193"/>
      <c r="LPK19" s="193"/>
      <c r="LPL19" s="193"/>
      <c r="LPM19" s="193"/>
      <c r="LPN19" s="193"/>
      <c r="LPO19" s="193"/>
      <c r="LPP19" s="193"/>
      <c r="LPQ19" s="193"/>
      <c r="LPR19" s="193"/>
      <c r="LPS19" s="193"/>
      <c r="LPT19" s="193"/>
      <c r="LPU19" s="193"/>
      <c r="LPV19" s="193"/>
      <c r="LPW19" s="193"/>
      <c r="LPX19" s="193"/>
      <c r="LPY19" s="193"/>
      <c r="LPZ19" s="193"/>
      <c r="LQA19" s="193"/>
      <c r="LQB19" s="193"/>
      <c r="LQC19" s="193"/>
      <c r="LQD19" s="193"/>
      <c r="LQE19" s="193"/>
      <c r="LQF19" s="193"/>
      <c r="LQG19" s="193"/>
      <c r="LQH19" s="193"/>
      <c r="LQI19" s="193"/>
      <c r="LQJ19" s="193"/>
      <c r="LQK19" s="193"/>
      <c r="LQL19" s="193"/>
      <c r="LQM19" s="193"/>
      <c r="LQN19" s="193"/>
      <c r="LQO19" s="193"/>
      <c r="LQP19" s="193"/>
      <c r="LQQ19" s="193"/>
      <c r="LQR19" s="193"/>
      <c r="LQS19" s="193"/>
      <c r="LQT19" s="193"/>
      <c r="LQU19" s="193"/>
      <c r="LQV19" s="193"/>
      <c r="LQW19" s="193"/>
      <c r="LQX19" s="193"/>
      <c r="LQY19" s="193"/>
      <c r="LQZ19" s="193"/>
      <c r="LRA19" s="193"/>
      <c r="LRB19" s="193"/>
      <c r="LRC19" s="193"/>
      <c r="LRD19" s="193"/>
      <c r="LRE19" s="193"/>
      <c r="LRF19" s="193"/>
      <c r="LRG19" s="193"/>
      <c r="LRH19" s="193"/>
      <c r="LRI19" s="193"/>
      <c r="LRJ19" s="193"/>
      <c r="LRK19" s="193"/>
      <c r="LRL19" s="193"/>
      <c r="LRM19" s="193"/>
      <c r="LRN19" s="193"/>
      <c r="LRO19" s="193"/>
      <c r="LRP19" s="193"/>
      <c r="LRQ19" s="193"/>
      <c r="LRR19" s="193"/>
      <c r="LRS19" s="193"/>
      <c r="LRT19" s="193"/>
      <c r="LRU19" s="193"/>
      <c r="LRV19" s="193"/>
      <c r="LRW19" s="193"/>
      <c r="LRX19" s="193"/>
      <c r="LRY19" s="193"/>
      <c r="LRZ19" s="193"/>
      <c r="LSA19" s="193"/>
      <c r="LSB19" s="193"/>
      <c r="LSC19" s="193"/>
      <c r="LSD19" s="193"/>
      <c r="LSE19" s="193"/>
      <c r="LSF19" s="193"/>
      <c r="LSG19" s="193"/>
      <c r="LSH19" s="193"/>
      <c r="LSI19" s="193"/>
      <c r="LSJ19" s="193"/>
      <c r="LSK19" s="193"/>
      <c r="LSL19" s="193"/>
      <c r="LSM19" s="193"/>
      <c r="LSN19" s="193"/>
      <c r="LSO19" s="193"/>
      <c r="LSP19" s="193"/>
      <c r="LSQ19" s="193"/>
      <c r="LSR19" s="193"/>
      <c r="LSS19" s="193"/>
      <c r="LST19" s="193"/>
      <c r="LSU19" s="193"/>
      <c r="LSV19" s="193"/>
      <c r="LSW19" s="193"/>
      <c r="LSX19" s="193"/>
      <c r="LSY19" s="193"/>
      <c r="LSZ19" s="193"/>
      <c r="LTA19" s="193"/>
      <c r="LTB19" s="193"/>
      <c r="LTC19" s="193"/>
      <c r="LTD19" s="193"/>
      <c r="LTE19" s="193"/>
      <c r="LTF19" s="193"/>
      <c r="LTG19" s="193"/>
      <c r="LTH19" s="193"/>
      <c r="LTI19" s="193"/>
      <c r="LTJ19" s="193"/>
      <c r="LTK19" s="193"/>
      <c r="LTL19" s="193"/>
      <c r="LTM19" s="193"/>
      <c r="LTN19" s="193"/>
      <c r="LTO19" s="193"/>
      <c r="LTP19" s="193"/>
      <c r="LTQ19" s="193"/>
      <c r="LTR19" s="193"/>
      <c r="LTS19" s="193"/>
      <c r="LTT19" s="193"/>
      <c r="LTU19" s="193"/>
      <c r="LTV19" s="193"/>
      <c r="LTW19" s="193"/>
      <c r="LTX19" s="193"/>
      <c r="LTY19" s="193"/>
      <c r="LTZ19" s="193"/>
      <c r="LUA19" s="193"/>
      <c r="LUB19" s="193"/>
      <c r="LUC19" s="193"/>
      <c r="LUD19" s="193"/>
      <c r="LUE19" s="193"/>
      <c r="LUF19" s="193"/>
      <c r="LUG19" s="193"/>
      <c r="LUH19" s="193"/>
      <c r="LUI19" s="193"/>
      <c r="LUJ19" s="193"/>
      <c r="LUK19" s="193"/>
      <c r="LUL19" s="193"/>
      <c r="LUM19" s="193"/>
      <c r="LUN19" s="193"/>
      <c r="LUO19" s="193"/>
      <c r="LUP19" s="193"/>
      <c r="LUQ19" s="193"/>
      <c r="LUR19" s="193"/>
      <c r="LUS19" s="193"/>
      <c r="LUT19" s="193"/>
      <c r="LUU19" s="193"/>
      <c r="LUV19" s="193"/>
      <c r="LUW19" s="193"/>
      <c r="LUX19" s="193"/>
      <c r="LUY19" s="193"/>
      <c r="LUZ19" s="193"/>
      <c r="LVA19" s="193"/>
      <c r="LVB19" s="193"/>
      <c r="LVC19" s="193"/>
      <c r="LVD19" s="193"/>
      <c r="LVE19" s="193"/>
      <c r="LVF19" s="193"/>
      <c r="LVG19" s="193"/>
      <c r="LVH19" s="193"/>
      <c r="LVI19" s="193"/>
      <c r="LVJ19" s="193"/>
      <c r="LVK19" s="193"/>
      <c r="LVL19" s="193"/>
      <c r="LVM19" s="193"/>
      <c r="LVN19" s="193"/>
      <c r="LVO19" s="193"/>
      <c r="LVP19" s="193"/>
      <c r="LVQ19" s="193"/>
      <c r="LVR19" s="193"/>
      <c r="LVS19" s="193"/>
      <c r="LVT19" s="193"/>
      <c r="LVU19" s="193"/>
      <c r="LVV19" s="193"/>
      <c r="LVW19" s="193"/>
      <c r="LVX19" s="193"/>
      <c r="LVY19" s="193"/>
      <c r="LVZ19" s="193"/>
      <c r="LWA19" s="193"/>
      <c r="LWB19" s="193"/>
      <c r="LWC19" s="193"/>
      <c r="LWD19" s="193"/>
      <c r="LWE19" s="193"/>
      <c r="LWF19" s="193"/>
      <c r="LWG19" s="193"/>
      <c r="LWH19" s="193"/>
      <c r="LWI19" s="193"/>
      <c r="LWJ19" s="193"/>
      <c r="LWK19" s="193"/>
      <c r="LWL19" s="193"/>
      <c r="LWM19" s="193"/>
      <c r="LWN19" s="193"/>
      <c r="LWO19" s="193"/>
      <c r="LWP19" s="193"/>
      <c r="LWQ19" s="193"/>
      <c r="LWR19" s="193"/>
      <c r="LWS19" s="193"/>
      <c r="LWT19" s="193"/>
      <c r="LWU19" s="193"/>
      <c r="LWV19" s="193"/>
      <c r="LWW19" s="193"/>
      <c r="LWX19" s="193"/>
      <c r="LWY19" s="193"/>
      <c r="LWZ19" s="193"/>
      <c r="LXA19" s="193"/>
      <c r="LXB19" s="193"/>
      <c r="LXC19" s="193"/>
      <c r="LXD19" s="193"/>
      <c r="LXE19" s="193"/>
      <c r="LXF19" s="193"/>
      <c r="LXG19" s="193"/>
      <c r="LXH19" s="193"/>
      <c r="LXI19" s="193"/>
      <c r="LXJ19" s="193"/>
      <c r="LXK19" s="193"/>
      <c r="LXL19" s="193"/>
      <c r="LXM19" s="193"/>
      <c r="LXN19" s="193"/>
      <c r="LXO19" s="193"/>
      <c r="LXP19" s="193"/>
      <c r="LXQ19" s="193"/>
      <c r="LXR19" s="193"/>
      <c r="LXS19" s="193"/>
      <c r="LXT19" s="193"/>
      <c r="LXU19" s="193"/>
      <c r="LXV19" s="193"/>
      <c r="LXW19" s="193"/>
      <c r="LXX19" s="193"/>
      <c r="LXY19" s="193"/>
      <c r="LXZ19" s="193"/>
      <c r="LYA19" s="193"/>
      <c r="LYB19" s="193"/>
      <c r="LYC19" s="193"/>
      <c r="LYD19" s="193"/>
      <c r="LYE19" s="193"/>
      <c r="LYF19" s="193"/>
      <c r="LYG19" s="193"/>
      <c r="LYH19" s="193"/>
      <c r="LYI19" s="193"/>
      <c r="LYJ19" s="193"/>
      <c r="LYK19" s="193"/>
      <c r="LYL19" s="193"/>
      <c r="LYM19" s="193"/>
      <c r="LYN19" s="193"/>
      <c r="LYO19" s="193"/>
      <c r="LYP19" s="193"/>
      <c r="LYQ19" s="193"/>
      <c r="LYR19" s="193"/>
      <c r="LYS19" s="193"/>
      <c r="LYT19" s="193"/>
      <c r="LYU19" s="193"/>
      <c r="LYV19" s="193"/>
      <c r="LYW19" s="193"/>
      <c r="LYX19" s="193"/>
      <c r="LYY19" s="193"/>
      <c r="LYZ19" s="193"/>
      <c r="LZA19" s="193"/>
      <c r="LZB19" s="193"/>
      <c r="LZC19" s="193"/>
      <c r="LZD19" s="193"/>
      <c r="LZE19" s="193"/>
      <c r="LZF19" s="193"/>
      <c r="LZG19" s="193"/>
      <c r="LZH19" s="193"/>
      <c r="LZI19" s="193"/>
      <c r="LZJ19" s="193"/>
      <c r="LZK19" s="193"/>
      <c r="LZL19" s="193"/>
      <c r="LZM19" s="193"/>
      <c r="LZN19" s="193"/>
      <c r="LZO19" s="193"/>
      <c r="LZP19" s="193"/>
      <c r="LZQ19" s="193"/>
      <c r="LZR19" s="193"/>
      <c r="LZS19" s="193"/>
      <c r="LZT19" s="193"/>
      <c r="LZU19" s="193"/>
      <c r="LZV19" s="193"/>
      <c r="LZW19" s="193"/>
      <c r="LZX19" s="193"/>
      <c r="LZY19" s="193"/>
      <c r="LZZ19" s="193"/>
      <c r="MAA19" s="193"/>
      <c r="MAB19" s="193"/>
      <c r="MAC19" s="193"/>
      <c r="MAD19" s="193"/>
      <c r="MAE19" s="193"/>
      <c r="MAF19" s="193"/>
      <c r="MAG19" s="193"/>
      <c r="MAH19" s="193"/>
      <c r="MAI19" s="193"/>
      <c r="MAJ19" s="193"/>
      <c r="MAK19" s="193"/>
      <c r="MAL19" s="193"/>
      <c r="MAM19" s="193"/>
      <c r="MAN19" s="193"/>
      <c r="MAO19" s="193"/>
      <c r="MAP19" s="193"/>
      <c r="MAQ19" s="193"/>
      <c r="MAR19" s="193"/>
      <c r="MAS19" s="193"/>
      <c r="MAT19" s="193"/>
      <c r="MAU19" s="193"/>
      <c r="MAV19" s="193"/>
      <c r="MAW19" s="193"/>
      <c r="MAX19" s="193"/>
      <c r="MAY19" s="193"/>
      <c r="MAZ19" s="193"/>
      <c r="MBA19" s="193"/>
      <c r="MBB19" s="193"/>
      <c r="MBC19" s="193"/>
      <c r="MBD19" s="193"/>
      <c r="MBE19" s="193"/>
      <c r="MBF19" s="193"/>
      <c r="MBG19" s="193"/>
      <c r="MBH19" s="193"/>
      <c r="MBI19" s="193"/>
      <c r="MBJ19" s="193"/>
      <c r="MBK19" s="193"/>
      <c r="MBL19" s="193"/>
      <c r="MBM19" s="193"/>
      <c r="MBN19" s="193"/>
      <c r="MBO19" s="193"/>
      <c r="MBP19" s="193"/>
      <c r="MBQ19" s="193"/>
      <c r="MBR19" s="193"/>
      <c r="MBS19" s="193"/>
      <c r="MBT19" s="193"/>
      <c r="MBU19" s="193"/>
      <c r="MBV19" s="193"/>
      <c r="MBW19" s="193"/>
      <c r="MBX19" s="193"/>
      <c r="MBY19" s="193"/>
      <c r="MBZ19" s="193"/>
      <c r="MCA19" s="193"/>
      <c r="MCB19" s="193"/>
      <c r="MCC19" s="193"/>
      <c r="MCD19" s="193"/>
      <c r="MCE19" s="193"/>
      <c r="MCF19" s="193"/>
      <c r="MCG19" s="193"/>
      <c r="MCH19" s="193"/>
      <c r="MCI19" s="193"/>
      <c r="MCJ19" s="193"/>
      <c r="MCK19" s="193"/>
      <c r="MCL19" s="193"/>
      <c r="MCM19" s="193"/>
      <c r="MCN19" s="193"/>
      <c r="MCO19" s="193"/>
      <c r="MCP19" s="193"/>
      <c r="MCQ19" s="193"/>
      <c r="MCR19" s="193"/>
      <c r="MCS19" s="193"/>
      <c r="MCT19" s="193"/>
      <c r="MCU19" s="193"/>
      <c r="MCV19" s="193"/>
      <c r="MCW19" s="193"/>
      <c r="MCX19" s="193"/>
      <c r="MCY19" s="193"/>
      <c r="MCZ19" s="193"/>
      <c r="MDA19" s="193"/>
      <c r="MDB19" s="193"/>
      <c r="MDC19" s="193"/>
      <c r="MDD19" s="193"/>
      <c r="MDE19" s="193"/>
      <c r="MDF19" s="193"/>
      <c r="MDG19" s="193"/>
      <c r="MDH19" s="193"/>
      <c r="MDI19" s="193"/>
      <c r="MDJ19" s="193"/>
      <c r="MDK19" s="193"/>
      <c r="MDL19" s="193"/>
      <c r="MDM19" s="193"/>
      <c r="MDN19" s="193"/>
      <c r="MDO19" s="193"/>
      <c r="MDP19" s="193"/>
      <c r="MDQ19" s="193"/>
      <c r="MDR19" s="193"/>
      <c r="MDS19" s="193"/>
      <c r="MDT19" s="193"/>
      <c r="MDU19" s="193"/>
      <c r="MDV19" s="193"/>
      <c r="MDW19" s="193"/>
      <c r="MDX19" s="193"/>
      <c r="MDY19" s="193"/>
      <c r="MDZ19" s="193"/>
      <c r="MEA19" s="193"/>
      <c r="MEB19" s="193"/>
      <c r="MEC19" s="193"/>
      <c r="MED19" s="193"/>
      <c r="MEE19" s="193"/>
      <c r="MEF19" s="193"/>
      <c r="MEG19" s="193"/>
      <c r="MEH19" s="193"/>
      <c r="MEI19" s="193"/>
      <c r="MEJ19" s="193"/>
      <c r="MEK19" s="193"/>
      <c r="MEL19" s="193"/>
      <c r="MEM19" s="193"/>
      <c r="MEN19" s="193"/>
      <c r="MEO19" s="193"/>
      <c r="MEP19" s="193"/>
      <c r="MEQ19" s="193"/>
      <c r="MER19" s="193"/>
      <c r="MES19" s="193"/>
      <c r="MET19" s="193"/>
      <c r="MEU19" s="193"/>
      <c r="MEV19" s="193"/>
      <c r="MEW19" s="193"/>
      <c r="MEX19" s="193"/>
      <c r="MEY19" s="193"/>
      <c r="MEZ19" s="193"/>
      <c r="MFA19" s="193"/>
      <c r="MFB19" s="193"/>
      <c r="MFC19" s="193"/>
      <c r="MFD19" s="193"/>
      <c r="MFE19" s="193"/>
      <c r="MFF19" s="193"/>
      <c r="MFG19" s="193"/>
      <c r="MFH19" s="193"/>
      <c r="MFI19" s="193"/>
      <c r="MFJ19" s="193"/>
      <c r="MFK19" s="193"/>
      <c r="MFL19" s="193"/>
      <c r="MFM19" s="193"/>
      <c r="MFN19" s="193"/>
      <c r="MFO19" s="193"/>
      <c r="MFP19" s="193"/>
      <c r="MFQ19" s="193"/>
      <c r="MFR19" s="193"/>
      <c r="MFS19" s="193"/>
      <c r="MFT19" s="193"/>
      <c r="MFU19" s="193"/>
      <c r="MFV19" s="193"/>
      <c r="MFW19" s="193"/>
      <c r="MFX19" s="193"/>
      <c r="MFY19" s="193"/>
      <c r="MFZ19" s="193"/>
      <c r="MGA19" s="193"/>
      <c r="MGB19" s="193"/>
      <c r="MGC19" s="193"/>
      <c r="MGD19" s="193"/>
      <c r="MGE19" s="193"/>
      <c r="MGF19" s="193"/>
      <c r="MGG19" s="193"/>
      <c r="MGH19" s="193"/>
      <c r="MGI19" s="193"/>
      <c r="MGJ19" s="193"/>
      <c r="MGK19" s="193"/>
      <c r="MGL19" s="193"/>
      <c r="MGM19" s="193"/>
      <c r="MGN19" s="193"/>
      <c r="MGO19" s="193"/>
      <c r="MGP19" s="193"/>
      <c r="MGQ19" s="193"/>
      <c r="MGR19" s="193"/>
      <c r="MGS19" s="193"/>
      <c r="MGT19" s="193"/>
      <c r="MGU19" s="193"/>
      <c r="MGV19" s="193"/>
      <c r="MGW19" s="193"/>
      <c r="MGX19" s="193"/>
      <c r="MGY19" s="193"/>
      <c r="MGZ19" s="193"/>
      <c r="MHA19" s="193"/>
      <c r="MHB19" s="193"/>
      <c r="MHC19" s="193"/>
      <c r="MHD19" s="193"/>
      <c r="MHE19" s="193"/>
      <c r="MHF19" s="193"/>
      <c r="MHG19" s="193"/>
      <c r="MHH19" s="193"/>
      <c r="MHI19" s="193"/>
      <c r="MHJ19" s="193"/>
      <c r="MHK19" s="193"/>
      <c r="MHL19" s="193"/>
      <c r="MHM19" s="193"/>
      <c r="MHN19" s="193"/>
      <c r="MHO19" s="193"/>
      <c r="MHP19" s="193"/>
      <c r="MHQ19" s="193"/>
      <c r="MHR19" s="193"/>
      <c r="MHS19" s="193"/>
      <c r="MHT19" s="193"/>
      <c r="MHU19" s="193"/>
      <c r="MHV19" s="193"/>
      <c r="MHW19" s="193"/>
      <c r="MHX19" s="193"/>
      <c r="MHY19" s="193"/>
      <c r="MHZ19" s="193"/>
      <c r="MIA19" s="193"/>
      <c r="MIB19" s="193"/>
      <c r="MIC19" s="193"/>
      <c r="MID19" s="193"/>
      <c r="MIE19" s="193"/>
      <c r="MIF19" s="193"/>
      <c r="MIG19" s="193"/>
      <c r="MIH19" s="193"/>
      <c r="MII19" s="193"/>
      <c r="MIJ19" s="193"/>
      <c r="MIK19" s="193"/>
      <c r="MIL19" s="193"/>
      <c r="MIM19" s="193"/>
      <c r="MIN19" s="193"/>
      <c r="MIO19" s="193"/>
      <c r="MIP19" s="193"/>
      <c r="MIQ19" s="193"/>
      <c r="MIR19" s="193"/>
      <c r="MIS19" s="193"/>
      <c r="MIT19" s="193"/>
      <c r="MIU19" s="193"/>
      <c r="MIV19" s="193"/>
      <c r="MIW19" s="193"/>
      <c r="MIX19" s="193"/>
      <c r="MIY19" s="193"/>
      <c r="MIZ19" s="193"/>
      <c r="MJA19" s="193"/>
      <c r="MJB19" s="193"/>
      <c r="MJC19" s="193"/>
      <c r="MJD19" s="193"/>
      <c r="MJE19" s="193"/>
      <c r="MJF19" s="193"/>
      <c r="MJG19" s="193"/>
      <c r="MJH19" s="193"/>
      <c r="MJI19" s="193"/>
      <c r="MJJ19" s="193"/>
      <c r="MJK19" s="193"/>
      <c r="MJL19" s="193"/>
      <c r="MJM19" s="193"/>
      <c r="MJN19" s="193"/>
      <c r="MJO19" s="193"/>
      <c r="MJP19" s="193"/>
      <c r="MJQ19" s="193"/>
      <c r="MJR19" s="193"/>
      <c r="MJS19" s="193"/>
      <c r="MJT19" s="193"/>
      <c r="MJU19" s="193"/>
      <c r="MJV19" s="193"/>
      <c r="MJW19" s="193"/>
      <c r="MJX19" s="193"/>
      <c r="MJY19" s="193"/>
      <c r="MJZ19" s="193"/>
      <c r="MKA19" s="193"/>
      <c r="MKB19" s="193"/>
      <c r="MKC19" s="193"/>
      <c r="MKD19" s="193"/>
      <c r="MKE19" s="193"/>
      <c r="MKF19" s="193"/>
      <c r="MKG19" s="193"/>
      <c r="MKH19" s="193"/>
      <c r="MKI19" s="193"/>
      <c r="MKJ19" s="193"/>
      <c r="MKK19" s="193"/>
      <c r="MKL19" s="193"/>
      <c r="MKM19" s="193"/>
      <c r="MKN19" s="193"/>
      <c r="MKO19" s="193"/>
      <c r="MKP19" s="193"/>
      <c r="MKQ19" s="193"/>
      <c r="MKR19" s="193"/>
      <c r="MKS19" s="193"/>
      <c r="MKT19" s="193"/>
      <c r="MKU19" s="193"/>
      <c r="MKV19" s="193"/>
      <c r="MKW19" s="193"/>
      <c r="MKX19" s="193"/>
      <c r="MKY19" s="193"/>
      <c r="MKZ19" s="193"/>
      <c r="MLA19" s="193"/>
      <c r="MLB19" s="193"/>
      <c r="MLC19" s="193"/>
      <c r="MLD19" s="193"/>
      <c r="MLE19" s="193"/>
      <c r="MLF19" s="193"/>
      <c r="MLG19" s="193"/>
      <c r="MLH19" s="193"/>
      <c r="MLI19" s="193"/>
      <c r="MLJ19" s="193"/>
      <c r="MLK19" s="193"/>
      <c r="MLL19" s="193"/>
      <c r="MLM19" s="193"/>
      <c r="MLN19" s="193"/>
      <c r="MLO19" s="193"/>
      <c r="MLP19" s="193"/>
      <c r="MLQ19" s="193"/>
      <c r="MLR19" s="193"/>
      <c r="MLS19" s="193"/>
      <c r="MLT19" s="193"/>
      <c r="MLU19" s="193"/>
      <c r="MLV19" s="193"/>
      <c r="MLW19" s="193"/>
      <c r="MLX19" s="193"/>
      <c r="MLY19" s="193"/>
      <c r="MLZ19" s="193"/>
      <c r="MMA19" s="193"/>
      <c r="MMB19" s="193"/>
      <c r="MMC19" s="193"/>
      <c r="MMD19" s="193"/>
      <c r="MME19" s="193"/>
      <c r="MMF19" s="193"/>
      <c r="MMG19" s="193"/>
      <c r="MMH19" s="193"/>
      <c r="MMI19" s="193"/>
      <c r="MMJ19" s="193"/>
      <c r="MMK19" s="193"/>
      <c r="MML19" s="193"/>
      <c r="MMM19" s="193"/>
      <c r="MMN19" s="193"/>
      <c r="MMO19" s="193"/>
      <c r="MMP19" s="193"/>
      <c r="MMQ19" s="193"/>
      <c r="MMR19" s="193"/>
      <c r="MMS19" s="193"/>
      <c r="MMT19" s="193"/>
      <c r="MMU19" s="193"/>
      <c r="MMV19" s="193"/>
      <c r="MMW19" s="193"/>
      <c r="MMX19" s="193"/>
      <c r="MMY19" s="193"/>
      <c r="MMZ19" s="193"/>
      <c r="MNA19" s="193"/>
      <c r="MNB19" s="193"/>
      <c r="MNC19" s="193"/>
      <c r="MND19" s="193"/>
      <c r="MNE19" s="193"/>
      <c r="MNF19" s="193"/>
      <c r="MNG19" s="193"/>
      <c r="MNH19" s="193"/>
      <c r="MNI19" s="193"/>
      <c r="MNJ19" s="193"/>
      <c r="MNK19" s="193"/>
      <c r="MNL19" s="193"/>
      <c r="MNM19" s="193"/>
      <c r="MNN19" s="193"/>
      <c r="MNO19" s="193"/>
      <c r="MNP19" s="193"/>
      <c r="MNQ19" s="193"/>
      <c r="MNR19" s="193"/>
      <c r="MNS19" s="193"/>
      <c r="MNT19" s="193"/>
      <c r="MNU19" s="193"/>
      <c r="MNV19" s="193"/>
      <c r="MNW19" s="193"/>
      <c r="MNX19" s="193"/>
      <c r="MNY19" s="193"/>
      <c r="MNZ19" s="193"/>
      <c r="MOA19" s="193"/>
      <c r="MOB19" s="193"/>
      <c r="MOC19" s="193"/>
      <c r="MOD19" s="193"/>
      <c r="MOE19" s="193"/>
      <c r="MOF19" s="193"/>
      <c r="MOG19" s="193"/>
      <c r="MOH19" s="193"/>
      <c r="MOI19" s="193"/>
      <c r="MOJ19" s="193"/>
      <c r="MOK19" s="193"/>
      <c r="MOL19" s="193"/>
      <c r="MOM19" s="193"/>
      <c r="MON19" s="193"/>
      <c r="MOO19" s="193"/>
      <c r="MOP19" s="193"/>
      <c r="MOQ19" s="193"/>
      <c r="MOR19" s="193"/>
      <c r="MOS19" s="193"/>
      <c r="MOT19" s="193"/>
      <c r="MOU19" s="193"/>
      <c r="MOV19" s="193"/>
      <c r="MOW19" s="193"/>
      <c r="MOX19" s="193"/>
      <c r="MOY19" s="193"/>
      <c r="MOZ19" s="193"/>
      <c r="MPA19" s="193"/>
      <c r="MPB19" s="193"/>
      <c r="MPC19" s="193"/>
      <c r="MPD19" s="193"/>
      <c r="MPE19" s="193"/>
      <c r="MPF19" s="193"/>
      <c r="MPG19" s="193"/>
      <c r="MPH19" s="193"/>
      <c r="MPI19" s="193"/>
      <c r="MPJ19" s="193"/>
      <c r="MPK19" s="193"/>
      <c r="MPL19" s="193"/>
      <c r="MPM19" s="193"/>
      <c r="MPN19" s="193"/>
      <c r="MPO19" s="193"/>
      <c r="MPP19" s="193"/>
      <c r="MPQ19" s="193"/>
      <c r="MPR19" s="193"/>
      <c r="MPS19" s="193"/>
      <c r="MPT19" s="193"/>
      <c r="MPU19" s="193"/>
      <c r="MPV19" s="193"/>
      <c r="MPW19" s="193"/>
      <c r="MPX19" s="193"/>
      <c r="MPY19" s="193"/>
      <c r="MPZ19" s="193"/>
      <c r="MQA19" s="193"/>
      <c r="MQB19" s="193"/>
      <c r="MQC19" s="193"/>
      <c r="MQD19" s="193"/>
      <c r="MQE19" s="193"/>
      <c r="MQF19" s="193"/>
      <c r="MQG19" s="193"/>
      <c r="MQH19" s="193"/>
      <c r="MQI19" s="193"/>
      <c r="MQJ19" s="193"/>
      <c r="MQK19" s="193"/>
      <c r="MQL19" s="193"/>
      <c r="MQM19" s="193"/>
      <c r="MQN19" s="193"/>
      <c r="MQO19" s="193"/>
      <c r="MQP19" s="193"/>
      <c r="MQQ19" s="193"/>
      <c r="MQR19" s="193"/>
      <c r="MQS19" s="193"/>
      <c r="MQT19" s="193"/>
      <c r="MQU19" s="193"/>
      <c r="MQV19" s="193"/>
      <c r="MQW19" s="193"/>
      <c r="MQX19" s="193"/>
      <c r="MQY19" s="193"/>
      <c r="MQZ19" s="193"/>
      <c r="MRA19" s="193"/>
      <c r="MRB19" s="193"/>
      <c r="MRC19" s="193"/>
      <c r="MRD19" s="193"/>
      <c r="MRE19" s="193"/>
      <c r="MRF19" s="193"/>
      <c r="MRG19" s="193"/>
      <c r="MRH19" s="193"/>
      <c r="MRI19" s="193"/>
      <c r="MRJ19" s="193"/>
      <c r="MRK19" s="193"/>
      <c r="MRL19" s="193"/>
      <c r="MRM19" s="193"/>
      <c r="MRN19" s="193"/>
      <c r="MRO19" s="193"/>
      <c r="MRP19" s="193"/>
      <c r="MRQ19" s="193"/>
      <c r="MRR19" s="193"/>
      <c r="MRS19" s="193"/>
      <c r="MRT19" s="193"/>
      <c r="MRU19" s="193"/>
      <c r="MRV19" s="193"/>
      <c r="MRW19" s="193"/>
      <c r="MRX19" s="193"/>
      <c r="MRY19" s="193"/>
      <c r="MRZ19" s="193"/>
      <c r="MSA19" s="193"/>
      <c r="MSB19" s="193"/>
      <c r="MSC19" s="193"/>
      <c r="MSD19" s="193"/>
      <c r="MSE19" s="193"/>
      <c r="MSF19" s="193"/>
      <c r="MSG19" s="193"/>
      <c r="MSH19" s="193"/>
      <c r="MSI19" s="193"/>
      <c r="MSJ19" s="193"/>
      <c r="MSK19" s="193"/>
      <c r="MSL19" s="193"/>
      <c r="MSM19" s="193"/>
      <c r="MSN19" s="193"/>
      <c r="MSO19" s="193"/>
      <c r="MSP19" s="193"/>
      <c r="MSQ19" s="193"/>
      <c r="MSR19" s="193"/>
      <c r="MSS19" s="193"/>
      <c r="MST19" s="193"/>
      <c r="MSU19" s="193"/>
      <c r="MSV19" s="193"/>
      <c r="MSW19" s="193"/>
      <c r="MSX19" s="193"/>
      <c r="MSY19" s="193"/>
      <c r="MSZ19" s="193"/>
      <c r="MTA19" s="193"/>
      <c r="MTB19" s="193"/>
      <c r="MTC19" s="193"/>
      <c r="MTD19" s="193"/>
      <c r="MTE19" s="193"/>
      <c r="MTF19" s="193"/>
      <c r="MTG19" s="193"/>
      <c r="MTH19" s="193"/>
      <c r="MTI19" s="193"/>
      <c r="MTJ19" s="193"/>
      <c r="MTK19" s="193"/>
      <c r="MTL19" s="193"/>
      <c r="MTM19" s="193"/>
      <c r="MTN19" s="193"/>
      <c r="MTO19" s="193"/>
      <c r="MTP19" s="193"/>
      <c r="MTQ19" s="193"/>
      <c r="MTR19" s="193"/>
      <c r="MTS19" s="193"/>
      <c r="MTT19" s="193"/>
      <c r="MTU19" s="193"/>
      <c r="MTV19" s="193"/>
      <c r="MTW19" s="193"/>
      <c r="MTX19" s="193"/>
      <c r="MTY19" s="193"/>
      <c r="MTZ19" s="193"/>
      <c r="MUA19" s="193"/>
      <c r="MUB19" s="193"/>
      <c r="MUC19" s="193"/>
      <c r="MUD19" s="193"/>
      <c r="MUE19" s="193"/>
      <c r="MUF19" s="193"/>
      <c r="MUG19" s="193"/>
      <c r="MUH19" s="193"/>
      <c r="MUI19" s="193"/>
      <c r="MUJ19" s="193"/>
      <c r="MUK19" s="193"/>
      <c r="MUL19" s="193"/>
      <c r="MUM19" s="193"/>
      <c r="MUN19" s="193"/>
      <c r="MUO19" s="193"/>
      <c r="MUP19" s="193"/>
      <c r="MUQ19" s="193"/>
      <c r="MUR19" s="193"/>
      <c r="MUS19" s="193"/>
      <c r="MUT19" s="193"/>
      <c r="MUU19" s="193"/>
      <c r="MUV19" s="193"/>
      <c r="MUW19" s="193"/>
      <c r="MUX19" s="193"/>
      <c r="MUY19" s="193"/>
      <c r="MUZ19" s="193"/>
      <c r="MVA19" s="193"/>
      <c r="MVB19" s="193"/>
      <c r="MVC19" s="193"/>
      <c r="MVD19" s="193"/>
      <c r="MVE19" s="193"/>
      <c r="MVF19" s="193"/>
      <c r="MVG19" s="193"/>
      <c r="MVH19" s="193"/>
      <c r="MVI19" s="193"/>
      <c r="MVJ19" s="193"/>
      <c r="MVK19" s="193"/>
      <c r="MVL19" s="193"/>
      <c r="MVM19" s="193"/>
      <c r="MVN19" s="193"/>
      <c r="MVO19" s="193"/>
      <c r="MVP19" s="193"/>
      <c r="MVQ19" s="193"/>
      <c r="MVR19" s="193"/>
      <c r="MVS19" s="193"/>
      <c r="MVT19" s="193"/>
      <c r="MVU19" s="193"/>
      <c r="MVV19" s="193"/>
      <c r="MVW19" s="193"/>
      <c r="MVX19" s="193"/>
      <c r="MVY19" s="193"/>
      <c r="MVZ19" s="193"/>
      <c r="MWA19" s="193"/>
      <c r="MWB19" s="193"/>
      <c r="MWC19" s="193"/>
      <c r="MWD19" s="193"/>
      <c r="MWE19" s="193"/>
      <c r="MWF19" s="193"/>
      <c r="MWG19" s="193"/>
      <c r="MWH19" s="193"/>
      <c r="MWI19" s="193"/>
      <c r="MWJ19" s="193"/>
      <c r="MWK19" s="193"/>
      <c r="MWL19" s="193"/>
      <c r="MWM19" s="193"/>
      <c r="MWN19" s="193"/>
      <c r="MWO19" s="193"/>
      <c r="MWP19" s="193"/>
      <c r="MWQ19" s="193"/>
      <c r="MWR19" s="193"/>
      <c r="MWS19" s="193"/>
      <c r="MWT19" s="193"/>
      <c r="MWU19" s="193"/>
      <c r="MWV19" s="193"/>
      <c r="MWW19" s="193"/>
      <c r="MWX19" s="193"/>
      <c r="MWY19" s="193"/>
      <c r="MWZ19" s="193"/>
      <c r="MXA19" s="193"/>
      <c r="MXB19" s="193"/>
      <c r="MXC19" s="193"/>
      <c r="MXD19" s="193"/>
      <c r="MXE19" s="193"/>
      <c r="MXF19" s="193"/>
      <c r="MXG19" s="193"/>
      <c r="MXH19" s="193"/>
      <c r="MXI19" s="193"/>
      <c r="MXJ19" s="193"/>
      <c r="MXK19" s="193"/>
      <c r="MXL19" s="193"/>
      <c r="MXM19" s="193"/>
      <c r="MXN19" s="193"/>
      <c r="MXO19" s="193"/>
      <c r="MXP19" s="193"/>
      <c r="MXQ19" s="193"/>
      <c r="MXR19" s="193"/>
      <c r="MXS19" s="193"/>
      <c r="MXT19" s="193"/>
      <c r="MXU19" s="193"/>
      <c r="MXV19" s="193"/>
      <c r="MXW19" s="193"/>
      <c r="MXX19" s="193"/>
      <c r="MXY19" s="193"/>
      <c r="MXZ19" s="193"/>
      <c r="MYA19" s="193"/>
      <c r="MYB19" s="193"/>
      <c r="MYC19" s="193"/>
      <c r="MYD19" s="193"/>
      <c r="MYE19" s="193"/>
      <c r="MYF19" s="193"/>
      <c r="MYG19" s="193"/>
      <c r="MYH19" s="193"/>
      <c r="MYI19" s="193"/>
      <c r="MYJ19" s="193"/>
      <c r="MYK19" s="193"/>
      <c r="MYL19" s="193"/>
      <c r="MYM19" s="193"/>
      <c r="MYN19" s="193"/>
      <c r="MYO19" s="193"/>
      <c r="MYP19" s="193"/>
      <c r="MYQ19" s="193"/>
      <c r="MYR19" s="193"/>
      <c r="MYS19" s="193"/>
      <c r="MYT19" s="193"/>
      <c r="MYU19" s="193"/>
      <c r="MYV19" s="193"/>
      <c r="MYW19" s="193"/>
      <c r="MYX19" s="193"/>
      <c r="MYY19" s="193"/>
      <c r="MYZ19" s="193"/>
      <c r="MZA19" s="193"/>
      <c r="MZB19" s="193"/>
      <c r="MZC19" s="193"/>
      <c r="MZD19" s="193"/>
      <c r="MZE19" s="193"/>
      <c r="MZF19" s="193"/>
      <c r="MZG19" s="193"/>
      <c r="MZH19" s="193"/>
      <c r="MZI19" s="193"/>
      <c r="MZJ19" s="193"/>
      <c r="MZK19" s="193"/>
      <c r="MZL19" s="193"/>
      <c r="MZM19" s="193"/>
      <c r="MZN19" s="193"/>
      <c r="MZO19" s="193"/>
      <c r="MZP19" s="193"/>
      <c r="MZQ19" s="193"/>
      <c r="MZR19" s="193"/>
      <c r="MZS19" s="193"/>
      <c r="MZT19" s="193"/>
      <c r="MZU19" s="193"/>
      <c r="MZV19" s="193"/>
      <c r="MZW19" s="193"/>
      <c r="MZX19" s="193"/>
      <c r="MZY19" s="193"/>
      <c r="MZZ19" s="193"/>
      <c r="NAA19" s="193"/>
      <c r="NAB19" s="193"/>
      <c r="NAC19" s="193"/>
      <c r="NAD19" s="193"/>
      <c r="NAE19" s="193"/>
      <c r="NAF19" s="193"/>
      <c r="NAG19" s="193"/>
      <c r="NAH19" s="193"/>
      <c r="NAI19" s="193"/>
      <c r="NAJ19" s="193"/>
      <c r="NAK19" s="193"/>
      <c r="NAL19" s="193"/>
      <c r="NAM19" s="193"/>
      <c r="NAN19" s="193"/>
      <c r="NAO19" s="193"/>
      <c r="NAP19" s="193"/>
      <c r="NAQ19" s="193"/>
      <c r="NAR19" s="193"/>
      <c r="NAS19" s="193"/>
      <c r="NAT19" s="193"/>
      <c r="NAU19" s="193"/>
      <c r="NAV19" s="193"/>
      <c r="NAW19" s="193"/>
      <c r="NAX19" s="193"/>
      <c r="NAY19" s="193"/>
      <c r="NAZ19" s="193"/>
      <c r="NBA19" s="193"/>
      <c r="NBB19" s="193"/>
      <c r="NBC19" s="193"/>
      <c r="NBD19" s="193"/>
      <c r="NBE19" s="193"/>
      <c r="NBF19" s="193"/>
      <c r="NBG19" s="193"/>
      <c r="NBH19" s="193"/>
      <c r="NBI19" s="193"/>
      <c r="NBJ19" s="193"/>
      <c r="NBK19" s="193"/>
      <c r="NBL19" s="193"/>
      <c r="NBM19" s="193"/>
      <c r="NBN19" s="193"/>
      <c r="NBO19" s="193"/>
      <c r="NBP19" s="193"/>
      <c r="NBQ19" s="193"/>
      <c r="NBR19" s="193"/>
      <c r="NBS19" s="193"/>
      <c r="NBT19" s="193"/>
      <c r="NBU19" s="193"/>
      <c r="NBV19" s="193"/>
      <c r="NBW19" s="193"/>
      <c r="NBX19" s="193"/>
      <c r="NBY19" s="193"/>
      <c r="NBZ19" s="193"/>
      <c r="NCA19" s="193"/>
      <c r="NCB19" s="193"/>
      <c r="NCC19" s="193"/>
      <c r="NCD19" s="193"/>
      <c r="NCE19" s="193"/>
      <c r="NCF19" s="193"/>
      <c r="NCG19" s="193"/>
      <c r="NCH19" s="193"/>
      <c r="NCI19" s="193"/>
      <c r="NCJ19" s="193"/>
      <c r="NCK19" s="193"/>
      <c r="NCL19" s="193"/>
      <c r="NCM19" s="193"/>
      <c r="NCN19" s="193"/>
      <c r="NCO19" s="193"/>
      <c r="NCP19" s="193"/>
      <c r="NCQ19" s="193"/>
      <c r="NCR19" s="193"/>
      <c r="NCS19" s="193"/>
      <c r="NCT19" s="193"/>
      <c r="NCU19" s="193"/>
      <c r="NCV19" s="193"/>
      <c r="NCW19" s="193"/>
      <c r="NCX19" s="193"/>
      <c r="NCY19" s="193"/>
      <c r="NCZ19" s="193"/>
      <c r="NDA19" s="193"/>
      <c r="NDB19" s="193"/>
      <c r="NDC19" s="193"/>
      <c r="NDD19" s="193"/>
      <c r="NDE19" s="193"/>
      <c r="NDF19" s="193"/>
      <c r="NDG19" s="193"/>
      <c r="NDH19" s="193"/>
      <c r="NDI19" s="193"/>
      <c r="NDJ19" s="193"/>
      <c r="NDK19" s="193"/>
      <c r="NDL19" s="193"/>
      <c r="NDM19" s="193"/>
      <c r="NDN19" s="193"/>
      <c r="NDO19" s="193"/>
      <c r="NDP19" s="193"/>
      <c r="NDQ19" s="193"/>
      <c r="NDR19" s="193"/>
      <c r="NDS19" s="193"/>
      <c r="NDT19" s="193"/>
      <c r="NDU19" s="193"/>
      <c r="NDV19" s="193"/>
      <c r="NDW19" s="193"/>
      <c r="NDX19" s="193"/>
      <c r="NDY19" s="193"/>
      <c r="NDZ19" s="193"/>
      <c r="NEA19" s="193"/>
      <c r="NEB19" s="193"/>
      <c r="NEC19" s="193"/>
      <c r="NED19" s="193"/>
      <c r="NEE19" s="193"/>
      <c r="NEF19" s="193"/>
      <c r="NEG19" s="193"/>
      <c r="NEH19" s="193"/>
      <c r="NEI19" s="193"/>
      <c r="NEJ19" s="193"/>
      <c r="NEK19" s="193"/>
      <c r="NEL19" s="193"/>
      <c r="NEM19" s="193"/>
      <c r="NEN19" s="193"/>
      <c r="NEO19" s="193"/>
      <c r="NEP19" s="193"/>
      <c r="NEQ19" s="193"/>
      <c r="NER19" s="193"/>
      <c r="NES19" s="193"/>
      <c r="NET19" s="193"/>
      <c r="NEU19" s="193"/>
      <c r="NEV19" s="193"/>
      <c r="NEW19" s="193"/>
      <c r="NEX19" s="193"/>
      <c r="NEY19" s="193"/>
      <c r="NEZ19" s="193"/>
      <c r="NFA19" s="193"/>
      <c r="NFB19" s="193"/>
      <c r="NFC19" s="193"/>
      <c r="NFD19" s="193"/>
      <c r="NFE19" s="193"/>
      <c r="NFF19" s="193"/>
      <c r="NFG19" s="193"/>
      <c r="NFH19" s="193"/>
      <c r="NFI19" s="193"/>
      <c r="NFJ19" s="193"/>
      <c r="NFK19" s="193"/>
      <c r="NFL19" s="193"/>
      <c r="NFM19" s="193"/>
      <c r="NFN19" s="193"/>
      <c r="NFO19" s="193"/>
      <c r="NFP19" s="193"/>
      <c r="NFQ19" s="193"/>
      <c r="NFR19" s="193"/>
      <c r="NFS19" s="193"/>
      <c r="NFT19" s="193"/>
      <c r="NFU19" s="193"/>
      <c r="NFV19" s="193"/>
      <c r="NFW19" s="193"/>
      <c r="NFX19" s="193"/>
      <c r="NFY19" s="193"/>
      <c r="NFZ19" s="193"/>
      <c r="NGA19" s="193"/>
      <c r="NGB19" s="193"/>
      <c r="NGC19" s="193"/>
      <c r="NGD19" s="193"/>
      <c r="NGE19" s="193"/>
      <c r="NGF19" s="193"/>
      <c r="NGG19" s="193"/>
      <c r="NGH19" s="193"/>
      <c r="NGI19" s="193"/>
      <c r="NGJ19" s="193"/>
      <c r="NGK19" s="193"/>
      <c r="NGL19" s="193"/>
      <c r="NGM19" s="193"/>
      <c r="NGN19" s="193"/>
      <c r="NGO19" s="193"/>
      <c r="NGP19" s="193"/>
      <c r="NGQ19" s="193"/>
      <c r="NGR19" s="193"/>
      <c r="NGS19" s="193"/>
      <c r="NGT19" s="193"/>
      <c r="NGU19" s="193"/>
      <c r="NGV19" s="193"/>
      <c r="NGW19" s="193"/>
      <c r="NGX19" s="193"/>
      <c r="NGY19" s="193"/>
      <c r="NGZ19" s="193"/>
      <c r="NHA19" s="193"/>
      <c r="NHB19" s="193"/>
      <c r="NHC19" s="193"/>
      <c r="NHD19" s="193"/>
      <c r="NHE19" s="193"/>
      <c r="NHF19" s="193"/>
      <c r="NHG19" s="193"/>
      <c r="NHH19" s="193"/>
      <c r="NHI19" s="193"/>
      <c r="NHJ19" s="193"/>
      <c r="NHK19" s="193"/>
      <c r="NHL19" s="193"/>
      <c r="NHM19" s="193"/>
      <c r="NHN19" s="193"/>
      <c r="NHO19" s="193"/>
      <c r="NHP19" s="193"/>
      <c r="NHQ19" s="193"/>
      <c r="NHR19" s="193"/>
      <c r="NHS19" s="193"/>
      <c r="NHT19" s="193"/>
      <c r="NHU19" s="193"/>
      <c r="NHV19" s="193"/>
      <c r="NHW19" s="193"/>
      <c r="NHX19" s="193"/>
      <c r="NHY19" s="193"/>
      <c r="NHZ19" s="193"/>
      <c r="NIA19" s="193"/>
      <c r="NIB19" s="193"/>
      <c r="NIC19" s="193"/>
      <c r="NID19" s="193"/>
      <c r="NIE19" s="193"/>
      <c r="NIF19" s="193"/>
      <c r="NIG19" s="193"/>
      <c r="NIH19" s="193"/>
      <c r="NII19" s="193"/>
      <c r="NIJ19" s="193"/>
      <c r="NIK19" s="193"/>
      <c r="NIL19" s="193"/>
      <c r="NIM19" s="193"/>
      <c r="NIN19" s="193"/>
      <c r="NIO19" s="193"/>
      <c r="NIP19" s="193"/>
      <c r="NIQ19" s="193"/>
      <c r="NIR19" s="193"/>
      <c r="NIS19" s="193"/>
      <c r="NIT19" s="193"/>
      <c r="NIU19" s="193"/>
      <c r="NIV19" s="193"/>
      <c r="NIW19" s="193"/>
      <c r="NIX19" s="193"/>
      <c r="NIY19" s="193"/>
      <c r="NIZ19" s="193"/>
      <c r="NJA19" s="193"/>
      <c r="NJB19" s="193"/>
      <c r="NJC19" s="193"/>
      <c r="NJD19" s="193"/>
      <c r="NJE19" s="193"/>
      <c r="NJF19" s="193"/>
      <c r="NJG19" s="193"/>
      <c r="NJH19" s="193"/>
      <c r="NJI19" s="193"/>
      <c r="NJJ19" s="193"/>
      <c r="NJK19" s="193"/>
      <c r="NJL19" s="193"/>
      <c r="NJM19" s="193"/>
      <c r="NJN19" s="193"/>
      <c r="NJO19" s="193"/>
      <c r="NJP19" s="193"/>
      <c r="NJQ19" s="193"/>
      <c r="NJR19" s="193"/>
      <c r="NJS19" s="193"/>
      <c r="NJT19" s="193"/>
      <c r="NJU19" s="193"/>
      <c r="NJV19" s="193"/>
      <c r="NJW19" s="193"/>
      <c r="NJX19" s="193"/>
      <c r="NJY19" s="193"/>
      <c r="NJZ19" s="193"/>
      <c r="NKA19" s="193"/>
      <c r="NKB19" s="193"/>
      <c r="NKC19" s="193"/>
      <c r="NKD19" s="193"/>
      <c r="NKE19" s="193"/>
      <c r="NKF19" s="193"/>
      <c r="NKG19" s="193"/>
      <c r="NKH19" s="193"/>
      <c r="NKI19" s="193"/>
      <c r="NKJ19" s="193"/>
      <c r="NKK19" s="193"/>
      <c r="NKL19" s="193"/>
      <c r="NKM19" s="193"/>
      <c r="NKN19" s="193"/>
      <c r="NKO19" s="193"/>
      <c r="NKP19" s="193"/>
      <c r="NKQ19" s="193"/>
      <c r="NKR19" s="193"/>
      <c r="NKS19" s="193"/>
      <c r="NKT19" s="193"/>
      <c r="NKU19" s="193"/>
      <c r="NKV19" s="193"/>
      <c r="NKW19" s="193"/>
      <c r="NKX19" s="193"/>
      <c r="NKY19" s="193"/>
      <c r="NKZ19" s="193"/>
      <c r="NLA19" s="193"/>
      <c r="NLB19" s="193"/>
      <c r="NLC19" s="193"/>
      <c r="NLD19" s="193"/>
      <c r="NLE19" s="193"/>
      <c r="NLF19" s="193"/>
      <c r="NLG19" s="193"/>
      <c r="NLH19" s="193"/>
      <c r="NLI19" s="193"/>
      <c r="NLJ19" s="193"/>
      <c r="NLK19" s="193"/>
      <c r="NLL19" s="193"/>
      <c r="NLM19" s="193"/>
      <c r="NLN19" s="193"/>
      <c r="NLO19" s="193"/>
      <c r="NLP19" s="193"/>
      <c r="NLQ19" s="193"/>
      <c r="NLR19" s="193"/>
      <c r="NLS19" s="193"/>
      <c r="NLT19" s="193"/>
      <c r="NLU19" s="193"/>
      <c r="NLV19" s="193"/>
      <c r="NLW19" s="193"/>
      <c r="NLX19" s="193"/>
      <c r="NLY19" s="193"/>
      <c r="NLZ19" s="193"/>
      <c r="NMA19" s="193"/>
      <c r="NMB19" s="193"/>
      <c r="NMC19" s="193"/>
      <c r="NMD19" s="193"/>
      <c r="NME19" s="193"/>
      <c r="NMF19" s="193"/>
      <c r="NMG19" s="193"/>
      <c r="NMH19" s="193"/>
      <c r="NMI19" s="193"/>
      <c r="NMJ19" s="193"/>
      <c r="NMK19" s="193"/>
      <c r="NML19" s="193"/>
      <c r="NMM19" s="193"/>
      <c r="NMN19" s="193"/>
      <c r="NMO19" s="193"/>
      <c r="NMP19" s="193"/>
      <c r="NMQ19" s="193"/>
      <c r="NMR19" s="193"/>
      <c r="NMS19" s="193"/>
      <c r="NMT19" s="193"/>
      <c r="NMU19" s="193"/>
      <c r="NMV19" s="193"/>
      <c r="NMW19" s="193"/>
      <c r="NMX19" s="193"/>
      <c r="NMY19" s="193"/>
      <c r="NMZ19" s="193"/>
      <c r="NNA19" s="193"/>
      <c r="NNB19" s="193"/>
      <c r="NNC19" s="193"/>
      <c r="NND19" s="193"/>
      <c r="NNE19" s="193"/>
      <c r="NNF19" s="193"/>
      <c r="NNG19" s="193"/>
      <c r="NNH19" s="193"/>
      <c r="NNI19" s="193"/>
      <c r="NNJ19" s="193"/>
      <c r="NNK19" s="193"/>
      <c r="NNL19" s="193"/>
      <c r="NNM19" s="193"/>
      <c r="NNN19" s="193"/>
      <c r="NNO19" s="193"/>
      <c r="NNP19" s="193"/>
      <c r="NNQ19" s="193"/>
      <c r="NNR19" s="193"/>
      <c r="NNS19" s="193"/>
      <c r="NNT19" s="193"/>
      <c r="NNU19" s="193"/>
      <c r="NNV19" s="193"/>
      <c r="NNW19" s="193"/>
      <c r="NNX19" s="193"/>
      <c r="NNY19" s="193"/>
      <c r="NNZ19" s="193"/>
      <c r="NOA19" s="193"/>
      <c r="NOB19" s="193"/>
      <c r="NOC19" s="193"/>
      <c r="NOD19" s="193"/>
      <c r="NOE19" s="193"/>
      <c r="NOF19" s="193"/>
      <c r="NOG19" s="193"/>
      <c r="NOH19" s="193"/>
      <c r="NOI19" s="193"/>
      <c r="NOJ19" s="193"/>
      <c r="NOK19" s="193"/>
      <c r="NOL19" s="193"/>
      <c r="NOM19" s="193"/>
      <c r="NON19" s="193"/>
      <c r="NOO19" s="193"/>
      <c r="NOP19" s="193"/>
      <c r="NOQ19" s="193"/>
      <c r="NOR19" s="193"/>
      <c r="NOS19" s="193"/>
      <c r="NOT19" s="193"/>
      <c r="NOU19" s="193"/>
      <c r="NOV19" s="193"/>
      <c r="NOW19" s="193"/>
      <c r="NOX19" s="193"/>
      <c r="NOY19" s="193"/>
      <c r="NOZ19" s="193"/>
      <c r="NPA19" s="193"/>
      <c r="NPB19" s="193"/>
      <c r="NPC19" s="193"/>
      <c r="NPD19" s="193"/>
      <c r="NPE19" s="193"/>
      <c r="NPF19" s="193"/>
      <c r="NPG19" s="193"/>
      <c r="NPH19" s="193"/>
      <c r="NPI19" s="193"/>
      <c r="NPJ19" s="193"/>
      <c r="NPK19" s="193"/>
      <c r="NPL19" s="193"/>
      <c r="NPM19" s="193"/>
      <c r="NPN19" s="193"/>
      <c r="NPO19" s="193"/>
      <c r="NPP19" s="193"/>
      <c r="NPQ19" s="193"/>
      <c r="NPR19" s="193"/>
      <c r="NPS19" s="193"/>
      <c r="NPT19" s="193"/>
      <c r="NPU19" s="193"/>
      <c r="NPV19" s="193"/>
      <c r="NPW19" s="193"/>
      <c r="NPX19" s="193"/>
      <c r="NPY19" s="193"/>
      <c r="NPZ19" s="193"/>
      <c r="NQA19" s="193"/>
      <c r="NQB19" s="193"/>
      <c r="NQC19" s="193"/>
      <c r="NQD19" s="193"/>
      <c r="NQE19" s="193"/>
      <c r="NQF19" s="193"/>
      <c r="NQG19" s="193"/>
      <c r="NQH19" s="193"/>
      <c r="NQI19" s="193"/>
      <c r="NQJ19" s="193"/>
      <c r="NQK19" s="193"/>
      <c r="NQL19" s="193"/>
      <c r="NQM19" s="193"/>
      <c r="NQN19" s="193"/>
      <c r="NQO19" s="193"/>
      <c r="NQP19" s="193"/>
      <c r="NQQ19" s="193"/>
      <c r="NQR19" s="193"/>
      <c r="NQS19" s="193"/>
      <c r="NQT19" s="193"/>
      <c r="NQU19" s="193"/>
      <c r="NQV19" s="193"/>
      <c r="NQW19" s="193"/>
      <c r="NQX19" s="193"/>
      <c r="NQY19" s="193"/>
      <c r="NQZ19" s="193"/>
      <c r="NRA19" s="193"/>
      <c r="NRB19" s="193"/>
      <c r="NRC19" s="193"/>
      <c r="NRD19" s="193"/>
      <c r="NRE19" s="193"/>
      <c r="NRF19" s="193"/>
      <c r="NRG19" s="193"/>
      <c r="NRH19" s="193"/>
      <c r="NRI19" s="193"/>
      <c r="NRJ19" s="193"/>
      <c r="NRK19" s="193"/>
      <c r="NRL19" s="193"/>
      <c r="NRM19" s="193"/>
      <c r="NRN19" s="193"/>
      <c r="NRO19" s="193"/>
      <c r="NRP19" s="193"/>
      <c r="NRQ19" s="193"/>
      <c r="NRR19" s="193"/>
      <c r="NRS19" s="193"/>
      <c r="NRT19" s="193"/>
      <c r="NRU19" s="193"/>
      <c r="NRV19" s="193"/>
      <c r="NRW19" s="193"/>
      <c r="NRX19" s="193"/>
      <c r="NRY19" s="193"/>
      <c r="NRZ19" s="193"/>
      <c r="NSA19" s="193"/>
      <c r="NSB19" s="193"/>
      <c r="NSC19" s="193"/>
      <c r="NSD19" s="193"/>
      <c r="NSE19" s="193"/>
      <c r="NSF19" s="193"/>
      <c r="NSG19" s="193"/>
      <c r="NSH19" s="193"/>
      <c r="NSI19" s="193"/>
      <c r="NSJ19" s="193"/>
      <c r="NSK19" s="193"/>
      <c r="NSL19" s="193"/>
      <c r="NSM19" s="193"/>
      <c r="NSN19" s="193"/>
      <c r="NSO19" s="193"/>
      <c r="NSP19" s="193"/>
      <c r="NSQ19" s="193"/>
      <c r="NSR19" s="193"/>
      <c r="NSS19" s="193"/>
      <c r="NST19" s="193"/>
      <c r="NSU19" s="193"/>
      <c r="NSV19" s="193"/>
      <c r="NSW19" s="193"/>
      <c r="NSX19" s="193"/>
      <c r="NSY19" s="193"/>
      <c r="NSZ19" s="193"/>
      <c r="NTA19" s="193"/>
      <c r="NTB19" s="193"/>
      <c r="NTC19" s="193"/>
      <c r="NTD19" s="193"/>
      <c r="NTE19" s="193"/>
      <c r="NTF19" s="193"/>
      <c r="NTG19" s="193"/>
      <c r="NTH19" s="193"/>
      <c r="NTI19" s="193"/>
      <c r="NTJ19" s="193"/>
      <c r="NTK19" s="193"/>
      <c r="NTL19" s="193"/>
      <c r="NTM19" s="193"/>
      <c r="NTN19" s="193"/>
      <c r="NTO19" s="193"/>
      <c r="NTP19" s="193"/>
      <c r="NTQ19" s="193"/>
      <c r="NTR19" s="193"/>
      <c r="NTS19" s="193"/>
      <c r="NTT19" s="193"/>
      <c r="NTU19" s="193"/>
      <c r="NTV19" s="193"/>
      <c r="NTW19" s="193"/>
      <c r="NTX19" s="193"/>
      <c r="NTY19" s="193"/>
      <c r="NTZ19" s="193"/>
      <c r="NUA19" s="193"/>
      <c r="NUB19" s="193"/>
      <c r="NUC19" s="193"/>
      <c r="NUD19" s="193"/>
      <c r="NUE19" s="193"/>
      <c r="NUF19" s="193"/>
      <c r="NUG19" s="193"/>
      <c r="NUH19" s="193"/>
      <c r="NUI19" s="193"/>
      <c r="NUJ19" s="193"/>
      <c r="NUK19" s="193"/>
      <c r="NUL19" s="193"/>
      <c r="NUM19" s="193"/>
      <c r="NUN19" s="193"/>
      <c r="NUO19" s="193"/>
      <c r="NUP19" s="193"/>
      <c r="NUQ19" s="193"/>
      <c r="NUR19" s="193"/>
      <c r="NUS19" s="193"/>
      <c r="NUT19" s="193"/>
      <c r="NUU19" s="193"/>
      <c r="NUV19" s="193"/>
      <c r="NUW19" s="193"/>
      <c r="NUX19" s="193"/>
      <c r="NUY19" s="193"/>
      <c r="NUZ19" s="193"/>
      <c r="NVA19" s="193"/>
      <c r="NVB19" s="193"/>
      <c r="NVC19" s="193"/>
      <c r="NVD19" s="193"/>
      <c r="NVE19" s="193"/>
      <c r="NVF19" s="193"/>
      <c r="NVG19" s="193"/>
      <c r="NVH19" s="193"/>
      <c r="NVI19" s="193"/>
      <c r="NVJ19" s="193"/>
      <c r="NVK19" s="193"/>
      <c r="NVL19" s="193"/>
      <c r="NVM19" s="193"/>
      <c r="NVN19" s="193"/>
      <c r="NVO19" s="193"/>
      <c r="NVP19" s="193"/>
      <c r="NVQ19" s="193"/>
      <c r="NVR19" s="193"/>
      <c r="NVS19" s="193"/>
      <c r="NVT19" s="193"/>
      <c r="NVU19" s="193"/>
      <c r="NVV19" s="193"/>
      <c r="NVW19" s="193"/>
      <c r="NVX19" s="193"/>
      <c r="NVY19" s="193"/>
      <c r="NVZ19" s="193"/>
      <c r="NWA19" s="193"/>
      <c r="NWB19" s="193"/>
      <c r="NWC19" s="193"/>
      <c r="NWD19" s="193"/>
      <c r="NWE19" s="193"/>
      <c r="NWF19" s="193"/>
      <c r="NWG19" s="193"/>
      <c r="NWH19" s="193"/>
      <c r="NWI19" s="193"/>
      <c r="NWJ19" s="193"/>
      <c r="NWK19" s="193"/>
      <c r="NWL19" s="193"/>
      <c r="NWM19" s="193"/>
      <c r="NWN19" s="193"/>
      <c r="NWO19" s="193"/>
      <c r="NWP19" s="193"/>
      <c r="NWQ19" s="193"/>
      <c r="NWR19" s="193"/>
      <c r="NWS19" s="193"/>
      <c r="NWT19" s="193"/>
      <c r="NWU19" s="193"/>
      <c r="NWV19" s="193"/>
      <c r="NWW19" s="193"/>
      <c r="NWX19" s="193"/>
      <c r="NWY19" s="193"/>
      <c r="NWZ19" s="193"/>
      <c r="NXA19" s="193"/>
      <c r="NXB19" s="193"/>
      <c r="NXC19" s="193"/>
      <c r="NXD19" s="193"/>
      <c r="NXE19" s="193"/>
      <c r="NXF19" s="193"/>
      <c r="NXG19" s="193"/>
      <c r="NXH19" s="193"/>
      <c r="NXI19" s="193"/>
      <c r="NXJ19" s="193"/>
      <c r="NXK19" s="193"/>
      <c r="NXL19" s="193"/>
      <c r="NXM19" s="193"/>
      <c r="NXN19" s="193"/>
      <c r="NXO19" s="193"/>
      <c r="NXP19" s="193"/>
      <c r="NXQ19" s="193"/>
      <c r="NXR19" s="193"/>
      <c r="NXS19" s="193"/>
      <c r="NXT19" s="193"/>
      <c r="NXU19" s="193"/>
      <c r="NXV19" s="193"/>
      <c r="NXW19" s="193"/>
      <c r="NXX19" s="193"/>
      <c r="NXY19" s="193"/>
      <c r="NXZ19" s="193"/>
      <c r="NYA19" s="193"/>
      <c r="NYB19" s="193"/>
      <c r="NYC19" s="193"/>
      <c r="NYD19" s="193"/>
      <c r="NYE19" s="193"/>
      <c r="NYF19" s="193"/>
      <c r="NYG19" s="193"/>
      <c r="NYH19" s="193"/>
      <c r="NYI19" s="193"/>
      <c r="NYJ19" s="193"/>
      <c r="NYK19" s="193"/>
      <c r="NYL19" s="193"/>
      <c r="NYM19" s="193"/>
      <c r="NYN19" s="193"/>
      <c r="NYO19" s="193"/>
      <c r="NYP19" s="193"/>
      <c r="NYQ19" s="193"/>
      <c r="NYR19" s="193"/>
      <c r="NYS19" s="193"/>
      <c r="NYT19" s="193"/>
      <c r="NYU19" s="193"/>
      <c r="NYV19" s="193"/>
      <c r="NYW19" s="193"/>
      <c r="NYX19" s="193"/>
      <c r="NYY19" s="193"/>
      <c r="NYZ19" s="193"/>
      <c r="NZA19" s="193"/>
      <c r="NZB19" s="193"/>
      <c r="NZC19" s="193"/>
      <c r="NZD19" s="193"/>
      <c r="NZE19" s="193"/>
      <c r="NZF19" s="193"/>
      <c r="NZG19" s="193"/>
      <c r="NZH19" s="193"/>
      <c r="NZI19" s="193"/>
      <c r="NZJ19" s="193"/>
      <c r="NZK19" s="193"/>
      <c r="NZL19" s="193"/>
      <c r="NZM19" s="193"/>
      <c r="NZN19" s="193"/>
      <c r="NZO19" s="193"/>
      <c r="NZP19" s="193"/>
      <c r="NZQ19" s="193"/>
      <c r="NZR19" s="193"/>
      <c r="NZS19" s="193"/>
      <c r="NZT19" s="193"/>
      <c r="NZU19" s="193"/>
      <c r="NZV19" s="193"/>
      <c r="NZW19" s="193"/>
      <c r="NZX19" s="193"/>
      <c r="NZY19" s="193"/>
      <c r="NZZ19" s="193"/>
      <c r="OAA19" s="193"/>
      <c r="OAB19" s="193"/>
      <c r="OAC19" s="193"/>
      <c r="OAD19" s="193"/>
      <c r="OAE19" s="193"/>
      <c r="OAF19" s="193"/>
      <c r="OAG19" s="193"/>
      <c r="OAH19" s="193"/>
      <c r="OAI19" s="193"/>
      <c r="OAJ19" s="193"/>
      <c r="OAK19" s="193"/>
      <c r="OAL19" s="193"/>
      <c r="OAM19" s="193"/>
      <c r="OAN19" s="193"/>
      <c r="OAO19" s="193"/>
      <c r="OAP19" s="193"/>
      <c r="OAQ19" s="193"/>
      <c r="OAR19" s="193"/>
      <c r="OAS19" s="193"/>
      <c r="OAT19" s="193"/>
      <c r="OAU19" s="193"/>
      <c r="OAV19" s="193"/>
      <c r="OAW19" s="193"/>
      <c r="OAX19" s="193"/>
      <c r="OAY19" s="193"/>
      <c r="OAZ19" s="193"/>
      <c r="OBA19" s="193"/>
      <c r="OBB19" s="193"/>
      <c r="OBC19" s="193"/>
      <c r="OBD19" s="193"/>
      <c r="OBE19" s="193"/>
      <c r="OBF19" s="193"/>
      <c r="OBG19" s="193"/>
      <c r="OBH19" s="193"/>
      <c r="OBI19" s="193"/>
      <c r="OBJ19" s="193"/>
      <c r="OBK19" s="193"/>
      <c r="OBL19" s="193"/>
      <c r="OBM19" s="193"/>
      <c r="OBN19" s="193"/>
      <c r="OBO19" s="193"/>
      <c r="OBP19" s="193"/>
      <c r="OBQ19" s="193"/>
      <c r="OBR19" s="193"/>
      <c r="OBS19" s="193"/>
      <c r="OBT19" s="193"/>
      <c r="OBU19" s="193"/>
      <c r="OBV19" s="193"/>
      <c r="OBW19" s="193"/>
      <c r="OBX19" s="193"/>
      <c r="OBY19" s="193"/>
      <c r="OBZ19" s="193"/>
      <c r="OCA19" s="193"/>
      <c r="OCB19" s="193"/>
      <c r="OCC19" s="193"/>
      <c r="OCD19" s="193"/>
      <c r="OCE19" s="193"/>
      <c r="OCF19" s="193"/>
      <c r="OCG19" s="193"/>
      <c r="OCH19" s="193"/>
      <c r="OCI19" s="193"/>
      <c r="OCJ19" s="193"/>
      <c r="OCK19" s="193"/>
      <c r="OCL19" s="193"/>
      <c r="OCM19" s="193"/>
      <c r="OCN19" s="193"/>
      <c r="OCO19" s="193"/>
      <c r="OCP19" s="193"/>
      <c r="OCQ19" s="193"/>
      <c r="OCR19" s="193"/>
      <c r="OCS19" s="193"/>
      <c r="OCT19" s="193"/>
      <c r="OCU19" s="193"/>
      <c r="OCV19" s="193"/>
      <c r="OCW19" s="193"/>
      <c r="OCX19" s="193"/>
      <c r="OCY19" s="193"/>
      <c r="OCZ19" s="193"/>
      <c r="ODA19" s="193"/>
      <c r="ODB19" s="193"/>
      <c r="ODC19" s="193"/>
      <c r="ODD19" s="193"/>
      <c r="ODE19" s="193"/>
      <c r="ODF19" s="193"/>
      <c r="ODG19" s="193"/>
      <c r="ODH19" s="193"/>
      <c r="ODI19" s="193"/>
      <c r="ODJ19" s="193"/>
      <c r="ODK19" s="193"/>
      <c r="ODL19" s="193"/>
      <c r="ODM19" s="193"/>
      <c r="ODN19" s="193"/>
      <c r="ODO19" s="193"/>
      <c r="ODP19" s="193"/>
      <c r="ODQ19" s="193"/>
      <c r="ODR19" s="193"/>
      <c r="ODS19" s="193"/>
      <c r="ODT19" s="193"/>
      <c r="ODU19" s="193"/>
      <c r="ODV19" s="193"/>
      <c r="ODW19" s="193"/>
      <c r="ODX19" s="193"/>
      <c r="ODY19" s="193"/>
      <c r="ODZ19" s="193"/>
      <c r="OEA19" s="193"/>
      <c r="OEB19" s="193"/>
      <c r="OEC19" s="193"/>
      <c r="OED19" s="193"/>
      <c r="OEE19" s="193"/>
      <c r="OEF19" s="193"/>
      <c r="OEG19" s="193"/>
      <c r="OEH19" s="193"/>
      <c r="OEI19" s="193"/>
      <c r="OEJ19" s="193"/>
      <c r="OEK19" s="193"/>
      <c r="OEL19" s="193"/>
      <c r="OEM19" s="193"/>
      <c r="OEN19" s="193"/>
      <c r="OEO19" s="193"/>
      <c r="OEP19" s="193"/>
      <c r="OEQ19" s="193"/>
      <c r="OER19" s="193"/>
      <c r="OES19" s="193"/>
      <c r="OET19" s="193"/>
      <c r="OEU19" s="193"/>
      <c r="OEV19" s="193"/>
      <c r="OEW19" s="193"/>
      <c r="OEX19" s="193"/>
      <c r="OEY19" s="193"/>
      <c r="OEZ19" s="193"/>
      <c r="OFA19" s="193"/>
      <c r="OFB19" s="193"/>
      <c r="OFC19" s="193"/>
      <c r="OFD19" s="193"/>
      <c r="OFE19" s="193"/>
      <c r="OFF19" s="193"/>
      <c r="OFG19" s="193"/>
      <c r="OFH19" s="193"/>
      <c r="OFI19" s="193"/>
      <c r="OFJ19" s="193"/>
      <c r="OFK19" s="193"/>
      <c r="OFL19" s="193"/>
      <c r="OFM19" s="193"/>
      <c r="OFN19" s="193"/>
      <c r="OFO19" s="193"/>
      <c r="OFP19" s="193"/>
      <c r="OFQ19" s="193"/>
      <c r="OFR19" s="193"/>
      <c r="OFS19" s="193"/>
      <c r="OFT19" s="193"/>
      <c r="OFU19" s="193"/>
      <c r="OFV19" s="193"/>
      <c r="OFW19" s="193"/>
      <c r="OFX19" s="193"/>
      <c r="OFY19" s="193"/>
      <c r="OFZ19" s="193"/>
      <c r="OGA19" s="193"/>
      <c r="OGB19" s="193"/>
      <c r="OGC19" s="193"/>
      <c r="OGD19" s="193"/>
      <c r="OGE19" s="193"/>
      <c r="OGF19" s="193"/>
      <c r="OGG19" s="193"/>
      <c r="OGH19" s="193"/>
      <c r="OGI19" s="193"/>
      <c r="OGJ19" s="193"/>
      <c r="OGK19" s="193"/>
      <c r="OGL19" s="193"/>
      <c r="OGM19" s="193"/>
      <c r="OGN19" s="193"/>
      <c r="OGO19" s="193"/>
      <c r="OGP19" s="193"/>
      <c r="OGQ19" s="193"/>
      <c r="OGR19" s="193"/>
      <c r="OGS19" s="193"/>
      <c r="OGT19" s="193"/>
      <c r="OGU19" s="193"/>
      <c r="OGV19" s="193"/>
      <c r="OGW19" s="193"/>
      <c r="OGX19" s="193"/>
      <c r="OGY19" s="193"/>
      <c r="OGZ19" s="193"/>
      <c r="OHA19" s="193"/>
      <c r="OHB19" s="193"/>
      <c r="OHC19" s="193"/>
      <c r="OHD19" s="193"/>
      <c r="OHE19" s="193"/>
      <c r="OHF19" s="193"/>
      <c r="OHG19" s="193"/>
      <c r="OHH19" s="193"/>
      <c r="OHI19" s="193"/>
      <c r="OHJ19" s="193"/>
      <c r="OHK19" s="193"/>
      <c r="OHL19" s="193"/>
      <c r="OHM19" s="193"/>
      <c r="OHN19" s="193"/>
      <c r="OHO19" s="193"/>
      <c r="OHP19" s="193"/>
      <c r="OHQ19" s="193"/>
      <c r="OHR19" s="193"/>
      <c r="OHS19" s="193"/>
      <c r="OHT19" s="193"/>
      <c r="OHU19" s="193"/>
      <c r="OHV19" s="193"/>
      <c r="OHW19" s="193"/>
      <c r="OHX19" s="193"/>
      <c r="OHY19" s="193"/>
      <c r="OHZ19" s="193"/>
      <c r="OIA19" s="193"/>
      <c r="OIB19" s="193"/>
      <c r="OIC19" s="193"/>
      <c r="OID19" s="193"/>
      <c r="OIE19" s="193"/>
      <c r="OIF19" s="193"/>
      <c r="OIG19" s="193"/>
      <c r="OIH19" s="193"/>
      <c r="OII19" s="193"/>
      <c r="OIJ19" s="193"/>
      <c r="OIK19" s="193"/>
      <c r="OIL19" s="193"/>
      <c r="OIM19" s="193"/>
      <c r="OIN19" s="193"/>
      <c r="OIO19" s="193"/>
      <c r="OIP19" s="193"/>
      <c r="OIQ19" s="193"/>
      <c r="OIR19" s="193"/>
      <c r="OIS19" s="193"/>
      <c r="OIT19" s="193"/>
      <c r="OIU19" s="193"/>
      <c r="OIV19" s="193"/>
      <c r="OIW19" s="193"/>
      <c r="OIX19" s="193"/>
      <c r="OIY19" s="193"/>
      <c r="OIZ19" s="193"/>
      <c r="OJA19" s="193"/>
      <c r="OJB19" s="193"/>
      <c r="OJC19" s="193"/>
      <c r="OJD19" s="193"/>
      <c r="OJE19" s="193"/>
      <c r="OJF19" s="193"/>
      <c r="OJG19" s="193"/>
      <c r="OJH19" s="193"/>
      <c r="OJI19" s="193"/>
      <c r="OJJ19" s="193"/>
      <c r="OJK19" s="193"/>
      <c r="OJL19" s="193"/>
      <c r="OJM19" s="193"/>
      <c r="OJN19" s="193"/>
      <c r="OJO19" s="193"/>
      <c r="OJP19" s="193"/>
      <c r="OJQ19" s="193"/>
      <c r="OJR19" s="193"/>
      <c r="OJS19" s="193"/>
      <c r="OJT19" s="193"/>
      <c r="OJU19" s="193"/>
      <c r="OJV19" s="193"/>
      <c r="OJW19" s="193"/>
      <c r="OJX19" s="193"/>
      <c r="OJY19" s="193"/>
      <c r="OJZ19" s="193"/>
      <c r="OKA19" s="193"/>
      <c r="OKB19" s="193"/>
      <c r="OKC19" s="193"/>
      <c r="OKD19" s="193"/>
      <c r="OKE19" s="193"/>
      <c r="OKF19" s="193"/>
      <c r="OKG19" s="193"/>
      <c r="OKH19" s="193"/>
      <c r="OKI19" s="193"/>
      <c r="OKJ19" s="193"/>
      <c r="OKK19" s="193"/>
      <c r="OKL19" s="193"/>
      <c r="OKM19" s="193"/>
      <c r="OKN19" s="193"/>
      <c r="OKO19" s="193"/>
      <c r="OKP19" s="193"/>
      <c r="OKQ19" s="193"/>
      <c r="OKR19" s="193"/>
      <c r="OKS19" s="193"/>
      <c r="OKT19" s="193"/>
      <c r="OKU19" s="193"/>
      <c r="OKV19" s="193"/>
      <c r="OKW19" s="193"/>
      <c r="OKX19" s="193"/>
      <c r="OKY19" s="193"/>
      <c r="OKZ19" s="193"/>
      <c r="OLA19" s="193"/>
      <c r="OLB19" s="193"/>
      <c r="OLC19" s="193"/>
      <c r="OLD19" s="193"/>
      <c r="OLE19" s="193"/>
      <c r="OLF19" s="193"/>
      <c r="OLG19" s="193"/>
      <c r="OLH19" s="193"/>
      <c r="OLI19" s="193"/>
      <c r="OLJ19" s="193"/>
      <c r="OLK19" s="193"/>
      <c r="OLL19" s="193"/>
      <c r="OLM19" s="193"/>
      <c r="OLN19" s="193"/>
      <c r="OLO19" s="193"/>
      <c r="OLP19" s="193"/>
      <c r="OLQ19" s="193"/>
      <c r="OLR19" s="193"/>
      <c r="OLS19" s="193"/>
      <c r="OLT19" s="193"/>
      <c r="OLU19" s="193"/>
      <c r="OLV19" s="193"/>
      <c r="OLW19" s="193"/>
      <c r="OLX19" s="193"/>
      <c r="OLY19" s="193"/>
      <c r="OLZ19" s="193"/>
      <c r="OMA19" s="193"/>
      <c r="OMB19" s="193"/>
      <c r="OMC19" s="193"/>
      <c r="OMD19" s="193"/>
      <c r="OME19" s="193"/>
      <c r="OMF19" s="193"/>
      <c r="OMG19" s="193"/>
      <c r="OMH19" s="193"/>
      <c r="OMI19" s="193"/>
      <c r="OMJ19" s="193"/>
      <c r="OMK19" s="193"/>
      <c r="OML19" s="193"/>
      <c r="OMM19" s="193"/>
      <c r="OMN19" s="193"/>
      <c r="OMO19" s="193"/>
      <c r="OMP19" s="193"/>
      <c r="OMQ19" s="193"/>
      <c r="OMR19" s="193"/>
      <c r="OMS19" s="193"/>
      <c r="OMT19" s="193"/>
      <c r="OMU19" s="193"/>
      <c r="OMV19" s="193"/>
      <c r="OMW19" s="193"/>
      <c r="OMX19" s="193"/>
      <c r="OMY19" s="193"/>
      <c r="OMZ19" s="193"/>
      <c r="ONA19" s="193"/>
      <c r="ONB19" s="193"/>
      <c r="ONC19" s="193"/>
      <c r="OND19" s="193"/>
      <c r="ONE19" s="193"/>
      <c r="ONF19" s="193"/>
      <c r="ONG19" s="193"/>
      <c r="ONH19" s="193"/>
      <c r="ONI19" s="193"/>
      <c r="ONJ19" s="193"/>
      <c r="ONK19" s="193"/>
      <c r="ONL19" s="193"/>
      <c r="ONM19" s="193"/>
      <c r="ONN19" s="193"/>
      <c r="ONO19" s="193"/>
      <c r="ONP19" s="193"/>
      <c r="ONQ19" s="193"/>
      <c r="ONR19" s="193"/>
      <c r="ONS19" s="193"/>
      <c r="ONT19" s="193"/>
      <c r="ONU19" s="193"/>
      <c r="ONV19" s="193"/>
      <c r="ONW19" s="193"/>
      <c r="ONX19" s="193"/>
      <c r="ONY19" s="193"/>
      <c r="ONZ19" s="193"/>
      <c r="OOA19" s="193"/>
      <c r="OOB19" s="193"/>
      <c r="OOC19" s="193"/>
      <c r="OOD19" s="193"/>
      <c r="OOE19" s="193"/>
      <c r="OOF19" s="193"/>
      <c r="OOG19" s="193"/>
      <c r="OOH19" s="193"/>
      <c r="OOI19" s="193"/>
      <c r="OOJ19" s="193"/>
      <c r="OOK19" s="193"/>
      <c r="OOL19" s="193"/>
      <c r="OOM19" s="193"/>
      <c r="OON19" s="193"/>
      <c r="OOO19" s="193"/>
      <c r="OOP19" s="193"/>
      <c r="OOQ19" s="193"/>
      <c r="OOR19" s="193"/>
      <c r="OOS19" s="193"/>
      <c r="OOT19" s="193"/>
      <c r="OOU19" s="193"/>
      <c r="OOV19" s="193"/>
      <c r="OOW19" s="193"/>
      <c r="OOX19" s="193"/>
      <c r="OOY19" s="193"/>
      <c r="OOZ19" s="193"/>
      <c r="OPA19" s="193"/>
      <c r="OPB19" s="193"/>
      <c r="OPC19" s="193"/>
      <c r="OPD19" s="193"/>
      <c r="OPE19" s="193"/>
      <c r="OPF19" s="193"/>
      <c r="OPG19" s="193"/>
      <c r="OPH19" s="193"/>
      <c r="OPI19" s="193"/>
      <c r="OPJ19" s="193"/>
      <c r="OPK19" s="193"/>
      <c r="OPL19" s="193"/>
      <c r="OPM19" s="193"/>
      <c r="OPN19" s="193"/>
      <c r="OPO19" s="193"/>
      <c r="OPP19" s="193"/>
      <c r="OPQ19" s="193"/>
      <c r="OPR19" s="193"/>
      <c r="OPS19" s="193"/>
      <c r="OPT19" s="193"/>
      <c r="OPU19" s="193"/>
      <c r="OPV19" s="193"/>
      <c r="OPW19" s="193"/>
      <c r="OPX19" s="193"/>
      <c r="OPY19" s="193"/>
      <c r="OPZ19" s="193"/>
      <c r="OQA19" s="193"/>
      <c r="OQB19" s="193"/>
      <c r="OQC19" s="193"/>
      <c r="OQD19" s="193"/>
      <c r="OQE19" s="193"/>
      <c r="OQF19" s="193"/>
      <c r="OQG19" s="193"/>
      <c r="OQH19" s="193"/>
      <c r="OQI19" s="193"/>
      <c r="OQJ19" s="193"/>
      <c r="OQK19" s="193"/>
      <c r="OQL19" s="193"/>
      <c r="OQM19" s="193"/>
      <c r="OQN19" s="193"/>
      <c r="OQO19" s="193"/>
      <c r="OQP19" s="193"/>
      <c r="OQQ19" s="193"/>
      <c r="OQR19" s="193"/>
      <c r="OQS19" s="193"/>
      <c r="OQT19" s="193"/>
      <c r="OQU19" s="193"/>
      <c r="OQV19" s="193"/>
      <c r="OQW19" s="193"/>
      <c r="OQX19" s="193"/>
      <c r="OQY19" s="193"/>
      <c r="OQZ19" s="193"/>
      <c r="ORA19" s="193"/>
      <c r="ORB19" s="193"/>
      <c r="ORC19" s="193"/>
      <c r="ORD19" s="193"/>
      <c r="ORE19" s="193"/>
      <c r="ORF19" s="193"/>
      <c r="ORG19" s="193"/>
      <c r="ORH19" s="193"/>
      <c r="ORI19" s="193"/>
      <c r="ORJ19" s="193"/>
      <c r="ORK19" s="193"/>
      <c r="ORL19" s="193"/>
      <c r="ORM19" s="193"/>
      <c r="ORN19" s="193"/>
      <c r="ORO19" s="193"/>
      <c r="ORP19" s="193"/>
      <c r="ORQ19" s="193"/>
      <c r="ORR19" s="193"/>
      <c r="ORS19" s="193"/>
      <c r="ORT19" s="193"/>
      <c r="ORU19" s="193"/>
      <c r="ORV19" s="193"/>
      <c r="ORW19" s="193"/>
      <c r="ORX19" s="193"/>
      <c r="ORY19" s="193"/>
      <c r="ORZ19" s="193"/>
      <c r="OSA19" s="193"/>
      <c r="OSB19" s="193"/>
      <c r="OSC19" s="193"/>
      <c r="OSD19" s="193"/>
      <c r="OSE19" s="193"/>
      <c r="OSF19" s="193"/>
      <c r="OSG19" s="193"/>
      <c r="OSH19" s="193"/>
      <c r="OSI19" s="193"/>
      <c r="OSJ19" s="193"/>
      <c r="OSK19" s="193"/>
      <c r="OSL19" s="193"/>
      <c r="OSM19" s="193"/>
      <c r="OSN19" s="193"/>
      <c r="OSO19" s="193"/>
      <c r="OSP19" s="193"/>
      <c r="OSQ19" s="193"/>
      <c r="OSR19" s="193"/>
      <c r="OSS19" s="193"/>
      <c r="OST19" s="193"/>
      <c r="OSU19" s="193"/>
      <c r="OSV19" s="193"/>
      <c r="OSW19" s="193"/>
      <c r="OSX19" s="193"/>
      <c r="OSY19" s="193"/>
      <c r="OSZ19" s="193"/>
      <c r="OTA19" s="193"/>
      <c r="OTB19" s="193"/>
      <c r="OTC19" s="193"/>
      <c r="OTD19" s="193"/>
      <c r="OTE19" s="193"/>
      <c r="OTF19" s="193"/>
      <c r="OTG19" s="193"/>
      <c r="OTH19" s="193"/>
      <c r="OTI19" s="193"/>
      <c r="OTJ19" s="193"/>
      <c r="OTK19" s="193"/>
      <c r="OTL19" s="193"/>
      <c r="OTM19" s="193"/>
      <c r="OTN19" s="193"/>
      <c r="OTO19" s="193"/>
      <c r="OTP19" s="193"/>
      <c r="OTQ19" s="193"/>
      <c r="OTR19" s="193"/>
      <c r="OTS19" s="193"/>
      <c r="OTT19" s="193"/>
      <c r="OTU19" s="193"/>
      <c r="OTV19" s="193"/>
      <c r="OTW19" s="193"/>
      <c r="OTX19" s="193"/>
      <c r="OTY19" s="193"/>
      <c r="OTZ19" s="193"/>
      <c r="OUA19" s="193"/>
      <c r="OUB19" s="193"/>
      <c r="OUC19" s="193"/>
      <c r="OUD19" s="193"/>
      <c r="OUE19" s="193"/>
      <c r="OUF19" s="193"/>
      <c r="OUG19" s="193"/>
      <c r="OUH19" s="193"/>
      <c r="OUI19" s="193"/>
      <c r="OUJ19" s="193"/>
      <c r="OUK19" s="193"/>
      <c r="OUL19" s="193"/>
      <c r="OUM19" s="193"/>
      <c r="OUN19" s="193"/>
      <c r="OUO19" s="193"/>
      <c r="OUP19" s="193"/>
      <c r="OUQ19" s="193"/>
      <c r="OUR19" s="193"/>
      <c r="OUS19" s="193"/>
      <c r="OUT19" s="193"/>
      <c r="OUU19" s="193"/>
      <c r="OUV19" s="193"/>
      <c r="OUW19" s="193"/>
      <c r="OUX19" s="193"/>
      <c r="OUY19" s="193"/>
      <c r="OUZ19" s="193"/>
      <c r="OVA19" s="193"/>
      <c r="OVB19" s="193"/>
      <c r="OVC19" s="193"/>
      <c r="OVD19" s="193"/>
      <c r="OVE19" s="193"/>
      <c r="OVF19" s="193"/>
      <c r="OVG19" s="193"/>
      <c r="OVH19" s="193"/>
      <c r="OVI19" s="193"/>
      <c r="OVJ19" s="193"/>
      <c r="OVK19" s="193"/>
      <c r="OVL19" s="193"/>
      <c r="OVM19" s="193"/>
      <c r="OVN19" s="193"/>
      <c r="OVO19" s="193"/>
      <c r="OVP19" s="193"/>
      <c r="OVQ19" s="193"/>
      <c r="OVR19" s="193"/>
      <c r="OVS19" s="193"/>
      <c r="OVT19" s="193"/>
      <c r="OVU19" s="193"/>
      <c r="OVV19" s="193"/>
      <c r="OVW19" s="193"/>
      <c r="OVX19" s="193"/>
      <c r="OVY19" s="193"/>
      <c r="OVZ19" s="193"/>
      <c r="OWA19" s="193"/>
      <c r="OWB19" s="193"/>
      <c r="OWC19" s="193"/>
      <c r="OWD19" s="193"/>
      <c r="OWE19" s="193"/>
      <c r="OWF19" s="193"/>
      <c r="OWG19" s="193"/>
      <c r="OWH19" s="193"/>
      <c r="OWI19" s="193"/>
      <c r="OWJ19" s="193"/>
      <c r="OWK19" s="193"/>
      <c r="OWL19" s="193"/>
      <c r="OWM19" s="193"/>
      <c r="OWN19" s="193"/>
      <c r="OWO19" s="193"/>
      <c r="OWP19" s="193"/>
      <c r="OWQ19" s="193"/>
      <c r="OWR19" s="193"/>
      <c r="OWS19" s="193"/>
      <c r="OWT19" s="193"/>
      <c r="OWU19" s="193"/>
      <c r="OWV19" s="193"/>
      <c r="OWW19" s="193"/>
      <c r="OWX19" s="193"/>
      <c r="OWY19" s="193"/>
      <c r="OWZ19" s="193"/>
      <c r="OXA19" s="193"/>
      <c r="OXB19" s="193"/>
      <c r="OXC19" s="193"/>
      <c r="OXD19" s="193"/>
      <c r="OXE19" s="193"/>
      <c r="OXF19" s="193"/>
      <c r="OXG19" s="193"/>
      <c r="OXH19" s="193"/>
      <c r="OXI19" s="193"/>
      <c r="OXJ19" s="193"/>
      <c r="OXK19" s="193"/>
      <c r="OXL19" s="193"/>
      <c r="OXM19" s="193"/>
      <c r="OXN19" s="193"/>
      <c r="OXO19" s="193"/>
      <c r="OXP19" s="193"/>
      <c r="OXQ19" s="193"/>
      <c r="OXR19" s="193"/>
      <c r="OXS19" s="193"/>
      <c r="OXT19" s="193"/>
      <c r="OXU19" s="193"/>
      <c r="OXV19" s="193"/>
      <c r="OXW19" s="193"/>
      <c r="OXX19" s="193"/>
      <c r="OXY19" s="193"/>
      <c r="OXZ19" s="193"/>
      <c r="OYA19" s="193"/>
      <c r="OYB19" s="193"/>
      <c r="OYC19" s="193"/>
      <c r="OYD19" s="193"/>
      <c r="OYE19" s="193"/>
      <c r="OYF19" s="193"/>
      <c r="OYG19" s="193"/>
      <c r="OYH19" s="193"/>
      <c r="OYI19" s="193"/>
      <c r="OYJ19" s="193"/>
      <c r="OYK19" s="193"/>
      <c r="OYL19" s="193"/>
      <c r="OYM19" s="193"/>
      <c r="OYN19" s="193"/>
      <c r="OYO19" s="193"/>
      <c r="OYP19" s="193"/>
      <c r="OYQ19" s="193"/>
      <c r="OYR19" s="193"/>
      <c r="OYS19" s="193"/>
      <c r="OYT19" s="193"/>
      <c r="OYU19" s="193"/>
      <c r="OYV19" s="193"/>
      <c r="OYW19" s="193"/>
      <c r="OYX19" s="193"/>
      <c r="OYY19" s="193"/>
      <c r="OYZ19" s="193"/>
      <c r="OZA19" s="193"/>
      <c r="OZB19" s="193"/>
      <c r="OZC19" s="193"/>
      <c r="OZD19" s="193"/>
      <c r="OZE19" s="193"/>
      <c r="OZF19" s="193"/>
      <c r="OZG19" s="193"/>
      <c r="OZH19" s="193"/>
      <c r="OZI19" s="193"/>
      <c r="OZJ19" s="193"/>
      <c r="OZK19" s="193"/>
      <c r="OZL19" s="193"/>
      <c r="OZM19" s="193"/>
      <c r="OZN19" s="193"/>
      <c r="OZO19" s="193"/>
      <c r="OZP19" s="193"/>
      <c r="OZQ19" s="193"/>
      <c r="OZR19" s="193"/>
      <c r="OZS19" s="193"/>
      <c r="OZT19" s="193"/>
      <c r="OZU19" s="193"/>
      <c r="OZV19" s="193"/>
      <c r="OZW19" s="193"/>
      <c r="OZX19" s="193"/>
      <c r="OZY19" s="193"/>
      <c r="OZZ19" s="193"/>
      <c r="PAA19" s="193"/>
      <c r="PAB19" s="193"/>
      <c r="PAC19" s="193"/>
      <c r="PAD19" s="193"/>
      <c r="PAE19" s="193"/>
      <c r="PAF19" s="193"/>
      <c r="PAG19" s="193"/>
      <c r="PAH19" s="193"/>
      <c r="PAI19" s="193"/>
      <c r="PAJ19" s="193"/>
      <c r="PAK19" s="193"/>
      <c r="PAL19" s="193"/>
      <c r="PAM19" s="193"/>
      <c r="PAN19" s="193"/>
      <c r="PAO19" s="193"/>
      <c r="PAP19" s="193"/>
      <c r="PAQ19" s="193"/>
      <c r="PAR19" s="193"/>
      <c r="PAS19" s="193"/>
      <c r="PAT19" s="193"/>
      <c r="PAU19" s="193"/>
      <c r="PAV19" s="193"/>
      <c r="PAW19" s="193"/>
      <c r="PAX19" s="193"/>
      <c r="PAY19" s="193"/>
      <c r="PAZ19" s="193"/>
      <c r="PBA19" s="193"/>
      <c r="PBB19" s="193"/>
      <c r="PBC19" s="193"/>
      <c r="PBD19" s="193"/>
      <c r="PBE19" s="193"/>
      <c r="PBF19" s="193"/>
      <c r="PBG19" s="193"/>
      <c r="PBH19" s="193"/>
      <c r="PBI19" s="193"/>
      <c r="PBJ19" s="193"/>
      <c r="PBK19" s="193"/>
      <c r="PBL19" s="193"/>
      <c r="PBM19" s="193"/>
      <c r="PBN19" s="193"/>
      <c r="PBO19" s="193"/>
      <c r="PBP19" s="193"/>
      <c r="PBQ19" s="193"/>
      <c r="PBR19" s="193"/>
      <c r="PBS19" s="193"/>
      <c r="PBT19" s="193"/>
      <c r="PBU19" s="193"/>
      <c r="PBV19" s="193"/>
      <c r="PBW19" s="193"/>
      <c r="PBX19" s="193"/>
      <c r="PBY19" s="193"/>
      <c r="PBZ19" s="193"/>
      <c r="PCA19" s="193"/>
      <c r="PCB19" s="193"/>
      <c r="PCC19" s="193"/>
      <c r="PCD19" s="193"/>
      <c r="PCE19" s="193"/>
      <c r="PCF19" s="193"/>
      <c r="PCG19" s="193"/>
      <c r="PCH19" s="193"/>
      <c r="PCI19" s="193"/>
      <c r="PCJ19" s="193"/>
      <c r="PCK19" s="193"/>
      <c r="PCL19" s="193"/>
      <c r="PCM19" s="193"/>
      <c r="PCN19" s="193"/>
      <c r="PCO19" s="193"/>
      <c r="PCP19" s="193"/>
      <c r="PCQ19" s="193"/>
      <c r="PCR19" s="193"/>
      <c r="PCS19" s="193"/>
      <c r="PCT19" s="193"/>
      <c r="PCU19" s="193"/>
      <c r="PCV19" s="193"/>
      <c r="PCW19" s="193"/>
      <c r="PCX19" s="193"/>
      <c r="PCY19" s="193"/>
      <c r="PCZ19" s="193"/>
      <c r="PDA19" s="193"/>
      <c r="PDB19" s="193"/>
      <c r="PDC19" s="193"/>
      <c r="PDD19" s="193"/>
      <c r="PDE19" s="193"/>
      <c r="PDF19" s="193"/>
      <c r="PDG19" s="193"/>
      <c r="PDH19" s="193"/>
      <c r="PDI19" s="193"/>
      <c r="PDJ19" s="193"/>
      <c r="PDK19" s="193"/>
      <c r="PDL19" s="193"/>
      <c r="PDM19" s="193"/>
      <c r="PDN19" s="193"/>
      <c r="PDO19" s="193"/>
      <c r="PDP19" s="193"/>
      <c r="PDQ19" s="193"/>
      <c r="PDR19" s="193"/>
      <c r="PDS19" s="193"/>
      <c r="PDT19" s="193"/>
      <c r="PDU19" s="193"/>
      <c r="PDV19" s="193"/>
      <c r="PDW19" s="193"/>
      <c r="PDX19" s="193"/>
      <c r="PDY19" s="193"/>
      <c r="PDZ19" s="193"/>
      <c r="PEA19" s="193"/>
      <c r="PEB19" s="193"/>
      <c r="PEC19" s="193"/>
      <c r="PED19" s="193"/>
      <c r="PEE19" s="193"/>
      <c r="PEF19" s="193"/>
      <c r="PEG19" s="193"/>
      <c r="PEH19" s="193"/>
      <c r="PEI19" s="193"/>
      <c r="PEJ19" s="193"/>
      <c r="PEK19" s="193"/>
      <c r="PEL19" s="193"/>
      <c r="PEM19" s="193"/>
      <c r="PEN19" s="193"/>
      <c r="PEO19" s="193"/>
      <c r="PEP19" s="193"/>
      <c r="PEQ19" s="193"/>
      <c r="PER19" s="193"/>
      <c r="PES19" s="193"/>
      <c r="PET19" s="193"/>
      <c r="PEU19" s="193"/>
      <c r="PEV19" s="193"/>
      <c r="PEW19" s="193"/>
      <c r="PEX19" s="193"/>
      <c r="PEY19" s="193"/>
      <c r="PEZ19" s="193"/>
      <c r="PFA19" s="193"/>
      <c r="PFB19" s="193"/>
      <c r="PFC19" s="193"/>
      <c r="PFD19" s="193"/>
      <c r="PFE19" s="193"/>
      <c r="PFF19" s="193"/>
      <c r="PFG19" s="193"/>
      <c r="PFH19" s="193"/>
      <c r="PFI19" s="193"/>
      <c r="PFJ19" s="193"/>
      <c r="PFK19" s="193"/>
      <c r="PFL19" s="193"/>
      <c r="PFM19" s="193"/>
      <c r="PFN19" s="193"/>
      <c r="PFO19" s="193"/>
      <c r="PFP19" s="193"/>
      <c r="PFQ19" s="193"/>
      <c r="PFR19" s="193"/>
      <c r="PFS19" s="193"/>
      <c r="PFT19" s="193"/>
      <c r="PFU19" s="193"/>
      <c r="PFV19" s="193"/>
      <c r="PFW19" s="193"/>
      <c r="PFX19" s="193"/>
      <c r="PFY19" s="193"/>
      <c r="PFZ19" s="193"/>
      <c r="PGA19" s="193"/>
      <c r="PGB19" s="193"/>
      <c r="PGC19" s="193"/>
      <c r="PGD19" s="193"/>
      <c r="PGE19" s="193"/>
      <c r="PGF19" s="193"/>
      <c r="PGG19" s="193"/>
      <c r="PGH19" s="193"/>
      <c r="PGI19" s="193"/>
      <c r="PGJ19" s="193"/>
      <c r="PGK19" s="193"/>
      <c r="PGL19" s="193"/>
      <c r="PGM19" s="193"/>
      <c r="PGN19" s="193"/>
      <c r="PGO19" s="193"/>
      <c r="PGP19" s="193"/>
      <c r="PGQ19" s="193"/>
      <c r="PGR19" s="193"/>
      <c r="PGS19" s="193"/>
      <c r="PGT19" s="193"/>
      <c r="PGU19" s="193"/>
      <c r="PGV19" s="193"/>
      <c r="PGW19" s="193"/>
      <c r="PGX19" s="193"/>
      <c r="PGY19" s="193"/>
      <c r="PGZ19" s="193"/>
      <c r="PHA19" s="193"/>
      <c r="PHB19" s="193"/>
      <c r="PHC19" s="193"/>
      <c r="PHD19" s="193"/>
      <c r="PHE19" s="193"/>
      <c r="PHF19" s="193"/>
      <c r="PHG19" s="193"/>
      <c r="PHH19" s="193"/>
      <c r="PHI19" s="193"/>
      <c r="PHJ19" s="193"/>
      <c r="PHK19" s="193"/>
      <c r="PHL19" s="193"/>
      <c r="PHM19" s="193"/>
      <c r="PHN19" s="193"/>
      <c r="PHO19" s="193"/>
      <c r="PHP19" s="193"/>
      <c r="PHQ19" s="193"/>
      <c r="PHR19" s="193"/>
      <c r="PHS19" s="193"/>
      <c r="PHT19" s="193"/>
      <c r="PHU19" s="193"/>
      <c r="PHV19" s="193"/>
      <c r="PHW19" s="193"/>
      <c r="PHX19" s="193"/>
      <c r="PHY19" s="193"/>
      <c r="PHZ19" s="193"/>
      <c r="PIA19" s="193"/>
      <c r="PIB19" s="193"/>
      <c r="PIC19" s="193"/>
      <c r="PID19" s="193"/>
      <c r="PIE19" s="193"/>
      <c r="PIF19" s="193"/>
      <c r="PIG19" s="193"/>
      <c r="PIH19" s="193"/>
      <c r="PII19" s="193"/>
      <c r="PIJ19" s="193"/>
      <c r="PIK19" s="193"/>
      <c r="PIL19" s="193"/>
      <c r="PIM19" s="193"/>
      <c r="PIN19" s="193"/>
      <c r="PIO19" s="193"/>
      <c r="PIP19" s="193"/>
      <c r="PIQ19" s="193"/>
      <c r="PIR19" s="193"/>
      <c r="PIS19" s="193"/>
      <c r="PIT19" s="193"/>
      <c r="PIU19" s="193"/>
      <c r="PIV19" s="193"/>
      <c r="PIW19" s="193"/>
      <c r="PIX19" s="193"/>
      <c r="PIY19" s="193"/>
      <c r="PIZ19" s="193"/>
      <c r="PJA19" s="193"/>
      <c r="PJB19" s="193"/>
      <c r="PJC19" s="193"/>
      <c r="PJD19" s="193"/>
      <c r="PJE19" s="193"/>
      <c r="PJF19" s="193"/>
      <c r="PJG19" s="193"/>
      <c r="PJH19" s="193"/>
      <c r="PJI19" s="193"/>
      <c r="PJJ19" s="193"/>
      <c r="PJK19" s="193"/>
      <c r="PJL19" s="193"/>
      <c r="PJM19" s="193"/>
      <c r="PJN19" s="193"/>
      <c r="PJO19" s="193"/>
      <c r="PJP19" s="193"/>
      <c r="PJQ19" s="193"/>
      <c r="PJR19" s="193"/>
      <c r="PJS19" s="193"/>
      <c r="PJT19" s="193"/>
      <c r="PJU19" s="193"/>
      <c r="PJV19" s="193"/>
      <c r="PJW19" s="193"/>
      <c r="PJX19" s="193"/>
      <c r="PJY19" s="193"/>
      <c r="PJZ19" s="193"/>
      <c r="PKA19" s="193"/>
      <c r="PKB19" s="193"/>
      <c r="PKC19" s="193"/>
      <c r="PKD19" s="193"/>
      <c r="PKE19" s="193"/>
      <c r="PKF19" s="193"/>
      <c r="PKG19" s="193"/>
      <c r="PKH19" s="193"/>
      <c r="PKI19" s="193"/>
      <c r="PKJ19" s="193"/>
      <c r="PKK19" s="193"/>
      <c r="PKL19" s="193"/>
      <c r="PKM19" s="193"/>
      <c r="PKN19" s="193"/>
      <c r="PKO19" s="193"/>
      <c r="PKP19" s="193"/>
      <c r="PKQ19" s="193"/>
      <c r="PKR19" s="193"/>
      <c r="PKS19" s="193"/>
      <c r="PKT19" s="193"/>
      <c r="PKU19" s="193"/>
      <c r="PKV19" s="193"/>
      <c r="PKW19" s="193"/>
      <c r="PKX19" s="193"/>
      <c r="PKY19" s="193"/>
      <c r="PKZ19" s="193"/>
      <c r="PLA19" s="193"/>
      <c r="PLB19" s="193"/>
      <c r="PLC19" s="193"/>
      <c r="PLD19" s="193"/>
      <c r="PLE19" s="193"/>
      <c r="PLF19" s="193"/>
      <c r="PLG19" s="193"/>
      <c r="PLH19" s="193"/>
      <c r="PLI19" s="193"/>
      <c r="PLJ19" s="193"/>
      <c r="PLK19" s="193"/>
      <c r="PLL19" s="193"/>
      <c r="PLM19" s="193"/>
      <c r="PLN19" s="193"/>
      <c r="PLO19" s="193"/>
      <c r="PLP19" s="193"/>
      <c r="PLQ19" s="193"/>
      <c r="PLR19" s="193"/>
      <c r="PLS19" s="193"/>
      <c r="PLT19" s="193"/>
      <c r="PLU19" s="193"/>
      <c r="PLV19" s="193"/>
      <c r="PLW19" s="193"/>
      <c r="PLX19" s="193"/>
      <c r="PLY19" s="193"/>
      <c r="PLZ19" s="193"/>
      <c r="PMA19" s="193"/>
      <c r="PMB19" s="193"/>
      <c r="PMC19" s="193"/>
      <c r="PMD19" s="193"/>
      <c r="PME19" s="193"/>
      <c r="PMF19" s="193"/>
      <c r="PMG19" s="193"/>
      <c r="PMH19" s="193"/>
      <c r="PMI19" s="193"/>
      <c r="PMJ19" s="193"/>
      <c r="PMK19" s="193"/>
      <c r="PML19" s="193"/>
      <c r="PMM19" s="193"/>
      <c r="PMN19" s="193"/>
      <c r="PMO19" s="193"/>
      <c r="PMP19" s="193"/>
      <c r="PMQ19" s="193"/>
      <c r="PMR19" s="193"/>
      <c r="PMS19" s="193"/>
      <c r="PMT19" s="193"/>
      <c r="PMU19" s="193"/>
      <c r="PMV19" s="193"/>
      <c r="PMW19" s="193"/>
      <c r="PMX19" s="193"/>
      <c r="PMY19" s="193"/>
      <c r="PMZ19" s="193"/>
      <c r="PNA19" s="193"/>
      <c r="PNB19" s="193"/>
      <c r="PNC19" s="193"/>
      <c r="PND19" s="193"/>
      <c r="PNE19" s="193"/>
      <c r="PNF19" s="193"/>
      <c r="PNG19" s="193"/>
      <c r="PNH19" s="193"/>
      <c r="PNI19" s="193"/>
      <c r="PNJ19" s="193"/>
      <c r="PNK19" s="193"/>
      <c r="PNL19" s="193"/>
      <c r="PNM19" s="193"/>
      <c r="PNN19" s="193"/>
      <c r="PNO19" s="193"/>
      <c r="PNP19" s="193"/>
      <c r="PNQ19" s="193"/>
      <c r="PNR19" s="193"/>
      <c r="PNS19" s="193"/>
      <c r="PNT19" s="193"/>
      <c r="PNU19" s="193"/>
      <c r="PNV19" s="193"/>
      <c r="PNW19" s="193"/>
      <c r="PNX19" s="193"/>
      <c r="PNY19" s="193"/>
      <c r="PNZ19" s="193"/>
      <c r="POA19" s="193"/>
      <c r="POB19" s="193"/>
      <c r="POC19" s="193"/>
      <c r="POD19" s="193"/>
      <c r="POE19" s="193"/>
      <c r="POF19" s="193"/>
      <c r="POG19" s="193"/>
      <c r="POH19" s="193"/>
      <c r="POI19" s="193"/>
      <c r="POJ19" s="193"/>
      <c r="POK19" s="193"/>
      <c r="POL19" s="193"/>
      <c r="POM19" s="193"/>
      <c r="PON19" s="193"/>
      <c r="POO19" s="193"/>
      <c r="POP19" s="193"/>
      <c r="POQ19" s="193"/>
      <c r="POR19" s="193"/>
      <c r="POS19" s="193"/>
      <c r="POT19" s="193"/>
      <c r="POU19" s="193"/>
      <c r="POV19" s="193"/>
      <c r="POW19" s="193"/>
      <c r="POX19" s="193"/>
      <c r="POY19" s="193"/>
      <c r="POZ19" s="193"/>
      <c r="PPA19" s="193"/>
      <c r="PPB19" s="193"/>
      <c r="PPC19" s="193"/>
      <c r="PPD19" s="193"/>
      <c r="PPE19" s="193"/>
      <c r="PPF19" s="193"/>
      <c r="PPG19" s="193"/>
      <c r="PPH19" s="193"/>
      <c r="PPI19" s="193"/>
      <c r="PPJ19" s="193"/>
      <c r="PPK19" s="193"/>
      <c r="PPL19" s="193"/>
      <c r="PPM19" s="193"/>
      <c r="PPN19" s="193"/>
      <c r="PPO19" s="193"/>
      <c r="PPP19" s="193"/>
      <c r="PPQ19" s="193"/>
      <c r="PPR19" s="193"/>
      <c r="PPS19" s="193"/>
      <c r="PPT19" s="193"/>
      <c r="PPU19" s="193"/>
      <c r="PPV19" s="193"/>
      <c r="PPW19" s="193"/>
      <c r="PPX19" s="193"/>
      <c r="PPY19" s="193"/>
      <c r="PPZ19" s="193"/>
      <c r="PQA19" s="193"/>
      <c r="PQB19" s="193"/>
      <c r="PQC19" s="193"/>
      <c r="PQD19" s="193"/>
      <c r="PQE19" s="193"/>
      <c r="PQF19" s="193"/>
      <c r="PQG19" s="193"/>
      <c r="PQH19" s="193"/>
      <c r="PQI19" s="193"/>
      <c r="PQJ19" s="193"/>
      <c r="PQK19" s="193"/>
      <c r="PQL19" s="193"/>
      <c r="PQM19" s="193"/>
      <c r="PQN19" s="193"/>
      <c r="PQO19" s="193"/>
      <c r="PQP19" s="193"/>
      <c r="PQQ19" s="193"/>
      <c r="PQR19" s="193"/>
      <c r="PQS19" s="193"/>
      <c r="PQT19" s="193"/>
      <c r="PQU19" s="193"/>
      <c r="PQV19" s="193"/>
      <c r="PQW19" s="193"/>
      <c r="PQX19" s="193"/>
      <c r="PQY19" s="193"/>
      <c r="PQZ19" s="193"/>
      <c r="PRA19" s="193"/>
      <c r="PRB19" s="193"/>
      <c r="PRC19" s="193"/>
      <c r="PRD19" s="193"/>
      <c r="PRE19" s="193"/>
      <c r="PRF19" s="193"/>
      <c r="PRG19" s="193"/>
      <c r="PRH19" s="193"/>
      <c r="PRI19" s="193"/>
      <c r="PRJ19" s="193"/>
      <c r="PRK19" s="193"/>
      <c r="PRL19" s="193"/>
      <c r="PRM19" s="193"/>
      <c r="PRN19" s="193"/>
      <c r="PRO19" s="193"/>
      <c r="PRP19" s="193"/>
      <c r="PRQ19" s="193"/>
      <c r="PRR19" s="193"/>
      <c r="PRS19" s="193"/>
      <c r="PRT19" s="193"/>
      <c r="PRU19" s="193"/>
      <c r="PRV19" s="193"/>
      <c r="PRW19" s="193"/>
      <c r="PRX19" s="193"/>
      <c r="PRY19" s="193"/>
      <c r="PRZ19" s="193"/>
      <c r="PSA19" s="193"/>
      <c r="PSB19" s="193"/>
      <c r="PSC19" s="193"/>
      <c r="PSD19" s="193"/>
      <c r="PSE19" s="193"/>
      <c r="PSF19" s="193"/>
      <c r="PSG19" s="193"/>
      <c r="PSH19" s="193"/>
      <c r="PSI19" s="193"/>
      <c r="PSJ19" s="193"/>
      <c r="PSK19" s="193"/>
      <c r="PSL19" s="193"/>
      <c r="PSM19" s="193"/>
      <c r="PSN19" s="193"/>
      <c r="PSO19" s="193"/>
      <c r="PSP19" s="193"/>
      <c r="PSQ19" s="193"/>
      <c r="PSR19" s="193"/>
      <c r="PSS19" s="193"/>
      <c r="PST19" s="193"/>
      <c r="PSU19" s="193"/>
      <c r="PSV19" s="193"/>
      <c r="PSW19" s="193"/>
      <c r="PSX19" s="193"/>
      <c r="PSY19" s="193"/>
      <c r="PSZ19" s="193"/>
      <c r="PTA19" s="193"/>
      <c r="PTB19" s="193"/>
      <c r="PTC19" s="193"/>
      <c r="PTD19" s="193"/>
      <c r="PTE19" s="193"/>
      <c r="PTF19" s="193"/>
      <c r="PTG19" s="193"/>
      <c r="PTH19" s="193"/>
      <c r="PTI19" s="193"/>
      <c r="PTJ19" s="193"/>
      <c r="PTK19" s="193"/>
      <c r="PTL19" s="193"/>
      <c r="PTM19" s="193"/>
      <c r="PTN19" s="193"/>
      <c r="PTO19" s="193"/>
      <c r="PTP19" s="193"/>
      <c r="PTQ19" s="193"/>
      <c r="PTR19" s="193"/>
      <c r="PTS19" s="193"/>
      <c r="PTT19" s="193"/>
      <c r="PTU19" s="193"/>
      <c r="PTV19" s="193"/>
      <c r="PTW19" s="193"/>
      <c r="PTX19" s="193"/>
      <c r="PTY19" s="193"/>
      <c r="PTZ19" s="193"/>
      <c r="PUA19" s="193"/>
      <c r="PUB19" s="193"/>
      <c r="PUC19" s="193"/>
      <c r="PUD19" s="193"/>
      <c r="PUE19" s="193"/>
      <c r="PUF19" s="193"/>
      <c r="PUG19" s="193"/>
      <c r="PUH19" s="193"/>
      <c r="PUI19" s="193"/>
      <c r="PUJ19" s="193"/>
      <c r="PUK19" s="193"/>
      <c r="PUL19" s="193"/>
      <c r="PUM19" s="193"/>
      <c r="PUN19" s="193"/>
      <c r="PUO19" s="193"/>
      <c r="PUP19" s="193"/>
      <c r="PUQ19" s="193"/>
      <c r="PUR19" s="193"/>
      <c r="PUS19" s="193"/>
      <c r="PUT19" s="193"/>
      <c r="PUU19" s="193"/>
      <c r="PUV19" s="193"/>
      <c r="PUW19" s="193"/>
      <c r="PUX19" s="193"/>
      <c r="PUY19" s="193"/>
      <c r="PUZ19" s="193"/>
      <c r="PVA19" s="193"/>
      <c r="PVB19" s="193"/>
      <c r="PVC19" s="193"/>
      <c r="PVD19" s="193"/>
      <c r="PVE19" s="193"/>
      <c r="PVF19" s="193"/>
      <c r="PVG19" s="193"/>
      <c r="PVH19" s="193"/>
      <c r="PVI19" s="193"/>
      <c r="PVJ19" s="193"/>
      <c r="PVK19" s="193"/>
      <c r="PVL19" s="193"/>
      <c r="PVM19" s="193"/>
      <c r="PVN19" s="193"/>
      <c r="PVO19" s="193"/>
      <c r="PVP19" s="193"/>
      <c r="PVQ19" s="193"/>
      <c r="PVR19" s="193"/>
      <c r="PVS19" s="193"/>
      <c r="PVT19" s="193"/>
      <c r="PVU19" s="193"/>
      <c r="PVV19" s="193"/>
      <c r="PVW19" s="193"/>
      <c r="PVX19" s="193"/>
      <c r="PVY19" s="193"/>
      <c r="PVZ19" s="193"/>
      <c r="PWA19" s="193"/>
      <c r="PWB19" s="193"/>
      <c r="PWC19" s="193"/>
      <c r="PWD19" s="193"/>
      <c r="PWE19" s="193"/>
      <c r="PWF19" s="193"/>
      <c r="PWG19" s="193"/>
      <c r="PWH19" s="193"/>
      <c r="PWI19" s="193"/>
      <c r="PWJ19" s="193"/>
      <c r="PWK19" s="193"/>
      <c r="PWL19" s="193"/>
      <c r="PWM19" s="193"/>
      <c r="PWN19" s="193"/>
      <c r="PWO19" s="193"/>
      <c r="PWP19" s="193"/>
      <c r="PWQ19" s="193"/>
      <c r="PWR19" s="193"/>
      <c r="PWS19" s="193"/>
      <c r="PWT19" s="193"/>
      <c r="PWU19" s="193"/>
      <c r="PWV19" s="193"/>
      <c r="PWW19" s="193"/>
      <c r="PWX19" s="193"/>
      <c r="PWY19" s="193"/>
      <c r="PWZ19" s="193"/>
      <c r="PXA19" s="193"/>
      <c r="PXB19" s="193"/>
      <c r="PXC19" s="193"/>
      <c r="PXD19" s="193"/>
      <c r="PXE19" s="193"/>
      <c r="PXF19" s="193"/>
      <c r="PXG19" s="193"/>
      <c r="PXH19" s="193"/>
      <c r="PXI19" s="193"/>
      <c r="PXJ19" s="193"/>
      <c r="PXK19" s="193"/>
      <c r="PXL19" s="193"/>
      <c r="PXM19" s="193"/>
      <c r="PXN19" s="193"/>
      <c r="PXO19" s="193"/>
      <c r="PXP19" s="193"/>
      <c r="PXQ19" s="193"/>
      <c r="PXR19" s="193"/>
      <c r="PXS19" s="193"/>
      <c r="PXT19" s="193"/>
      <c r="PXU19" s="193"/>
      <c r="PXV19" s="193"/>
      <c r="PXW19" s="193"/>
      <c r="PXX19" s="193"/>
      <c r="PXY19" s="193"/>
      <c r="PXZ19" s="193"/>
      <c r="PYA19" s="193"/>
      <c r="PYB19" s="193"/>
      <c r="PYC19" s="193"/>
      <c r="PYD19" s="193"/>
      <c r="PYE19" s="193"/>
      <c r="PYF19" s="193"/>
      <c r="PYG19" s="193"/>
      <c r="PYH19" s="193"/>
      <c r="PYI19" s="193"/>
      <c r="PYJ19" s="193"/>
      <c r="PYK19" s="193"/>
      <c r="PYL19" s="193"/>
      <c r="PYM19" s="193"/>
      <c r="PYN19" s="193"/>
      <c r="PYO19" s="193"/>
      <c r="PYP19" s="193"/>
      <c r="PYQ19" s="193"/>
      <c r="PYR19" s="193"/>
      <c r="PYS19" s="193"/>
      <c r="PYT19" s="193"/>
      <c r="PYU19" s="193"/>
      <c r="PYV19" s="193"/>
      <c r="PYW19" s="193"/>
      <c r="PYX19" s="193"/>
      <c r="PYY19" s="193"/>
      <c r="PYZ19" s="193"/>
      <c r="PZA19" s="193"/>
      <c r="PZB19" s="193"/>
      <c r="PZC19" s="193"/>
      <c r="PZD19" s="193"/>
      <c r="PZE19" s="193"/>
      <c r="PZF19" s="193"/>
      <c r="PZG19" s="193"/>
      <c r="PZH19" s="193"/>
      <c r="PZI19" s="193"/>
      <c r="PZJ19" s="193"/>
      <c r="PZK19" s="193"/>
      <c r="PZL19" s="193"/>
      <c r="PZM19" s="193"/>
      <c r="PZN19" s="193"/>
      <c r="PZO19" s="193"/>
      <c r="PZP19" s="193"/>
      <c r="PZQ19" s="193"/>
      <c r="PZR19" s="193"/>
      <c r="PZS19" s="193"/>
      <c r="PZT19" s="193"/>
      <c r="PZU19" s="193"/>
      <c r="PZV19" s="193"/>
      <c r="PZW19" s="193"/>
      <c r="PZX19" s="193"/>
      <c r="PZY19" s="193"/>
      <c r="PZZ19" s="193"/>
      <c r="QAA19" s="193"/>
      <c r="QAB19" s="193"/>
      <c r="QAC19" s="193"/>
      <c r="QAD19" s="193"/>
      <c r="QAE19" s="193"/>
      <c r="QAF19" s="193"/>
      <c r="QAG19" s="193"/>
      <c r="QAH19" s="193"/>
      <c r="QAI19" s="193"/>
      <c r="QAJ19" s="193"/>
      <c r="QAK19" s="193"/>
      <c r="QAL19" s="193"/>
      <c r="QAM19" s="193"/>
      <c r="QAN19" s="193"/>
      <c r="QAO19" s="193"/>
      <c r="QAP19" s="193"/>
      <c r="QAQ19" s="193"/>
      <c r="QAR19" s="193"/>
      <c r="QAS19" s="193"/>
      <c r="QAT19" s="193"/>
      <c r="QAU19" s="193"/>
      <c r="QAV19" s="193"/>
      <c r="QAW19" s="193"/>
      <c r="QAX19" s="193"/>
      <c r="QAY19" s="193"/>
      <c r="QAZ19" s="193"/>
      <c r="QBA19" s="193"/>
      <c r="QBB19" s="193"/>
      <c r="QBC19" s="193"/>
      <c r="QBD19" s="193"/>
      <c r="QBE19" s="193"/>
      <c r="QBF19" s="193"/>
      <c r="QBG19" s="193"/>
      <c r="QBH19" s="193"/>
      <c r="QBI19" s="193"/>
      <c r="QBJ19" s="193"/>
      <c r="QBK19" s="193"/>
      <c r="QBL19" s="193"/>
      <c r="QBM19" s="193"/>
      <c r="QBN19" s="193"/>
      <c r="QBO19" s="193"/>
      <c r="QBP19" s="193"/>
      <c r="QBQ19" s="193"/>
      <c r="QBR19" s="193"/>
      <c r="QBS19" s="193"/>
      <c r="QBT19" s="193"/>
      <c r="QBU19" s="193"/>
      <c r="QBV19" s="193"/>
      <c r="QBW19" s="193"/>
      <c r="QBX19" s="193"/>
      <c r="QBY19" s="193"/>
      <c r="QBZ19" s="193"/>
      <c r="QCA19" s="193"/>
      <c r="QCB19" s="193"/>
      <c r="QCC19" s="193"/>
      <c r="QCD19" s="193"/>
      <c r="QCE19" s="193"/>
      <c r="QCF19" s="193"/>
      <c r="QCG19" s="193"/>
      <c r="QCH19" s="193"/>
      <c r="QCI19" s="193"/>
      <c r="QCJ19" s="193"/>
      <c r="QCK19" s="193"/>
      <c r="QCL19" s="193"/>
      <c r="QCM19" s="193"/>
      <c r="QCN19" s="193"/>
      <c r="QCO19" s="193"/>
      <c r="QCP19" s="193"/>
      <c r="QCQ19" s="193"/>
      <c r="QCR19" s="193"/>
      <c r="QCS19" s="193"/>
      <c r="QCT19" s="193"/>
      <c r="QCU19" s="193"/>
      <c r="QCV19" s="193"/>
      <c r="QCW19" s="193"/>
      <c r="QCX19" s="193"/>
      <c r="QCY19" s="193"/>
      <c r="QCZ19" s="193"/>
      <c r="QDA19" s="193"/>
      <c r="QDB19" s="193"/>
      <c r="QDC19" s="193"/>
      <c r="QDD19" s="193"/>
      <c r="QDE19" s="193"/>
      <c r="QDF19" s="193"/>
      <c r="QDG19" s="193"/>
      <c r="QDH19" s="193"/>
      <c r="QDI19" s="193"/>
      <c r="QDJ19" s="193"/>
      <c r="QDK19" s="193"/>
      <c r="QDL19" s="193"/>
      <c r="QDM19" s="193"/>
      <c r="QDN19" s="193"/>
      <c r="QDO19" s="193"/>
      <c r="QDP19" s="193"/>
      <c r="QDQ19" s="193"/>
      <c r="QDR19" s="193"/>
      <c r="QDS19" s="193"/>
      <c r="QDT19" s="193"/>
      <c r="QDU19" s="193"/>
      <c r="QDV19" s="193"/>
      <c r="QDW19" s="193"/>
      <c r="QDX19" s="193"/>
      <c r="QDY19" s="193"/>
      <c r="QDZ19" s="193"/>
      <c r="QEA19" s="193"/>
      <c r="QEB19" s="193"/>
      <c r="QEC19" s="193"/>
      <c r="QED19" s="193"/>
      <c r="QEE19" s="193"/>
      <c r="QEF19" s="193"/>
      <c r="QEG19" s="193"/>
      <c r="QEH19" s="193"/>
      <c r="QEI19" s="193"/>
      <c r="QEJ19" s="193"/>
      <c r="QEK19" s="193"/>
      <c r="QEL19" s="193"/>
      <c r="QEM19" s="193"/>
      <c r="QEN19" s="193"/>
      <c r="QEO19" s="193"/>
      <c r="QEP19" s="193"/>
      <c r="QEQ19" s="193"/>
      <c r="QER19" s="193"/>
      <c r="QES19" s="193"/>
      <c r="QET19" s="193"/>
      <c r="QEU19" s="193"/>
      <c r="QEV19" s="193"/>
      <c r="QEW19" s="193"/>
      <c r="QEX19" s="193"/>
      <c r="QEY19" s="193"/>
      <c r="QEZ19" s="193"/>
      <c r="QFA19" s="193"/>
      <c r="QFB19" s="193"/>
      <c r="QFC19" s="193"/>
      <c r="QFD19" s="193"/>
      <c r="QFE19" s="193"/>
      <c r="QFF19" s="193"/>
      <c r="QFG19" s="193"/>
      <c r="QFH19" s="193"/>
      <c r="QFI19" s="193"/>
      <c r="QFJ19" s="193"/>
      <c r="QFK19" s="193"/>
      <c r="QFL19" s="193"/>
      <c r="QFM19" s="193"/>
      <c r="QFN19" s="193"/>
      <c r="QFO19" s="193"/>
      <c r="QFP19" s="193"/>
      <c r="QFQ19" s="193"/>
      <c r="QFR19" s="193"/>
      <c r="QFS19" s="193"/>
      <c r="QFT19" s="193"/>
      <c r="QFU19" s="193"/>
      <c r="QFV19" s="193"/>
      <c r="QFW19" s="193"/>
      <c r="QFX19" s="193"/>
      <c r="QFY19" s="193"/>
      <c r="QFZ19" s="193"/>
      <c r="QGA19" s="193"/>
      <c r="QGB19" s="193"/>
      <c r="QGC19" s="193"/>
      <c r="QGD19" s="193"/>
      <c r="QGE19" s="193"/>
      <c r="QGF19" s="193"/>
      <c r="QGG19" s="193"/>
      <c r="QGH19" s="193"/>
      <c r="QGI19" s="193"/>
      <c r="QGJ19" s="193"/>
      <c r="QGK19" s="193"/>
      <c r="QGL19" s="193"/>
      <c r="QGM19" s="193"/>
      <c r="QGN19" s="193"/>
      <c r="QGO19" s="193"/>
      <c r="QGP19" s="193"/>
      <c r="QGQ19" s="193"/>
      <c r="QGR19" s="193"/>
      <c r="QGS19" s="193"/>
      <c r="QGT19" s="193"/>
      <c r="QGU19" s="193"/>
      <c r="QGV19" s="193"/>
      <c r="QGW19" s="193"/>
      <c r="QGX19" s="193"/>
      <c r="QGY19" s="193"/>
      <c r="QGZ19" s="193"/>
      <c r="QHA19" s="193"/>
      <c r="QHB19" s="193"/>
      <c r="QHC19" s="193"/>
      <c r="QHD19" s="193"/>
      <c r="QHE19" s="193"/>
      <c r="QHF19" s="193"/>
      <c r="QHG19" s="193"/>
      <c r="QHH19" s="193"/>
      <c r="QHI19" s="193"/>
      <c r="QHJ19" s="193"/>
      <c r="QHK19" s="193"/>
      <c r="QHL19" s="193"/>
      <c r="QHM19" s="193"/>
      <c r="QHN19" s="193"/>
      <c r="QHO19" s="193"/>
      <c r="QHP19" s="193"/>
      <c r="QHQ19" s="193"/>
      <c r="QHR19" s="193"/>
      <c r="QHS19" s="193"/>
      <c r="QHT19" s="193"/>
      <c r="QHU19" s="193"/>
      <c r="QHV19" s="193"/>
      <c r="QHW19" s="193"/>
      <c r="QHX19" s="193"/>
      <c r="QHY19" s="193"/>
      <c r="QHZ19" s="193"/>
      <c r="QIA19" s="193"/>
      <c r="QIB19" s="193"/>
      <c r="QIC19" s="193"/>
      <c r="QID19" s="193"/>
      <c r="QIE19" s="193"/>
      <c r="QIF19" s="193"/>
      <c r="QIG19" s="193"/>
      <c r="QIH19" s="193"/>
      <c r="QII19" s="193"/>
      <c r="QIJ19" s="193"/>
      <c r="QIK19" s="193"/>
      <c r="QIL19" s="193"/>
      <c r="QIM19" s="193"/>
      <c r="QIN19" s="193"/>
      <c r="QIO19" s="193"/>
      <c r="QIP19" s="193"/>
      <c r="QIQ19" s="193"/>
      <c r="QIR19" s="193"/>
      <c r="QIS19" s="193"/>
      <c r="QIT19" s="193"/>
      <c r="QIU19" s="193"/>
      <c r="QIV19" s="193"/>
      <c r="QIW19" s="193"/>
      <c r="QIX19" s="193"/>
      <c r="QIY19" s="193"/>
      <c r="QIZ19" s="193"/>
      <c r="QJA19" s="193"/>
      <c r="QJB19" s="193"/>
      <c r="QJC19" s="193"/>
      <c r="QJD19" s="193"/>
      <c r="QJE19" s="193"/>
      <c r="QJF19" s="193"/>
      <c r="QJG19" s="193"/>
      <c r="QJH19" s="193"/>
      <c r="QJI19" s="193"/>
      <c r="QJJ19" s="193"/>
      <c r="QJK19" s="193"/>
      <c r="QJL19" s="193"/>
      <c r="QJM19" s="193"/>
      <c r="QJN19" s="193"/>
      <c r="QJO19" s="193"/>
      <c r="QJP19" s="193"/>
      <c r="QJQ19" s="193"/>
      <c r="QJR19" s="193"/>
      <c r="QJS19" s="193"/>
      <c r="QJT19" s="193"/>
      <c r="QJU19" s="193"/>
      <c r="QJV19" s="193"/>
      <c r="QJW19" s="193"/>
      <c r="QJX19" s="193"/>
      <c r="QJY19" s="193"/>
      <c r="QJZ19" s="193"/>
      <c r="QKA19" s="193"/>
      <c r="QKB19" s="193"/>
      <c r="QKC19" s="193"/>
      <c r="QKD19" s="193"/>
      <c r="QKE19" s="193"/>
      <c r="QKF19" s="193"/>
      <c r="QKG19" s="193"/>
      <c r="QKH19" s="193"/>
      <c r="QKI19" s="193"/>
      <c r="QKJ19" s="193"/>
      <c r="QKK19" s="193"/>
      <c r="QKL19" s="193"/>
      <c r="QKM19" s="193"/>
      <c r="QKN19" s="193"/>
      <c r="QKO19" s="193"/>
      <c r="QKP19" s="193"/>
      <c r="QKQ19" s="193"/>
      <c r="QKR19" s="193"/>
      <c r="QKS19" s="193"/>
      <c r="QKT19" s="193"/>
      <c r="QKU19" s="193"/>
      <c r="QKV19" s="193"/>
      <c r="QKW19" s="193"/>
      <c r="QKX19" s="193"/>
      <c r="QKY19" s="193"/>
      <c r="QKZ19" s="193"/>
      <c r="QLA19" s="193"/>
      <c r="QLB19" s="193"/>
      <c r="QLC19" s="193"/>
      <c r="QLD19" s="193"/>
      <c r="QLE19" s="193"/>
      <c r="QLF19" s="193"/>
      <c r="QLG19" s="193"/>
      <c r="QLH19" s="193"/>
      <c r="QLI19" s="193"/>
      <c r="QLJ19" s="193"/>
      <c r="QLK19" s="193"/>
      <c r="QLL19" s="193"/>
      <c r="QLM19" s="193"/>
      <c r="QLN19" s="193"/>
      <c r="QLO19" s="193"/>
      <c r="QLP19" s="193"/>
      <c r="QLQ19" s="193"/>
      <c r="QLR19" s="193"/>
      <c r="QLS19" s="193"/>
      <c r="QLT19" s="193"/>
      <c r="QLU19" s="193"/>
      <c r="QLV19" s="193"/>
      <c r="QLW19" s="193"/>
      <c r="QLX19" s="193"/>
      <c r="QLY19" s="193"/>
      <c r="QLZ19" s="193"/>
      <c r="QMA19" s="193"/>
      <c r="QMB19" s="193"/>
      <c r="QMC19" s="193"/>
      <c r="QMD19" s="193"/>
      <c r="QME19" s="193"/>
      <c r="QMF19" s="193"/>
      <c r="QMG19" s="193"/>
      <c r="QMH19" s="193"/>
      <c r="QMI19" s="193"/>
      <c r="QMJ19" s="193"/>
      <c r="QMK19" s="193"/>
      <c r="QML19" s="193"/>
      <c r="QMM19" s="193"/>
      <c r="QMN19" s="193"/>
      <c r="QMO19" s="193"/>
      <c r="QMP19" s="193"/>
      <c r="QMQ19" s="193"/>
      <c r="QMR19" s="193"/>
      <c r="QMS19" s="193"/>
      <c r="QMT19" s="193"/>
      <c r="QMU19" s="193"/>
      <c r="QMV19" s="193"/>
      <c r="QMW19" s="193"/>
      <c r="QMX19" s="193"/>
      <c r="QMY19" s="193"/>
      <c r="QMZ19" s="193"/>
      <c r="QNA19" s="193"/>
      <c r="QNB19" s="193"/>
      <c r="QNC19" s="193"/>
      <c r="QND19" s="193"/>
      <c r="QNE19" s="193"/>
      <c r="QNF19" s="193"/>
      <c r="QNG19" s="193"/>
      <c r="QNH19" s="193"/>
      <c r="QNI19" s="193"/>
      <c r="QNJ19" s="193"/>
      <c r="QNK19" s="193"/>
      <c r="QNL19" s="193"/>
      <c r="QNM19" s="193"/>
      <c r="QNN19" s="193"/>
      <c r="QNO19" s="193"/>
      <c r="QNP19" s="193"/>
      <c r="QNQ19" s="193"/>
      <c r="QNR19" s="193"/>
      <c r="QNS19" s="193"/>
      <c r="QNT19" s="193"/>
      <c r="QNU19" s="193"/>
      <c r="QNV19" s="193"/>
      <c r="QNW19" s="193"/>
      <c r="QNX19" s="193"/>
      <c r="QNY19" s="193"/>
      <c r="QNZ19" s="193"/>
      <c r="QOA19" s="193"/>
      <c r="QOB19" s="193"/>
      <c r="QOC19" s="193"/>
      <c r="QOD19" s="193"/>
      <c r="QOE19" s="193"/>
      <c r="QOF19" s="193"/>
      <c r="QOG19" s="193"/>
      <c r="QOH19" s="193"/>
      <c r="QOI19" s="193"/>
      <c r="QOJ19" s="193"/>
      <c r="QOK19" s="193"/>
      <c r="QOL19" s="193"/>
      <c r="QOM19" s="193"/>
      <c r="QON19" s="193"/>
      <c r="QOO19" s="193"/>
      <c r="QOP19" s="193"/>
      <c r="QOQ19" s="193"/>
      <c r="QOR19" s="193"/>
      <c r="QOS19" s="193"/>
      <c r="QOT19" s="193"/>
      <c r="QOU19" s="193"/>
      <c r="QOV19" s="193"/>
      <c r="QOW19" s="193"/>
      <c r="QOX19" s="193"/>
      <c r="QOY19" s="193"/>
      <c r="QOZ19" s="193"/>
      <c r="QPA19" s="193"/>
      <c r="QPB19" s="193"/>
      <c r="QPC19" s="193"/>
      <c r="QPD19" s="193"/>
      <c r="QPE19" s="193"/>
      <c r="QPF19" s="193"/>
      <c r="QPG19" s="193"/>
      <c r="QPH19" s="193"/>
      <c r="QPI19" s="193"/>
      <c r="QPJ19" s="193"/>
      <c r="QPK19" s="193"/>
      <c r="QPL19" s="193"/>
      <c r="QPM19" s="193"/>
      <c r="QPN19" s="193"/>
      <c r="QPO19" s="193"/>
      <c r="QPP19" s="193"/>
      <c r="QPQ19" s="193"/>
      <c r="QPR19" s="193"/>
      <c r="QPS19" s="193"/>
      <c r="QPT19" s="193"/>
      <c r="QPU19" s="193"/>
      <c r="QPV19" s="193"/>
      <c r="QPW19" s="193"/>
      <c r="QPX19" s="193"/>
      <c r="QPY19" s="193"/>
      <c r="QPZ19" s="193"/>
      <c r="QQA19" s="193"/>
      <c r="QQB19" s="193"/>
      <c r="QQC19" s="193"/>
      <c r="QQD19" s="193"/>
      <c r="QQE19" s="193"/>
      <c r="QQF19" s="193"/>
      <c r="QQG19" s="193"/>
      <c r="QQH19" s="193"/>
      <c r="QQI19" s="193"/>
      <c r="QQJ19" s="193"/>
      <c r="QQK19" s="193"/>
      <c r="QQL19" s="193"/>
      <c r="QQM19" s="193"/>
      <c r="QQN19" s="193"/>
      <c r="QQO19" s="193"/>
      <c r="QQP19" s="193"/>
      <c r="QQQ19" s="193"/>
      <c r="QQR19" s="193"/>
      <c r="QQS19" s="193"/>
      <c r="QQT19" s="193"/>
      <c r="QQU19" s="193"/>
      <c r="QQV19" s="193"/>
      <c r="QQW19" s="193"/>
      <c r="QQX19" s="193"/>
      <c r="QQY19" s="193"/>
      <c r="QQZ19" s="193"/>
      <c r="QRA19" s="193"/>
      <c r="QRB19" s="193"/>
      <c r="QRC19" s="193"/>
      <c r="QRD19" s="193"/>
      <c r="QRE19" s="193"/>
      <c r="QRF19" s="193"/>
      <c r="QRG19" s="193"/>
      <c r="QRH19" s="193"/>
      <c r="QRI19" s="193"/>
      <c r="QRJ19" s="193"/>
      <c r="QRK19" s="193"/>
      <c r="QRL19" s="193"/>
      <c r="QRM19" s="193"/>
      <c r="QRN19" s="193"/>
      <c r="QRO19" s="193"/>
      <c r="QRP19" s="193"/>
      <c r="QRQ19" s="193"/>
      <c r="QRR19" s="193"/>
      <c r="QRS19" s="193"/>
      <c r="QRT19" s="193"/>
      <c r="QRU19" s="193"/>
      <c r="QRV19" s="193"/>
      <c r="QRW19" s="193"/>
      <c r="QRX19" s="193"/>
      <c r="QRY19" s="193"/>
      <c r="QRZ19" s="193"/>
      <c r="QSA19" s="193"/>
      <c r="QSB19" s="193"/>
      <c r="QSC19" s="193"/>
      <c r="QSD19" s="193"/>
      <c r="QSE19" s="193"/>
      <c r="QSF19" s="193"/>
      <c r="QSG19" s="193"/>
      <c r="QSH19" s="193"/>
      <c r="QSI19" s="193"/>
      <c r="QSJ19" s="193"/>
      <c r="QSK19" s="193"/>
      <c r="QSL19" s="193"/>
      <c r="QSM19" s="193"/>
      <c r="QSN19" s="193"/>
      <c r="QSO19" s="193"/>
      <c r="QSP19" s="193"/>
      <c r="QSQ19" s="193"/>
      <c r="QSR19" s="193"/>
      <c r="QSS19" s="193"/>
      <c r="QST19" s="193"/>
      <c r="QSU19" s="193"/>
      <c r="QSV19" s="193"/>
      <c r="QSW19" s="193"/>
      <c r="QSX19" s="193"/>
      <c r="QSY19" s="193"/>
      <c r="QSZ19" s="193"/>
      <c r="QTA19" s="193"/>
      <c r="QTB19" s="193"/>
      <c r="QTC19" s="193"/>
      <c r="QTD19" s="193"/>
      <c r="QTE19" s="193"/>
      <c r="QTF19" s="193"/>
      <c r="QTG19" s="193"/>
      <c r="QTH19" s="193"/>
      <c r="QTI19" s="193"/>
      <c r="QTJ19" s="193"/>
      <c r="QTK19" s="193"/>
      <c r="QTL19" s="193"/>
      <c r="QTM19" s="193"/>
      <c r="QTN19" s="193"/>
      <c r="QTO19" s="193"/>
      <c r="QTP19" s="193"/>
      <c r="QTQ19" s="193"/>
      <c r="QTR19" s="193"/>
      <c r="QTS19" s="193"/>
      <c r="QTT19" s="193"/>
      <c r="QTU19" s="193"/>
      <c r="QTV19" s="193"/>
      <c r="QTW19" s="193"/>
      <c r="QTX19" s="193"/>
      <c r="QTY19" s="193"/>
      <c r="QTZ19" s="193"/>
      <c r="QUA19" s="193"/>
      <c r="QUB19" s="193"/>
      <c r="QUC19" s="193"/>
      <c r="QUD19" s="193"/>
      <c r="QUE19" s="193"/>
      <c r="QUF19" s="193"/>
      <c r="QUG19" s="193"/>
      <c r="QUH19" s="193"/>
      <c r="QUI19" s="193"/>
      <c r="QUJ19" s="193"/>
      <c r="QUK19" s="193"/>
      <c r="QUL19" s="193"/>
      <c r="QUM19" s="193"/>
      <c r="QUN19" s="193"/>
      <c r="QUO19" s="193"/>
      <c r="QUP19" s="193"/>
      <c r="QUQ19" s="193"/>
      <c r="QUR19" s="193"/>
      <c r="QUS19" s="193"/>
      <c r="QUT19" s="193"/>
      <c r="QUU19" s="193"/>
      <c r="QUV19" s="193"/>
      <c r="QUW19" s="193"/>
      <c r="QUX19" s="193"/>
      <c r="QUY19" s="193"/>
      <c r="QUZ19" s="193"/>
      <c r="QVA19" s="193"/>
      <c r="QVB19" s="193"/>
      <c r="QVC19" s="193"/>
      <c r="QVD19" s="193"/>
      <c r="QVE19" s="193"/>
      <c r="QVF19" s="193"/>
      <c r="QVG19" s="193"/>
      <c r="QVH19" s="193"/>
      <c r="QVI19" s="193"/>
      <c r="QVJ19" s="193"/>
      <c r="QVK19" s="193"/>
      <c r="QVL19" s="193"/>
      <c r="QVM19" s="193"/>
      <c r="QVN19" s="193"/>
      <c r="QVO19" s="193"/>
      <c r="QVP19" s="193"/>
      <c r="QVQ19" s="193"/>
      <c r="QVR19" s="193"/>
      <c r="QVS19" s="193"/>
      <c r="QVT19" s="193"/>
      <c r="QVU19" s="193"/>
      <c r="QVV19" s="193"/>
      <c r="QVW19" s="193"/>
      <c r="QVX19" s="193"/>
      <c r="QVY19" s="193"/>
      <c r="QVZ19" s="193"/>
      <c r="QWA19" s="193"/>
      <c r="QWB19" s="193"/>
      <c r="QWC19" s="193"/>
      <c r="QWD19" s="193"/>
      <c r="QWE19" s="193"/>
      <c r="QWF19" s="193"/>
      <c r="QWG19" s="193"/>
      <c r="QWH19" s="193"/>
      <c r="QWI19" s="193"/>
      <c r="QWJ19" s="193"/>
      <c r="QWK19" s="193"/>
      <c r="QWL19" s="193"/>
      <c r="QWM19" s="193"/>
      <c r="QWN19" s="193"/>
      <c r="QWO19" s="193"/>
      <c r="QWP19" s="193"/>
      <c r="QWQ19" s="193"/>
      <c r="QWR19" s="193"/>
      <c r="QWS19" s="193"/>
      <c r="QWT19" s="193"/>
      <c r="QWU19" s="193"/>
      <c r="QWV19" s="193"/>
      <c r="QWW19" s="193"/>
      <c r="QWX19" s="193"/>
      <c r="QWY19" s="193"/>
      <c r="QWZ19" s="193"/>
      <c r="QXA19" s="193"/>
      <c r="QXB19" s="193"/>
      <c r="QXC19" s="193"/>
      <c r="QXD19" s="193"/>
      <c r="QXE19" s="193"/>
      <c r="QXF19" s="193"/>
      <c r="QXG19" s="193"/>
      <c r="QXH19" s="193"/>
      <c r="QXI19" s="193"/>
      <c r="QXJ19" s="193"/>
      <c r="QXK19" s="193"/>
      <c r="QXL19" s="193"/>
      <c r="QXM19" s="193"/>
      <c r="QXN19" s="193"/>
      <c r="QXO19" s="193"/>
      <c r="QXP19" s="193"/>
      <c r="QXQ19" s="193"/>
      <c r="QXR19" s="193"/>
      <c r="QXS19" s="193"/>
      <c r="QXT19" s="193"/>
      <c r="QXU19" s="193"/>
      <c r="QXV19" s="193"/>
      <c r="QXW19" s="193"/>
      <c r="QXX19" s="193"/>
      <c r="QXY19" s="193"/>
      <c r="QXZ19" s="193"/>
      <c r="QYA19" s="193"/>
      <c r="QYB19" s="193"/>
      <c r="QYC19" s="193"/>
      <c r="QYD19" s="193"/>
      <c r="QYE19" s="193"/>
      <c r="QYF19" s="193"/>
      <c r="QYG19" s="193"/>
      <c r="QYH19" s="193"/>
      <c r="QYI19" s="193"/>
      <c r="QYJ19" s="193"/>
      <c r="QYK19" s="193"/>
      <c r="QYL19" s="193"/>
      <c r="QYM19" s="193"/>
      <c r="QYN19" s="193"/>
      <c r="QYO19" s="193"/>
      <c r="QYP19" s="193"/>
      <c r="QYQ19" s="193"/>
      <c r="QYR19" s="193"/>
      <c r="QYS19" s="193"/>
      <c r="QYT19" s="193"/>
      <c r="QYU19" s="193"/>
      <c r="QYV19" s="193"/>
      <c r="QYW19" s="193"/>
      <c r="QYX19" s="193"/>
      <c r="QYY19" s="193"/>
      <c r="QYZ19" s="193"/>
      <c r="QZA19" s="193"/>
      <c r="QZB19" s="193"/>
      <c r="QZC19" s="193"/>
      <c r="QZD19" s="193"/>
      <c r="QZE19" s="193"/>
      <c r="QZF19" s="193"/>
      <c r="QZG19" s="193"/>
      <c r="QZH19" s="193"/>
      <c r="QZI19" s="193"/>
      <c r="QZJ19" s="193"/>
      <c r="QZK19" s="193"/>
      <c r="QZL19" s="193"/>
      <c r="QZM19" s="193"/>
      <c r="QZN19" s="193"/>
      <c r="QZO19" s="193"/>
      <c r="QZP19" s="193"/>
      <c r="QZQ19" s="193"/>
      <c r="QZR19" s="193"/>
      <c r="QZS19" s="193"/>
      <c r="QZT19" s="193"/>
      <c r="QZU19" s="193"/>
      <c r="QZV19" s="193"/>
      <c r="QZW19" s="193"/>
      <c r="QZX19" s="193"/>
      <c r="QZY19" s="193"/>
      <c r="QZZ19" s="193"/>
      <c r="RAA19" s="193"/>
      <c r="RAB19" s="193"/>
      <c r="RAC19" s="193"/>
      <c r="RAD19" s="193"/>
      <c r="RAE19" s="193"/>
      <c r="RAF19" s="193"/>
      <c r="RAG19" s="193"/>
      <c r="RAH19" s="193"/>
      <c r="RAI19" s="193"/>
      <c r="RAJ19" s="193"/>
      <c r="RAK19" s="193"/>
      <c r="RAL19" s="193"/>
      <c r="RAM19" s="193"/>
      <c r="RAN19" s="193"/>
      <c r="RAO19" s="193"/>
      <c r="RAP19" s="193"/>
      <c r="RAQ19" s="193"/>
      <c r="RAR19" s="193"/>
      <c r="RAS19" s="193"/>
      <c r="RAT19" s="193"/>
      <c r="RAU19" s="193"/>
      <c r="RAV19" s="193"/>
      <c r="RAW19" s="193"/>
      <c r="RAX19" s="193"/>
      <c r="RAY19" s="193"/>
      <c r="RAZ19" s="193"/>
      <c r="RBA19" s="193"/>
      <c r="RBB19" s="193"/>
      <c r="RBC19" s="193"/>
      <c r="RBD19" s="193"/>
      <c r="RBE19" s="193"/>
      <c r="RBF19" s="193"/>
      <c r="RBG19" s="193"/>
      <c r="RBH19" s="193"/>
      <c r="RBI19" s="193"/>
      <c r="RBJ19" s="193"/>
      <c r="RBK19" s="193"/>
      <c r="RBL19" s="193"/>
      <c r="RBM19" s="193"/>
      <c r="RBN19" s="193"/>
      <c r="RBO19" s="193"/>
      <c r="RBP19" s="193"/>
      <c r="RBQ19" s="193"/>
      <c r="RBR19" s="193"/>
      <c r="RBS19" s="193"/>
      <c r="RBT19" s="193"/>
      <c r="RBU19" s="193"/>
      <c r="RBV19" s="193"/>
      <c r="RBW19" s="193"/>
      <c r="RBX19" s="193"/>
      <c r="RBY19" s="193"/>
      <c r="RBZ19" s="193"/>
      <c r="RCA19" s="193"/>
      <c r="RCB19" s="193"/>
      <c r="RCC19" s="193"/>
      <c r="RCD19" s="193"/>
      <c r="RCE19" s="193"/>
      <c r="RCF19" s="193"/>
      <c r="RCG19" s="193"/>
      <c r="RCH19" s="193"/>
      <c r="RCI19" s="193"/>
      <c r="RCJ19" s="193"/>
      <c r="RCK19" s="193"/>
      <c r="RCL19" s="193"/>
      <c r="RCM19" s="193"/>
      <c r="RCN19" s="193"/>
      <c r="RCO19" s="193"/>
      <c r="RCP19" s="193"/>
      <c r="RCQ19" s="193"/>
      <c r="RCR19" s="193"/>
      <c r="RCS19" s="193"/>
      <c r="RCT19" s="193"/>
      <c r="RCU19" s="193"/>
      <c r="RCV19" s="193"/>
      <c r="RCW19" s="193"/>
      <c r="RCX19" s="193"/>
      <c r="RCY19" s="193"/>
      <c r="RCZ19" s="193"/>
      <c r="RDA19" s="193"/>
      <c r="RDB19" s="193"/>
      <c r="RDC19" s="193"/>
      <c r="RDD19" s="193"/>
      <c r="RDE19" s="193"/>
      <c r="RDF19" s="193"/>
      <c r="RDG19" s="193"/>
      <c r="RDH19" s="193"/>
      <c r="RDI19" s="193"/>
      <c r="RDJ19" s="193"/>
      <c r="RDK19" s="193"/>
      <c r="RDL19" s="193"/>
      <c r="RDM19" s="193"/>
      <c r="RDN19" s="193"/>
      <c r="RDO19" s="193"/>
      <c r="RDP19" s="193"/>
      <c r="RDQ19" s="193"/>
      <c r="RDR19" s="193"/>
      <c r="RDS19" s="193"/>
      <c r="RDT19" s="193"/>
      <c r="RDU19" s="193"/>
      <c r="RDV19" s="193"/>
      <c r="RDW19" s="193"/>
      <c r="RDX19" s="193"/>
      <c r="RDY19" s="193"/>
      <c r="RDZ19" s="193"/>
      <c r="REA19" s="193"/>
      <c r="REB19" s="193"/>
      <c r="REC19" s="193"/>
      <c r="RED19" s="193"/>
      <c r="REE19" s="193"/>
      <c r="REF19" s="193"/>
      <c r="REG19" s="193"/>
      <c r="REH19" s="193"/>
      <c r="REI19" s="193"/>
      <c r="REJ19" s="193"/>
      <c r="REK19" s="193"/>
      <c r="REL19" s="193"/>
      <c r="REM19" s="193"/>
      <c r="REN19" s="193"/>
      <c r="REO19" s="193"/>
      <c r="REP19" s="193"/>
      <c r="REQ19" s="193"/>
      <c r="RER19" s="193"/>
      <c r="RES19" s="193"/>
      <c r="RET19" s="193"/>
      <c r="REU19" s="193"/>
      <c r="REV19" s="193"/>
      <c r="REW19" s="193"/>
      <c r="REX19" s="193"/>
      <c r="REY19" s="193"/>
      <c r="REZ19" s="193"/>
      <c r="RFA19" s="193"/>
      <c r="RFB19" s="193"/>
      <c r="RFC19" s="193"/>
      <c r="RFD19" s="193"/>
      <c r="RFE19" s="193"/>
      <c r="RFF19" s="193"/>
      <c r="RFG19" s="193"/>
      <c r="RFH19" s="193"/>
      <c r="RFI19" s="193"/>
      <c r="RFJ19" s="193"/>
      <c r="RFK19" s="193"/>
      <c r="RFL19" s="193"/>
      <c r="RFM19" s="193"/>
      <c r="RFN19" s="193"/>
      <c r="RFO19" s="193"/>
      <c r="RFP19" s="193"/>
      <c r="RFQ19" s="193"/>
      <c r="RFR19" s="193"/>
      <c r="RFS19" s="193"/>
      <c r="RFT19" s="193"/>
      <c r="RFU19" s="193"/>
      <c r="RFV19" s="193"/>
      <c r="RFW19" s="193"/>
      <c r="RFX19" s="193"/>
      <c r="RFY19" s="193"/>
      <c r="RFZ19" s="193"/>
      <c r="RGA19" s="193"/>
      <c r="RGB19" s="193"/>
      <c r="RGC19" s="193"/>
      <c r="RGD19" s="193"/>
      <c r="RGE19" s="193"/>
      <c r="RGF19" s="193"/>
      <c r="RGG19" s="193"/>
      <c r="RGH19" s="193"/>
      <c r="RGI19" s="193"/>
      <c r="RGJ19" s="193"/>
      <c r="RGK19" s="193"/>
      <c r="RGL19" s="193"/>
      <c r="RGM19" s="193"/>
      <c r="RGN19" s="193"/>
      <c r="RGO19" s="193"/>
      <c r="RGP19" s="193"/>
      <c r="RGQ19" s="193"/>
      <c r="RGR19" s="193"/>
      <c r="RGS19" s="193"/>
      <c r="RGT19" s="193"/>
      <c r="RGU19" s="193"/>
      <c r="RGV19" s="193"/>
      <c r="RGW19" s="193"/>
      <c r="RGX19" s="193"/>
      <c r="RGY19" s="193"/>
      <c r="RGZ19" s="193"/>
      <c r="RHA19" s="193"/>
      <c r="RHB19" s="193"/>
      <c r="RHC19" s="193"/>
      <c r="RHD19" s="193"/>
      <c r="RHE19" s="193"/>
      <c r="RHF19" s="193"/>
      <c r="RHG19" s="193"/>
      <c r="RHH19" s="193"/>
      <c r="RHI19" s="193"/>
      <c r="RHJ19" s="193"/>
      <c r="RHK19" s="193"/>
      <c r="RHL19" s="193"/>
      <c r="RHM19" s="193"/>
      <c r="RHN19" s="193"/>
      <c r="RHO19" s="193"/>
      <c r="RHP19" s="193"/>
      <c r="RHQ19" s="193"/>
      <c r="RHR19" s="193"/>
      <c r="RHS19" s="193"/>
      <c r="RHT19" s="193"/>
      <c r="RHU19" s="193"/>
      <c r="RHV19" s="193"/>
      <c r="RHW19" s="193"/>
      <c r="RHX19" s="193"/>
      <c r="RHY19" s="193"/>
      <c r="RHZ19" s="193"/>
      <c r="RIA19" s="193"/>
      <c r="RIB19" s="193"/>
      <c r="RIC19" s="193"/>
      <c r="RID19" s="193"/>
      <c r="RIE19" s="193"/>
      <c r="RIF19" s="193"/>
      <c r="RIG19" s="193"/>
      <c r="RIH19" s="193"/>
      <c r="RII19" s="193"/>
      <c r="RIJ19" s="193"/>
      <c r="RIK19" s="193"/>
      <c r="RIL19" s="193"/>
      <c r="RIM19" s="193"/>
      <c r="RIN19" s="193"/>
      <c r="RIO19" s="193"/>
      <c r="RIP19" s="193"/>
      <c r="RIQ19" s="193"/>
      <c r="RIR19" s="193"/>
      <c r="RIS19" s="193"/>
      <c r="RIT19" s="193"/>
      <c r="RIU19" s="193"/>
      <c r="RIV19" s="193"/>
      <c r="RIW19" s="193"/>
      <c r="RIX19" s="193"/>
      <c r="RIY19" s="193"/>
      <c r="RIZ19" s="193"/>
      <c r="RJA19" s="193"/>
      <c r="RJB19" s="193"/>
      <c r="RJC19" s="193"/>
      <c r="RJD19" s="193"/>
      <c r="RJE19" s="193"/>
      <c r="RJF19" s="193"/>
      <c r="RJG19" s="193"/>
      <c r="RJH19" s="193"/>
      <c r="RJI19" s="193"/>
      <c r="RJJ19" s="193"/>
      <c r="RJK19" s="193"/>
      <c r="RJL19" s="193"/>
      <c r="RJM19" s="193"/>
      <c r="RJN19" s="193"/>
      <c r="RJO19" s="193"/>
      <c r="RJP19" s="193"/>
      <c r="RJQ19" s="193"/>
      <c r="RJR19" s="193"/>
      <c r="RJS19" s="193"/>
      <c r="RJT19" s="193"/>
      <c r="RJU19" s="193"/>
      <c r="RJV19" s="193"/>
      <c r="RJW19" s="193"/>
      <c r="RJX19" s="193"/>
      <c r="RJY19" s="193"/>
      <c r="RJZ19" s="193"/>
      <c r="RKA19" s="193"/>
      <c r="RKB19" s="193"/>
      <c r="RKC19" s="193"/>
      <c r="RKD19" s="193"/>
      <c r="RKE19" s="193"/>
      <c r="RKF19" s="193"/>
      <c r="RKG19" s="193"/>
      <c r="RKH19" s="193"/>
      <c r="RKI19" s="193"/>
      <c r="RKJ19" s="193"/>
      <c r="RKK19" s="193"/>
      <c r="RKL19" s="193"/>
      <c r="RKM19" s="193"/>
      <c r="RKN19" s="193"/>
      <c r="RKO19" s="193"/>
      <c r="RKP19" s="193"/>
      <c r="RKQ19" s="193"/>
      <c r="RKR19" s="193"/>
      <c r="RKS19" s="193"/>
      <c r="RKT19" s="193"/>
      <c r="RKU19" s="193"/>
      <c r="RKV19" s="193"/>
      <c r="RKW19" s="193"/>
      <c r="RKX19" s="193"/>
      <c r="RKY19" s="193"/>
      <c r="RKZ19" s="193"/>
      <c r="RLA19" s="193"/>
      <c r="RLB19" s="193"/>
      <c r="RLC19" s="193"/>
      <c r="RLD19" s="193"/>
      <c r="RLE19" s="193"/>
      <c r="RLF19" s="193"/>
      <c r="RLG19" s="193"/>
      <c r="RLH19" s="193"/>
      <c r="RLI19" s="193"/>
      <c r="RLJ19" s="193"/>
      <c r="RLK19" s="193"/>
      <c r="RLL19" s="193"/>
      <c r="RLM19" s="193"/>
      <c r="RLN19" s="193"/>
      <c r="RLO19" s="193"/>
      <c r="RLP19" s="193"/>
      <c r="RLQ19" s="193"/>
      <c r="RLR19" s="193"/>
      <c r="RLS19" s="193"/>
      <c r="RLT19" s="193"/>
      <c r="RLU19" s="193"/>
      <c r="RLV19" s="193"/>
      <c r="RLW19" s="193"/>
      <c r="RLX19" s="193"/>
      <c r="RLY19" s="193"/>
      <c r="RLZ19" s="193"/>
      <c r="RMA19" s="193"/>
      <c r="RMB19" s="193"/>
      <c r="RMC19" s="193"/>
      <c r="RMD19" s="193"/>
      <c r="RME19" s="193"/>
      <c r="RMF19" s="193"/>
      <c r="RMG19" s="193"/>
      <c r="RMH19" s="193"/>
      <c r="RMI19" s="193"/>
      <c r="RMJ19" s="193"/>
      <c r="RMK19" s="193"/>
      <c r="RML19" s="193"/>
      <c r="RMM19" s="193"/>
      <c r="RMN19" s="193"/>
      <c r="RMO19" s="193"/>
      <c r="RMP19" s="193"/>
      <c r="RMQ19" s="193"/>
      <c r="RMR19" s="193"/>
      <c r="RMS19" s="193"/>
      <c r="RMT19" s="193"/>
      <c r="RMU19" s="193"/>
      <c r="RMV19" s="193"/>
      <c r="RMW19" s="193"/>
      <c r="RMX19" s="193"/>
      <c r="RMY19" s="193"/>
      <c r="RMZ19" s="193"/>
      <c r="RNA19" s="193"/>
      <c r="RNB19" s="193"/>
      <c r="RNC19" s="193"/>
      <c r="RND19" s="193"/>
      <c r="RNE19" s="193"/>
      <c r="RNF19" s="193"/>
      <c r="RNG19" s="193"/>
      <c r="RNH19" s="193"/>
      <c r="RNI19" s="193"/>
      <c r="RNJ19" s="193"/>
      <c r="RNK19" s="193"/>
      <c r="RNL19" s="193"/>
      <c r="RNM19" s="193"/>
      <c r="RNN19" s="193"/>
      <c r="RNO19" s="193"/>
      <c r="RNP19" s="193"/>
      <c r="RNQ19" s="193"/>
      <c r="RNR19" s="193"/>
      <c r="RNS19" s="193"/>
      <c r="RNT19" s="193"/>
      <c r="RNU19" s="193"/>
      <c r="RNV19" s="193"/>
      <c r="RNW19" s="193"/>
      <c r="RNX19" s="193"/>
      <c r="RNY19" s="193"/>
      <c r="RNZ19" s="193"/>
      <c r="ROA19" s="193"/>
      <c r="ROB19" s="193"/>
      <c r="ROC19" s="193"/>
      <c r="ROD19" s="193"/>
      <c r="ROE19" s="193"/>
      <c r="ROF19" s="193"/>
      <c r="ROG19" s="193"/>
      <c r="ROH19" s="193"/>
      <c r="ROI19" s="193"/>
      <c r="ROJ19" s="193"/>
      <c r="ROK19" s="193"/>
      <c r="ROL19" s="193"/>
      <c r="ROM19" s="193"/>
      <c r="RON19" s="193"/>
      <c r="ROO19" s="193"/>
      <c r="ROP19" s="193"/>
      <c r="ROQ19" s="193"/>
      <c r="ROR19" s="193"/>
      <c r="ROS19" s="193"/>
      <c r="ROT19" s="193"/>
      <c r="ROU19" s="193"/>
      <c r="ROV19" s="193"/>
      <c r="ROW19" s="193"/>
      <c r="ROX19" s="193"/>
      <c r="ROY19" s="193"/>
      <c r="ROZ19" s="193"/>
      <c r="RPA19" s="193"/>
      <c r="RPB19" s="193"/>
      <c r="RPC19" s="193"/>
      <c r="RPD19" s="193"/>
      <c r="RPE19" s="193"/>
      <c r="RPF19" s="193"/>
      <c r="RPG19" s="193"/>
      <c r="RPH19" s="193"/>
      <c r="RPI19" s="193"/>
      <c r="RPJ19" s="193"/>
      <c r="RPK19" s="193"/>
      <c r="RPL19" s="193"/>
      <c r="RPM19" s="193"/>
      <c r="RPN19" s="193"/>
      <c r="RPO19" s="193"/>
      <c r="RPP19" s="193"/>
      <c r="RPQ19" s="193"/>
      <c r="RPR19" s="193"/>
      <c r="RPS19" s="193"/>
      <c r="RPT19" s="193"/>
      <c r="RPU19" s="193"/>
      <c r="RPV19" s="193"/>
      <c r="RPW19" s="193"/>
      <c r="RPX19" s="193"/>
      <c r="RPY19" s="193"/>
      <c r="RPZ19" s="193"/>
      <c r="RQA19" s="193"/>
      <c r="RQB19" s="193"/>
      <c r="RQC19" s="193"/>
      <c r="RQD19" s="193"/>
      <c r="RQE19" s="193"/>
      <c r="RQF19" s="193"/>
      <c r="RQG19" s="193"/>
      <c r="RQH19" s="193"/>
      <c r="RQI19" s="193"/>
      <c r="RQJ19" s="193"/>
      <c r="RQK19" s="193"/>
      <c r="RQL19" s="193"/>
      <c r="RQM19" s="193"/>
      <c r="RQN19" s="193"/>
      <c r="RQO19" s="193"/>
      <c r="RQP19" s="193"/>
      <c r="RQQ19" s="193"/>
      <c r="RQR19" s="193"/>
      <c r="RQS19" s="193"/>
      <c r="RQT19" s="193"/>
      <c r="RQU19" s="193"/>
      <c r="RQV19" s="193"/>
      <c r="RQW19" s="193"/>
      <c r="RQX19" s="193"/>
      <c r="RQY19" s="193"/>
      <c r="RQZ19" s="193"/>
      <c r="RRA19" s="193"/>
      <c r="RRB19" s="193"/>
      <c r="RRC19" s="193"/>
      <c r="RRD19" s="193"/>
      <c r="RRE19" s="193"/>
      <c r="RRF19" s="193"/>
      <c r="RRG19" s="193"/>
      <c r="RRH19" s="193"/>
      <c r="RRI19" s="193"/>
      <c r="RRJ19" s="193"/>
      <c r="RRK19" s="193"/>
      <c r="RRL19" s="193"/>
      <c r="RRM19" s="193"/>
      <c r="RRN19" s="193"/>
      <c r="RRO19" s="193"/>
      <c r="RRP19" s="193"/>
      <c r="RRQ19" s="193"/>
      <c r="RRR19" s="193"/>
      <c r="RRS19" s="193"/>
      <c r="RRT19" s="193"/>
      <c r="RRU19" s="193"/>
      <c r="RRV19" s="193"/>
      <c r="RRW19" s="193"/>
      <c r="RRX19" s="193"/>
      <c r="RRY19" s="193"/>
      <c r="RRZ19" s="193"/>
      <c r="RSA19" s="193"/>
      <c r="RSB19" s="193"/>
      <c r="RSC19" s="193"/>
      <c r="RSD19" s="193"/>
      <c r="RSE19" s="193"/>
      <c r="RSF19" s="193"/>
      <c r="RSG19" s="193"/>
      <c r="RSH19" s="193"/>
      <c r="RSI19" s="193"/>
      <c r="RSJ19" s="193"/>
      <c r="RSK19" s="193"/>
      <c r="RSL19" s="193"/>
      <c r="RSM19" s="193"/>
      <c r="RSN19" s="193"/>
      <c r="RSO19" s="193"/>
      <c r="RSP19" s="193"/>
      <c r="RSQ19" s="193"/>
      <c r="RSR19" s="193"/>
      <c r="RSS19" s="193"/>
      <c r="RST19" s="193"/>
      <c r="RSU19" s="193"/>
      <c r="RSV19" s="193"/>
      <c r="RSW19" s="193"/>
      <c r="RSX19" s="193"/>
      <c r="RSY19" s="193"/>
      <c r="RSZ19" s="193"/>
      <c r="RTA19" s="193"/>
      <c r="RTB19" s="193"/>
      <c r="RTC19" s="193"/>
      <c r="RTD19" s="193"/>
      <c r="RTE19" s="193"/>
      <c r="RTF19" s="193"/>
      <c r="RTG19" s="193"/>
      <c r="RTH19" s="193"/>
      <c r="RTI19" s="193"/>
      <c r="RTJ19" s="193"/>
      <c r="RTK19" s="193"/>
      <c r="RTL19" s="193"/>
      <c r="RTM19" s="193"/>
      <c r="RTN19" s="193"/>
      <c r="RTO19" s="193"/>
      <c r="RTP19" s="193"/>
      <c r="RTQ19" s="193"/>
      <c r="RTR19" s="193"/>
      <c r="RTS19" s="193"/>
      <c r="RTT19" s="193"/>
      <c r="RTU19" s="193"/>
      <c r="RTV19" s="193"/>
      <c r="RTW19" s="193"/>
      <c r="RTX19" s="193"/>
      <c r="RTY19" s="193"/>
      <c r="RTZ19" s="193"/>
      <c r="RUA19" s="193"/>
      <c r="RUB19" s="193"/>
      <c r="RUC19" s="193"/>
      <c r="RUD19" s="193"/>
      <c r="RUE19" s="193"/>
      <c r="RUF19" s="193"/>
      <c r="RUG19" s="193"/>
      <c r="RUH19" s="193"/>
      <c r="RUI19" s="193"/>
      <c r="RUJ19" s="193"/>
      <c r="RUK19" s="193"/>
      <c r="RUL19" s="193"/>
      <c r="RUM19" s="193"/>
      <c r="RUN19" s="193"/>
      <c r="RUO19" s="193"/>
      <c r="RUP19" s="193"/>
      <c r="RUQ19" s="193"/>
      <c r="RUR19" s="193"/>
      <c r="RUS19" s="193"/>
      <c r="RUT19" s="193"/>
      <c r="RUU19" s="193"/>
      <c r="RUV19" s="193"/>
      <c r="RUW19" s="193"/>
      <c r="RUX19" s="193"/>
      <c r="RUY19" s="193"/>
      <c r="RUZ19" s="193"/>
      <c r="RVA19" s="193"/>
      <c r="RVB19" s="193"/>
      <c r="RVC19" s="193"/>
      <c r="RVD19" s="193"/>
      <c r="RVE19" s="193"/>
      <c r="RVF19" s="193"/>
      <c r="RVG19" s="193"/>
      <c r="RVH19" s="193"/>
      <c r="RVI19" s="193"/>
      <c r="RVJ19" s="193"/>
      <c r="RVK19" s="193"/>
      <c r="RVL19" s="193"/>
      <c r="RVM19" s="193"/>
      <c r="RVN19" s="193"/>
      <c r="RVO19" s="193"/>
      <c r="RVP19" s="193"/>
      <c r="RVQ19" s="193"/>
      <c r="RVR19" s="193"/>
      <c r="RVS19" s="193"/>
      <c r="RVT19" s="193"/>
      <c r="RVU19" s="193"/>
      <c r="RVV19" s="193"/>
      <c r="RVW19" s="193"/>
      <c r="RVX19" s="193"/>
      <c r="RVY19" s="193"/>
      <c r="RVZ19" s="193"/>
      <c r="RWA19" s="193"/>
      <c r="RWB19" s="193"/>
      <c r="RWC19" s="193"/>
      <c r="RWD19" s="193"/>
      <c r="RWE19" s="193"/>
      <c r="RWF19" s="193"/>
      <c r="RWG19" s="193"/>
      <c r="RWH19" s="193"/>
      <c r="RWI19" s="193"/>
      <c r="RWJ19" s="193"/>
      <c r="RWK19" s="193"/>
      <c r="RWL19" s="193"/>
      <c r="RWM19" s="193"/>
      <c r="RWN19" s="193"/>
      <c r="RWO19" s="193"/>
      <c r="RWP19" s="193"/>
      <c r="RWQ19" s="193"/>
      <c r="RWR19" s="193"/>
      <c r="RWS19" s="193"/>
      <c r="RWT19" s="193"/>
      <c r="RWU19" s="193"/>
      <c r="RWV19" s="193"/>
      <c r="RWW19" s="193"/>
      <c r="RWX19" s="193"/>
      <c r="RWY19" s="193"/>
      <c r="RWZ19" s="193"/>
      <c r="RXA19" s="193"/>
      <c r="RXB19" s="193"/>
      <c r="RXC19" s="193"/>
      <c r="RXD19" s="193"/>
      <c r="RXE19" s="193"/>
      <c r="RXF19" s="193"/>
      <c r="RXG19" s="193"/>
      <c r="RXH19" s="193"/>
      <c r="RXI19" s="193"/>
      <c r="RXJ19" s="193"/>
      <c r="RXK19" s="193"/>
      <c r="RXL19" s="193"/>
      <c r="RXM19" s="193"/>
      <c r="RXN19" s="193"/>
      <c r="RXO19" s="193"/>
      <c r="RXP19" s="193"/>
      <c r="RXQ19" s="193"/>
      <c r="RXR19" s="193"/>
      <c r="RXS19" s="193"/>
      <c r="RXT19" s="193"/>
      <c r="RXU19" s="193"/>
      <c r="RXV19" s="193"/>
      <c r="RXW19" s="193"/>
      <c r="RXX19" s="193"/>
      <c r="RXY19" s="193"/>
      <c r="RXZ19" s="193"/>
      <c r="RYA19" s="193"/>
      <c r="RYB19" s="193"/>
      <c r="RYC19" s="193"/>
      <c r="RYD19" s="193"/>
      <c r="RYE19" s="193"/>
      <c r="RYF19" s="193"/>
      <c r="RYG19" s="193"/>
      <c r="RYH19" s="193"/>
      <c r="RYI19" s="193"/>
      <c r="RYJ19" s="193"/>
      <c r="RYK19" s="193"/>
      <c r="RYL19" s="193"/>
      <c r="RYM19" s="193"/>
      <c r="RYN19" s="193"/>
      <c r="RYO19" s="193"/>
      <c r="RYP19" s="193"/>
      <c r="RYQ19" s="193"/>
      <c r="RYR19" s="193"/>
      <c r="RYS19" s="193"/>
      <c r="RYT19" s="193"/>
      <c r="RYU19" s="193"/>
      <c r="RYV19" s="193"/>
      <c r="RYW19" s="193"/>
      <c r="RYX19" s="193"/>
      <c r="RYY19" s="193"/>
      <c r="RYZ19" s="193"/>
      <c r="RZA19" s="193"/>
      <c r="RZB19" s="193"/>
      <c r="RZC19" s="193"/>
      <c r="RZD19" s="193"/>
      <c r="RZE19" s="193"/>
      <c r="RZF19" s="193"/>
      <c r="RZG19" s="193"/>
      <c r="RZH19" s="193"/>
      <c r="RZI19" s="193"/>
      <c r="RZJ19" s="193"/>
      <c r="RZK19" s="193"/>
      <c r="RZL19" s="193"/>
      <c r="RZM19" s="193"/>
      <c r="RZN19" s="193"/>
      <c r="RZO19" s="193"/>
      <c r="RZP19" s="193"/>
      <c r="RZQ19" s="193"/>
      <c r="RZR19" s="193"/>
      <c r="RZS19" s="193"/>
      <c r="RZT19" s="193"/>
      <c r="RZU19" s="193"/>
      <c r="RZV19" s="193"/>
      <c r="RZW19" s="193"/>
      <c r="RZX19" s="193"/>
      <c r="RZY19" s="193"/>
      <c r="RZZ19" s="193"/>
      <c r="SAA19" s="193"/>
      <c r="SAB19" s="193"/>
      <c r="SAC19" s="193"/>
      <c r="SAD19" s="193"/>
      <c r="SAE19" s="193"/>
      <c r="SAF19" s="193"/>
      <c r="SAG19" s="193"/>
      <c r="SAH19" s="193"/>
      <c r="SAI19" s="193"/>
      <c r="SAJ19" s="193"/>
      <c r="SAK19" s="193"/>
      <c r="SAL19" s="193"/>
      <c r="SAM19" s="193"/>
      <c r="SAN19" s="193"/>
      <c r="SAO19" s="193"/>
      <c r="SAP19" s="193"/>
      <c r="SAQ19" s="193"/>
      <c r="SAR19" s="193"/>
      <c r="SAS19" s="193"/>
      <c r="SAT19" s="193"/>
      <c r="SAU19" s="193"/>
      <c r="SAV19" s="193"/>
      <c r="SAW19" s="193"/>
      <c r="SAX19" s="193"/>
      <c r="SAY19" s="193"/>
      <c r="SAZ19" s="193"/>
      <c r="SBA19" s="193"/>
      <c r="SBB19" s="193"/>
      <c r="SBC19" s="193"/>
      <c r="SBD19" s="193"/>
      <c r="SBE19" s="193"/>
      <c r="SBF19" s="193"/>
      <c r="SBG19" s="193"/>
      <c r="SBH19" s="193"/>
      <c r="SBI19" s="193"/>
      <c r="SBJ19" s="193"/>
      <c r="SBK19" s="193"/>
      <c r="SBL19" s="193"/>
      <c r="SBM19" s="193"/>
      <c r="SBN19" s="193"/>
      <c r="SBO19" s="193"/>
      <c r="SBP19" s="193"/>
      <c r="SBQ19" s="193"/>
      <c r="SBR19" s="193"/>
      <c r="SBS19" s="193"/>
      <c r="SBT19" s="193"/>
      <c r="SBU19" s="193"/>
      <c r="SBV19" s="193"/>
      <c r="SBW19" s="193"/>
      <c r="SBX19" s="193"/>
      <c r="SBY19" s="193"/>
      <c r="SBZ19" s="193"/>
      <c r="SCA19" s="193"/>
      <c r="SCB19" s="193"/>
      <c r="SCC19" s="193"/>
      <c r="SCD19" s="193"/>
      <c r="SCE19" s="193"/>
      <c r="SCF19" s="193"/>
      <c r="SCG19" s="193"/>
      <c r="SCH19" s="193"/>
      <c r="SCI19" s="193"/>
      <c r="SCJ19" s="193"/>
      <c r="SCK19" s="193"/>
      <c r="SCL19" s="193"/>
      <c r="SCM19" s="193"/>
      <c r="SCN19" s="193"/>
      <c r="SCO19" s="193"/>
      <c r="SCP19" s="193"/>
      <c r="SCQ19" s="193"/>
      <c r="SCR19" s="193"/>
      <c r="SCS19" s="193"/>
      <c r="SCT19" s="193"/>
      <c r="SCU19" s="193"/>
      <c r="SCV19" s="193"/>
      <c r="SCW19" s="193"/>
      <c r="SCX19" s="193"/>
      <c r="SCY19" s="193"/>
      <c r="SCZ19" s="193"/>
      <c r="SDA19" s="193"/>
      <c r="SDB19" s="193"/>
      <c r="SDC19" s="193"/>
      <c r="SDD19" s="193"/>
      <c r="SDE19" s="193"/>
      <c r="SDF19" s="193"/>
      <c r="SDG19" s="193"/>
      <c r="SDH19" s="193"/>
      <c r="SDI19" s="193"/>
      <c r="SDJ19" s="193"/>
      <c r="SDK19" s="193"/>
      <c r="SDL19" s="193"/>
      <c r="SDM19" s="193"/>
      <c r="SDN19" s="193"/>
      <c r="SDO19" s="193"/>
      <c r="SDP19" s="193"/>
      <c r="SDQ19" s="193"/>
      <c r="SDR19" s="193"/>
      <c r="SDS19" s="193"/>
      <c r="SDT19" s="193"/>
      <c r="SDU19" s="193"/>
      <c r="SDV19" s="193"/>
      <c r="SDW19" s="193"/>
      <c r="SDX19" s="193"/>
      <c r="SDY19" s="193"/>
      <c r="SDZ19" s="193"/>
      <c r="SEA19" s="193"/>
      <c r="SEB19" s="193"/>
      <c r="SEC19" s="193"/>
      <c r="SED19" s="193"/>
      <c r="SEE19" s="193"/>
      <c r="SEF19" s="193"/>
      <c r="SEG19" s="193"/>
      <c r="SEH19" s="193"/>
      <c r="SEI19" s="193"/>
      <c r="SEJ19" s="193"/>
      <c r="SEK19" s="193"/>
      <c r="SEL19" s="193"/>
      <c r="SEM19" s="193"/>
      <c r="SEN19" s="193"/>
      <c r="SEO19" s="193"/>
      <c r="SEP19" s="193"/>
      <c r="SEQ19" s="193"/>
      <c r="SER19" s="193"/>
      <c r="SES19" s="193"/>
      <c r="SET19" s="193"/>
      <c r="SEU19" s="193"/>
      <c r="SEV19" s="193"/>
      <c r="SEW19" s="193"/>
      <c r="SEX19" s="193"/>
      <c r="SEY19" s="193"/>
      <c r="SEZ19" s="193"/>
      <c r="SFA19" s="193"/>
      <c r="SFB19" s="193"/>
      <c r="SFC19" s="193"/>
      <c r="SFD19" s="193"/>
      <c r="SFE19" s="193"/>
      <c r="SFF19" s="193"/>
      <c r="SFG19" s="193"/>
      <c r="SFH19" s="193"/>
      <c r="SFI19" s="193"/>
      <c r="SFJ19" s="193"/>
      <c r="SFK19" s="193"/>
      <c r="SFL19" s="193"/>
      <c r="SFM19" s="193"/>
      <c r="SFN19" s="193"/>
      <c r="SFO19" s="193"/>
      <c r="SFP19" s="193"/>
      <c r="SFQ19" s="193"/>
      <c r="SFR19" s="193"/>
      <c r="SFS19" s="193"/>
      <c r="SFT19" s="193"/>
      <c r="SFU19" s="193"/>
      <c r="SFV19" s="193"/>
      <c r="SFW19" s="193"/>
      <c r="SFX19" s="193"/>
      <c r="SFY19" s="193"/>
      <c r="SFZ19" s="193"/>
      <c r="SGA19" s="193"/>
      <c r="SGB19" s="193"/>
      <c r="SGC19" s="193"/>
      <c r="SGD19" s="193"/>
      <c r="SGE19" s="193"/>
      <c r="SGF19" s="193"/>
      <c r="SGG19" s="193"/>
      <c r="SGH19" s="193"/>
      <c r="SGI19" s="193"/>
      <c r="SGJ19" s="193"/>
      <c r="SGK19" s="193"/>
      <c r="SGL19" s="193"/>
      <c r="SGM19" s="193"/>
      <c r="SGN19" s="193"/>
      <c r="SGO19" s="193"/>
      <c r="SGP19" s="193"/>
      <c r="SGQ19" s="193"/>
      <c r="SGR19" s="193"/>
      <c r="SGS19" s="193"/>
      <c r="SGT19" s="193"/>
      <c r="SGU19" s="193"/>
      <c r="SGV19" s="193"/>
      <c r="SGW19" s="193"/>
      <c r="SGX19" s="193"/>
      <c r="SGY19" s="193"/>
      <c r="SGZ19" s="193"/>
      <c r="SHA19" s="193"/>
      <c r="SHB19" s="193"/>
      <c r="SHC19" s="193"/>
      <c r="SHD19" s="193"/>
      <c r="SHE19" s="193"/>
      <c r="SHF19" s="193"/>
      <c r="SHG19" s="193"/>
      <c r="SHH19" s="193"/>
      <c r="SHI19" s="193"/>
      <c r="SHJ19" s="193"/>
      <c r="SHK19" s="193"/>
      <c r="SHL19" s="193"/>
      <c r="SHM19" s="193"/>
      <c r="SHN19" s="193"/>
      <c r="SHO19" s="193"/>
      <c r="SHP19" s="193"/>
      <c r="SHQ19" s="193"/>
      <c r="SHR19" s="193"/>
      <c r="SHS19" s="193"/>
      <c r="SHT19" s="193"/>
      <c r="SHU19" s="193"/>
      <c r="SHV19" s="193"/>
      <c r="SHW19" s="193"/>
      <c r="SHX19" s="193"/>
      <c r="SHY19" s="193"/>
      <c r="SHZ19" s="193"/>
      <c r="SIA19" s="193"/>
      <c r="SIB19" s="193"/>
      <c r="SIC19" s="193"/>
      <c r="SID19" s="193"/>
      <c r="SIE19" s="193"/>
      <c r="SIF19" s="193"/>
      <c r="SIG19" s="193"/>
      <c r="SIH19" s="193"/>
      <c r="SII19" s="193"/>
      <c r="SIJ19" s="193"/>
      <c r="SIK19" s="193"/>
      <c r="SIL19" s="193"/>
      <c r="SIM19" s="193"/>
      <c r="SIN19" s="193"/>
      <c r="SIO19" s="193"/>
      <c r="SIP19" s="193"/>
      <c r="SIQ19" s="193"/>
      <c r="SIR19" s="193"/>
      <c r="SIS19" s="193"/>
      <c r="SIT19" s="193"/>
      <c r="SIU19" s="193"/>
      <c r="SIV19" s="193"/>
      <c r="SIW19" s="193"/>
      <c r="SIX19" s="193"/>
      <c r="SIY19" s="193"/>
      <c r="SIZ19" s="193"/>
      <c r="SJA19" s="193"/>
      <c r="SJB19" s="193"/>
      <c r="SJC19" s="193"/>
      <c r="SJD19" s="193"/>
      <c r="SJE19" s="193"/>
      <c r="SJF19" s="193"/>
      <c r="SJG19" s="193"/>
      <c r="SJH19" s="193"/>
      <c r="SJI19" s="193"/>
      <c r="SJJ19" s="193"/>
      <c r="SJK19" s="193"/>
      <c r="SJL19" s="193"/>
      <c r="SJM19" s="193"/>
      <c r="SJN19" s="193"/>
      <c r="SJO19" s="193"/>
      <c r="SJP19" s="193"/>
      <c r="SJQ19" s="193"/>
      <c r="SJR19" s="193"/>
      <c r="SJS19" s="193"/>
      <c r="SJT19" s="193"/>
      <c r="SJU19" s="193"/>
      <c r="SJV19" s="193"/>
      <c r="SJW19" s="193"/>
      <c r="SJX19" s="193"/>
      <c r="SJY19" s="193"/>
      <c r="SJZ19" s="193"/>
      <c r="SKA19" s="193"/>
      <c r="SKB19" s="193"/>
      <c r="SKC19" s="193"/>
      <c r="SKD19" s="193"/>
      <c r="SKE19" s="193"/>
      <c r="SKF19" s="193"/>
      <c r="SKG19" s="193"/>
      <c r="SKH19" s="193"/>
      <c r="SKI19" s="193"/>
      <c r="SKJ19" s="193"/>
      <c r="SKK19" s="193"/>
      <c r="SKL19" s="193"/>
      <c r="SKM19" s="193"/>
      <c r="SKN19" s="193"/>
      <c r="SKO19" s="193"/>
      <c r="SKP19" s="193"/>
      <c r="SKQ19" s="193"/>
      <c r="SKR19" s="193"/>
      <c r="SKS19" s="193"/>
      <c r="SKT19" s="193"/>
      <c r="SKU19" s="193"/>
      <c r="SKV19" s="193"/>
      <c r="SKW19" s="193"/>
      <c r="SKX19" s="193"/>
      <c r="SKY19" s="193"/>
      <c r="SKZ19" s="193"/>
      <c r="SLA19" s="193"/>
      <c r="SLB19" s="193"/>
      <c r="SLC19" s="193"/>
      <c r="SLD19" s="193"/>
      <c r="SLE19" s="193"/>
      <c r="SLF19" s="193"/>
      <c r="SLG19" s="193"/>
      <c r="SLH19" s="193"/>
      <c r="SLI19" s="193"/>
      <c r="SLJ19" s="193"/>
      <c r="SLK19" s="193"/>
      <c r="SLL19" s="193"/>
      <c r="SLM19" s="193"/>
      <c r="SLN19" s="193"/>
      <c r="SLO19" s="193"/>
      <c r="SLP19" s="193"/>
      <c r="SLQ19" s="193"/>
      <c r="SLR19" s="193"/>
      <c r="SLS19" s="193"/>
      <c r="SLT19" s="193"/>
      <c r="SLU19" s="193"/>
      <c r="SLV19" s="193"/>
      <c r="SLW19" s="193"/>
      <c r="SLX19" s="193"/>
      <c r="SLY19" s="193"/>
      <c r="SLZ19" s="193"/>
      <c r="SMA19" s="193"/>
      <c r="SMB19" s="193"/>
      <c r="SMC19" s="193"/>
      <c r="SMD19" s="193"/>
      <c r="SME19" s="193"/>
      <c r="SMF19" s="193"/>
      <c r="SMG19" s="193"/>
      <c r="SMH19" s="193"/>
      <c r="SMI19" s="193"/>
      <c r="SMJ19" s="193"/>
      <c r="SMK19" s="193"/>
      <c r="SML19" s="193"/>
      <c r="SMM19" s="193"/>
      <c r="SMN19" s="193"/>
      <c r="SMO19" s="193"/>
      <c r="SMP19" s="193"/>
      <c r="SMQ19" s="193"/>
      <c r="SMR19" s="193"/>
      <c r="SMS19" s="193"/>
      <c r="SMT19" s="193"/>
      <c r="SMU19" s="193"/>
      <c r="SMV19" s="193"/>
      <c r="SMW19" s="193"/>
      <c r="SMX19" s="193"/>
      <c r="SMY19" s="193"/>
      <c r="SMZ19" s="193"/>
      <c r="SNA19" s="193"/>
      <c r="SNB19" s="193"/>
      <c r="SNC19" s="193"/>
      <c r="SND19" s="193"/>
      <c r="SNE19" s="193"/>
      <c r="SNF19" s="193"/>
      <c r="SNG19" s="193"/>
      <c r="SNH19" s="193"/>
      <c r="SNI19" s="193"/>
      <c r="SNJ19" s="193"/>
      <c r="SNK19" s="193"/>
      <c r="SNL19" s="193"/>
      <c r="SNM19" s="193"/>
      <c r="SNN19" s="193"/>
      <c r="SNO19" s="193"/>
      <c r="SNP19" s="193"/>
      <c r="SNQ19" s="193"/>
      <c r="SNR19" s="193"/>
      <c r="SNS19" s="193"/>
      <c r="SNT19" s="193"/>
      <c r="SNU19" s="193"/>
      <c r="SNV19" s="193"/>
      <c r="SNW19" s="193"/>
      <c r="SNX19" s="193"/>
      <c r="SNY19" s="193"/>
      <c r="SNZ19" s="193"/>
      <c r="SOA19" s="193"/>
      <c r="SOB19" s="193"/>
      <c r="SOC19" s="193"/>
      <c r="SOD19" s="193"/>
      <c r="SOE19" s="193"/>
      <c r="SOF19" s="193"/>
      <c r="SOG19" s="193"/>
      <c r="SOH19" s="193"/>
      <c r="SOI19" s="193"/>
      <c r="SOJ19" s="193"/>
      <c r="SOK19" s="193"/>
      <c r="SOL19" s="193"/>
      <c r="SOM19" s="193"/>
      <c r="SON19" s="193"/>
      <c r="SOO19" s="193"/>
      <c r="SOP19" s="193"/>
      <c r="SOQ19" s="193"/>
      <c r="SOR19" s="193"/>
      <c r="SOS19" s="193"/>
      <c r="SOT19" s="193"/>
      <c r="SOU19" s="193"/>
      <c r="SOV19" s="193"/>
      <c r="SOW19" s="193"/>
      <c r="SOX19" s="193"/>
      <c r="SOY19" s="193"/>
      <c r="SOZ19" s="193"/>
      <c r="SPA19" s="193"/>
      <c r="SPB19" s="193"/>
      <c r="SPC19" s="193"/>
      <c r="SPD19" s="193"/>
      <c r="SPE19" s="193"/>
      <c r="SPF19" s="193"/>
      <c r="SPG19" s="193"/>
      <c r="SPH19" s="193"/>
      <c r="SPI19" s="193"/>
      <c r="SPJ19" s="193"/>
      <c r="SPK19" s="193"/>
      <c r="SPL19" s="193"/>
      <c r="SPM19" s="193"/>
      <c r="SPN19" s="193"/>
      <c r="SPO19" s="193"/>
      <c r="SPP19" s="193"/>
      <c r="SPQ19" s="193"/>
      <c r="SPR19" s="193"/>
      <c r="SPS19" s="193"/>
      <c r="SPT19" s="193"/>
      <c r="SPU19" s="193"/>
      <c r="SPV19" s="193"/>
      <c r="SPW19" s="193"/>
      <c r="SPX19" s="193"/>
      <c r="SPY19" s="193"/>
      <c r="SPZ19" s="193"/>
      <c r="SQA19" s="193"/>
      <c r="SQB19" s="193"/>
      <c r="SQC19" s="193"/>
      <c r="SQD19" s="193"/>
      <c r="SQE19" s="193"/>
      <c r="SQF19" s="193"/>
      <c r="SQG19" s="193"/>
      <c r="SQH19" s="193"/>
      <c r="SQI19" s="193"/>
      <c r="SQJ19" s="193"/>
      <c r="SQK19" s="193"/>
      <c r="SQL19" s="193"/>
      <c r="SQM19" s="193"/>
      <c r="SQN19" s="193"/>
      <c r="SQO19" s="193"/>
      <c r="SQP19" s="193"/>
      <c r="SQQ19" s="193"/>
      <c r="SQR19" s="193"/>
      <c r="SQS19" s="193"/>
      <c r="SQT19" s="193"/>
      <c r="SQU19" s="193"/>
      <c r="SQV19" s="193"/>
      <c r="SQW19" s="193"/>
      <c r="SQX19" s="193"/>
      <c r="SQY19" s="193"/>
      <c r="SQZ19" s="193"/>
      <c r="SRA19" s="193"/>
      <c r="SRB19" s="193"/>
      <c r="SRC19" s="193"/>
      <c r="SRD19" s="193"/>
      <c r="SRE19" s="193"/>
      <c r="SRF19" s="193"/>
      <c r="SRG19" s="193"/>
      <c r="SRH19" s="193"/>
      <c r="SRI19" s="193"/>
      <c r="SRJ19" s="193"/>
      <c r="SRK19" s="193"/>
      <c r="SRL19" s="193"/>
      <c r="SRM19" s="193"/>
      <c r="SRN19" s="193"/>
      <c r="SRO19" s="193"/>
      <c r="SRP19" s="193"/>
      <c r="SRQ19" s="193"/>
      <c r="SRR19" s="193"/>
      <c r="SRS19" s="193"/>
      <c r="SRT19" s="193"/>
      <c r="SRU19" s="193"/>
      <c r="SRV19" s="193"/>
      <c r="SRW19" s="193"/>
      <c r="SRX19" s="193"/>
      <c r="SRY19" s="193"/>
      <c r="SRZ19" s="193"/>
      <c r="SSA19" s="193"/>
      <c r="SSB19" s="193"/>
      <c r="SSC19" s="193"/>
      <c r="SSD19" s="193"/>
      <c r="SSE19" s="193"/>
      <c r="SSF19" s="193"/>
      <c r="SSG19" s="193"/>
      <c r="SSH19" s="193"/>
      <c r="SSI19" s="193"/>
      <c r="SSJ19" s="193"/>
      <c r="SSK19" s="193"/>
      <c r="SSL19" s="193"/>
      <c r="SSM19" s="193"/>
      <c r="SSN19" s="193"/>
      <c r="SSO19" s="193"/>
      <c r="SSP19" s="193"/>
      <c r="SSQ19" s="193"/>
      <c r="SSR19" s="193"/>
      <c r="SSS19" s="193"/>
      <c r="SST19" s="193"/>
      <c r="SSU19" s="193"/>
      <c r="SSV19" s="193"/>
      <c r="SSW19" s="193"/>
      <c r="SSX19" s="193"/>
      <c r="SSY19" s="193"/>
      <c r="SSZ19" s="193"/>
      <c r="STA19" s="193"/>
      <c r="STB19" s="193"/>
      <c r="STC19" s="193"/>
      <c r="STD19" s="193"/>
      <c r="STE19" s="193"/>
      <c r="STF19" s="193"/>
      <c r="STG19" s="193"/>
      <c r="STH19" s="193"/>
      <c r="STI19" s="193"/>
      <c r="STJ19" s="193"/>
      <c r="STK19" s="193"/>
      <c r="STL19" s="193"/>
      <c r="STM19" s="193"/>
      <c r="STN19" s="193"/>
      <c r="STO19" s="193"/>
      <c r="STP19" s="193"/>
      <c r="STQ19" s="193"/>
      <c r="STR19" s="193"/>
      <c r="STS19" s="193"/>
      <c r="STT19" s="193"/>
      <c r="STU19" s="193"/>
      <c r="STV19" s="193"/>
      <c r="STW19" s="193"/>
      <c r="STX19" s="193"/>
      <c r="STY19" s="193"/>
      <c r="STZ19" s="193"/>
      <c r="SUA19" s="193"/>
      <c r="SUB19" s="193"/>
      <c r="SUC19" s="193"/>
      <c r="SUD19" s="193"/>
      <c r="SUE19" s="193"/>
      <c r="SUF19" s="193"/>
      <c r="SUG19" s="193"/>
      <c r="SUH19" s="193"/>
      <c r="SUI19" s="193"/>
      <c r="SUJ19" s="193"/>
      <c r="SUK19" s="193"/>
      <c r="SUL19" s="193"/>
      <c r="SUM19" s="193"/>
      <c r="SUN19" s="193"/>
      <c r="SUO19" s="193"/>
      <c r="SUP19" s="193"/>
      <c r="SUQ19" s="193"/>
      <c r="SUR19" s="193"/>
      <c r="SUS19" s="193"/>
      <c r="SUT19" s="193"/>
      <c r="SUU19" s="193"/>
      <c r="SUV19" s="193"/>
      <c r="SUW19" s="193"/>
      <c r="SUX19" s="193"/>
      <c r="SUY19" s="193"/>
      <c r="SUZ19" s="193"/>
      <c r="SVA19" s="193"/>
      <c r="SVB19" s="193"/>
      <c r="SVC19" s="193"/>
      <c r="SVD19" s="193"/>
      <c r="SVE19" s="193"/>
      <c r="SVF19" s="193"/>
      <c r="SVG19" s="193"/>
      <c r="SVH19" s="193"/>
      <c r="SVI19" s="193"/>
      <c r="SVJ19" s="193"/>
      <c r="SVK19" s="193"/>
      <c r="SVL19" s="193"/>
      <c r="SVM19" s="193"/>
      <c r="SVN19" s="193"/>
      <c r="SVO19" s="193"/>
      <c r="SVP19" s="193"/>
      <c r="SVQ19" s="193"/>
      <c r="SVR19" s="193"/>
      <c r="SVS19" s="193"/>
      <c r="SVT19" s="193"/>
      <c r="SVU19" s="193"/>
      <c r="SVV19" s="193"/>
      <c r="SVW19" s="193"/>
      <c r="SVX19" s="193"/>
      <c r="SVY19" s="193"/>
      <c r="SVZ19" s="193"/>
      <c r="SWA19" s="193"/>
      <c r="SWB19" s="193"/>
      <c r="SWC19" s="193"/>
      <c r="SWD19" s="193"/>
      <c r="SWE19" s="193"/>
      <c r="SWF19" s="193"/>
      <c r="SWG19" s="193"/>
      <c r="SWH19" s="193"/>
      <c r="SWI19" s="193"/>
      <c r="SWJ19" s="193"/>
      <c r="SWK19" s="193"/>
      <c r="SWL19" s="193"/>
      <c r="SWM19" s="193"/>
      <c r="SWN19" s="193"/>
      <c r="SWO19" s="193"/>
      <c r="SWP19" s="193"/>
      <c r="SWQ19" s="193"/>
      <c r="SWR19" s="193"/>
      <c r="SWS19" s="193"/>
      <c r="SWT19" s="193"/>
      <c r="SWU19" s="193"/>
      <c r="SWV19" s="193"/>
      <c r="SWW19" s="193"/>
      <c r="SWX19" s="193"/>
      <c r="SWY19" s="193"/>
      <c r="SWZ19" s="193"/>
      <c r="SXA19" s="193"/>
      <c r="SXB19" s="193"/>
      <c r="SXC19" s="193"/>
      <c r="SXD19" s="193"/>
      <c r="SXE19" s="193"/>
      <c r="SXF19" s="193"/>
      <c r="SXG19" s="193"/>
      <c r="SXH19" s="193"/>
      <c r="SXI19" s="193"/>
      <c r="SXJ19" s="193"/>
      <c r="SXK19" s="193"/>
      <c r="SXL19" s="193"/>
      <c r="SXM19" s="193"/>
      <c r="SXN19" s="193"/>
      <c r="SXO19" s="193"/>
      <c r="SXP19" s="193"/>
      <c r="SXQ19" s="193"/>
      <c r="SXR19" s="193"/>
      <c r="SXS19" s="193"/>
      <c r="SXT19" s="193"/>
      <c r="SXU19" s="193"/>
      <c r="SXV19" s="193"/>
      <c r="SXW19" s="193"/>
      <c r="SXX19" s="193"/>
      <c r="SXY19" s="193"/>
      <c r="SXZ19" s="193"/>
      <c r="SYA19" s="193"/>
      <c r="SYB19" s="193"/>
      <c r="SYC19" s="193"/>
      <c r="SYD19" s="193"/>
      <c r="SYE19" s="193"/>
      <c r="SYF19" s="193"/>
      <c r="SYG19" s="193"/>
      <c r="SYH19" s="193"/>
      <c r="SYI19" s="193"/>
      <c r="SYJ19" s="193"/>
      <c r="SYK19" s="193"/>
      <c r="SYL19" s="193"/>
      <c r="SYM19" s="193"/>
      <c r="SYN19" s="193"/>
      <c r="SYO19" s="193"/>
      <c r="SYP19" s="193"/>
      <c r="SYQ19" s="193"/>
      <c r="SYR19" s="193"/>
      <c r="SYS19" s="193"/>
      <c r="SYT19" s="193"/>
      <c r="SYU19" s="193"/>
      <c r="SYV19" s="193"/>
      <c r="SYW19" s="193"/>
      <c r="SYX19" s="193"/>
      <c r="SYY19" s="193"/>
      <c r="SYZ19" s="193"/>
      <c r="SZA19" s="193"/>
      <c r="SZB19" s="193"/>
      <c r="SZC19" s="193"/>
      <c r="SZD19" s="193"/>
      <c r="SZE19" s="193"/>
      <c r="SZF19" s="193"/>
      <c r="SZG19" s="193"/>
      <c r="SZH19" s="193"/>
      <c r="SZI19" s="193"/>
      <c r="SZJ19" s="193"/>
      <c r="SZK19" s="193"/>
      <c r="SZL19" s="193"/>
      <c r="SZM19" s="193"/>
      <c r="SZN19" s="193"/>
      <c r="SZO19" s="193"/>
      <c r="SZP19" s="193"/>
      <c r="SZQ19" s="193"/>
      <c r="SZR19" s="193"/>
      <c r="SZS19" s="193"/>
      <c r="SZT19" s="193"/>
      <c r="SZU19" s="193"/>
      <c r="SZV19" s="193"/>
      <c r="SZW19" s="193"/>
      <c r="SZX19" s="193"/>
      <c r="SZY19" s="193"/>
      <c r="SZZ19" s="193"/>
      <c r="TAA19" s="193"/>
      <c r="TAB19" s="193"/>
      <c r="TAC19" s="193"/>
      <c r="TAD19" s="193"/>
      <c r="TAE19" s="193"/>
      <c r="TAF19" s="193"/>
      <c r="TAG19" s="193"/>
      <c r="TAH19" s="193"/>
      <c r="TAI19" s="193"/>
      <c r="TAJ19" s="193"/>
      <c r="TAK19" s="193"/>
      <c r="TAL19" s="193"/>
      <c r="TAM19" s="193"/>
      <c r="TAN19" s="193"/>
      <c r="TAO19" s="193"/>
      <c r="TAP19" s="193"/>
      <c r="TAQ19" s="193"/>
      <c r="TAR19" s="193"/>
      <c r="TAS19" s="193"/>
      <c r="TAT19" s="193"/>
      <c r="TAU19" s="193"/>
      <c r="TAV19" s="193"/>
      <c r="TAW19" s="193"/>
      <c r="TAX19" s="193"/>
      <c r="TAY19" s="193"/>
      <c r="TAZ19" s="193"/>
      <c r="TBA19" s="193"/>
      <c r="TBB19" s="193"/>
      <c r="TBC19" s="193"/>
      <c r="TBD19" s="193"/>
      <c r="TBE19" s="193"/>
      <c r="TBF19" s="193"/>
      <c r="TBG19" s="193"/>
      <c r="TBH19" s="193"/>
      <c r="TBI19" s="193"/>
      <c r="TBJ19" s="193"/>
      <c r="TBK19" s="193"/>
      <c r="TBL19" s="193"/>
      <c r="TBM19" s="193"/>
      <c r="TBN19" s="193"/>
      <c r="TBO19" s="193"/>
      <c r="TBP19" s="193"/>
      <c r="TBQ19" s="193"/>
      <c r="TBR19" s="193"/>
      <c r="TBS19" s="193"/>
      <c r="TBT19" s="193"/>
      <c r="TBU19" s="193"/>
      <c r="TBV19" s="193"/>
      <c r="TBW19" s="193"/>
      <c r="TBX19" s="193"/>
      <c r="TBY19" s="193"/>
      <c r="TBZ19" s="193"/>
      <c r="TCA19" s="193"/>
      <c r="TCB19" s="193"/>
      <c r="TCC19" s="193"/>
      <c r="TCD19" s="193"/>
      <c r="TCE19" s="193"/>
      <c r="TCF19" s="193"/>
      <c r="TCG19" s="193"/>
      <c r="TCH19" s="193"/>
      <c r="TCI19" s="193"/>
      <c r="TCJ19" s="193"/>
      <c r="TCK19" s="193"/>
      <c r="TCL19" s="193"/>
      <c r="TCM19" s="193"/>
      <c r="TCN19" s="193"/>
      <c r="TCO19" s="193"/>
      <c r="TCP19" s="193"/>
      <c r="TCQ19" s="193"/>
      <c r="TCR19" s="193"/>
      <c r="TCS19" s="193"/>
      <c r="TCT19" s="193"/>
      <c r="TCU19" s="193"/>
      <c r="TCV19" s="193"/>
      <c r="TCW19" s="193"/>
      <c r="TCX19" s="193"/>
      <c r="TCY19" s="193"/>
      <c r="TCZ19" s="193"/>
      <c r="TDA19" s="193"/>
      <c r="TDB19" s="193"/>
      <c r="TDC19" s="193"/>
      <c r="TDD19" s="193"/>
      <c r="TDE19" s="193"/>
      <c r="TDF19" s="193"/>
      <c r="TDG19" s="193"/>
      <c r="TDH19" s="193"/>
      <c r="TDI19" s="193"/>
      <c r="TDJ19" s="193"/>
      <c r="TDK19" s="193"/>
      <c r="TDL19" s="193"/>
      <c r="TDM19" s="193"/>
      <c r="TDN19" s="193"/>
      <c r="TDO19" s="193"/>
      <c r="TDP19" s="193"/>
      <c r="TDQ19" s="193"/>
      <c r="TDR19" s="193"/>
      <c r="TDS19" s="193"/>
      <c r="TDT19" s="193"/>
      <c r="TDU19" s="193"/>
      <c r="TDV19" s="193"/>
      <c r="TDW19" s="193"/>
      <c r="TDX19" s="193"/>
      <c r="TDY19" s="193"/>
      <c r="TDZ19" s="193"/>
      <c r="TEA19" s="193"/>
      <c r="TEB19" s="193"/>
      <c r="TEC19" s="193"/>
      <c r="TED19" s="193"/>
      <c r="TEE19" s="193"/>
      <c r="TEF19" s="193"/>
      <c r="TEG19" s="193"/>
      <c r="TEH19" s="193"/>
      <c r="TEI19" s="193"/>
      <c r="TEJ19" s="193"/>
      <c r="TEK19" s="193"/>
      <c r="TEL19" s="193"/>
      <c r="TEM19" s="193"/>
      <c r="TEN19" s="193"/>
      <c r="TEO19" s="193"/>
      <c r="TEP19" s="193"/>
      <c r="TEQ19" s="193"/>
      <c r="TER19" s="193"/>
      <c r="TES19" s="193"/>
      <c r="TET19" s="193"/>
      <c r="TEU19" s="193"/>
      <c r="TEV19" s="193"/>
      <c r="TEW19" s="193"/>
      <c r="TEX19" s="193"/>
      <c r="TEY19" s="193"/>
      <c r="TEZ19" s="193"/>
      <c r="TFA19" s="193"/>
      <c r="TFB19" s="193"/>
      <c r="TFC19" s="193"/>
      <c r="TFD19" s="193"/>
      <c r="TFE19" s="193"/>
      <c r="TFF19" s="193"/>
      <c r="TFG19" s="193"/>
      <c r="TFH19" s="193"/>
      <c r="TFI19" s="193"/>
      <c r="TFJ19" s="193"/>
      <c r="TFK19" s="193"/>
      <c r="TFL19" s="193"/>
      <c r="TFM19" s="193"/>
      <c r="TFN19" s="193"/>
      <c r="TFO19" s="193"/>
      <c r="TFP19" s="193"/>
      <c r="TFQ19" s="193"/>
      <c r="TFR19" s="193"/>
      <c r="TFS19" s="193"/>
      <c r="TFT19" s="193"/>
      <c r="TFU19" s="193"/>
      <c r="TFV19" s="193"/>
      <c r="TFW19" s="193"/>
      <c r="TFX19" s="193"/>
      <c r="TFY19" s="193"/>
      <c r="TFZ19" s="193"/>
      <c r="TGA19" s="193"/>
      <c r="TGB19" s="193"/>
      <c r="TGC19" s="193"/>
      <c r="TGD19" s="193"/>
      <c r="TGE19" s="193"/>
      <c r="TGF19" s="193"/>
      <c r="TGG19" s="193"/>
      <c r="TGH19" s="193"/>
      <c r="TGI19" s="193"/>
      <c r="TGJ19" s="193"/>
      <c r="TGK19" s="193"/>
      <c r="TGL19" s="193"/>
      <c r="TGM19" s="193"/>
      <c r="TGN19" s="193"/>
      <c r="TGO19" s="193"/>
      <c r="TGP19" s="193"/>
      <c r="TGQ19" s="193"/>
      <c r="TGR19" s="193"/>
      <c r="TGS19" s="193"/>
      <c r="TGT19" s="193"/>
      <c r="TGU19" s="193"/>
      <c r="TGV19" s="193"/>
      <c r="TGW19" s="193"/>
      <c r="TGX19" s="193"/>
      <c r="TGY19" s="193"/>
      <c r="TGZ19" s="193"/>
      <c r="THA19" s="193"/>
      <c r="THB19" s="193"/>
      <c r="THC19" s="193"/>
      <c r="THD19" s="193"/>
      <c r="THE19" s="193"/>
      <c r="THF19" s="193"/>
      <c r="THG19" s="193"/>
      <c r="THH19" s="193"/>
      <c r="THI19" s="193"/>
      <c r="THJ19" s="193"/>
      <c r="THK19" s="193"/>
      <c r="THL19" s="193"/>
      <c r="THM19" s="193"/>
      <c r="THN19" s="193"/>
      <c r="THO19" s="193"/>
      <c r="THP19" s="193"/>
      <c r="THQ19" s="193"/>
      <c r="THR19" s="193"/>
      <c r="THS19" s="193"/>
      <c r="THT19" s="193"/>
      <c r="THU19" s="193"/>
      <c r="THV19" s="193"/>
      <c r="THW19" s="193"/>
      <c r="THX19" s="193"/>
      <c r="THY19" s="193"/>
      <c r="THZ19" s="193"/>
      <c r="TIA19" s="193"/>
      <c r="TIB19" s="193"/>
      <c r="TIC19" s="193"/>
      <c r="TID19" s="193"/>
      <c r="TIE19" s="193"/>
      <c r="TIF19" s="193"/>
      <c r="TIG19" s="193"/>
      <c r="TIH19" s="193"/>
      <c r="TII19" s="193"/>
      <c r="TIJ19" s="193"/>
      <c r="TIK19" s="193"/>
      <c r="TIL19" s="193"/>
      <c r="TIM19" s="193"/>
      <c r="TIN19" s="193"/>
      <c r="TIO19" s="193"/>
      <c r="TIP19" s="193"/>
      <c r="TIQ19" s="193"/>
      <c r="TIR19" s="193"/>
      <c r="TIS19" s="193"/>
      <c r="TIT19" s="193"/>
      <c r="TIU19" s="193"/>
      <c r="TIV19" s="193"/>
      <c r="TIW19" s="193"/>
      <c r="TIX19" s="193"/>
      <c r="TIY19" s="193"/>
      <c r="TIZ19" s="193"/>
      <c r="TJA19" s="193"/>
      <c r="TJB19" s="193"/>
      <c r="TJC19" s="193"/>
      <c r="TJD19" s="193"/>
      <c r="TJE19" s="193"/>
      <c r="TJF19" s="193"/>
      <c r="TJG19" s="193"/>
      <c r="TJH19" s="193"/>
      <c r="TJI19" s="193"/>
      <c r="TJJ19" s="193"/>
      <c r="TJK19" s="193"/>
      <c r="TJL19" s="193"/>
      <c r="TJM19" s="193"/>
      <c r="TJN19" s="193"/>
      <c r="TJO19" s="193"/>
      <c r="TJP19" s="193"/>
      <c r="TJQ19" s="193"/>
      <c r="TJR19" s="193"/>
      <c r="TJS19" s="193"/>
      <c r="TJT19" s="193"/>
      <c r="TJU19" s="193"/>
      <c r="TJV19" s="193"/>
      <c r="TJW19" s="193"/>
      <c r="TJX19" s="193"/>
      <c r="TJY19" s="193"/>
      <c r="TJZ19" s="193"/>
      <c r="TKA19" s="193"/>
      <c r="TKB19" s="193"/>
      <c r="TKC19" s="193"/>
      <c r="TKD19" s="193"/>
      <c r="TKE19" s="193"/>
      <c r="TKF19" s="193"/>
      <c r="TKG19" s="193"/>
      <c r="TKH19" s="193"/>
      <c r="TKI19" s="193"/>
      <c r="TKJ19" s="193"/>
      <c r="TKK19" s="193"/>
      <c r="TKL19" s="193"/>
      <c r="TKM19" s="193"/>
      <c r="TKN19" s="193"/>
      <c r="TKO19" s="193"/>
      <c r="TKP19" s="193"/>
      <c r="TKQ19" s="193"/>
      <c r="TKR19" s="193"/>
      <c r="TKS19" s="193"/>
      <c r="TKT19" s="193"/>
      <c r="TKU19" s="193"/>
      <c r="TKV19" s="193"/>
      <c r="TKW19" s="193"/>
      <c r="TKX19" s="193"/>
      <c r="TKY19" s="193"/>
      <c r="TKZ19" s="193"/>
      <c r="TLA19" s="193"/>
      <c r="TLB19" s="193"/>
      <c r="TLC19" s="193"/>
      <c r="TLD19" s="193"/>
      <c r="TLE19" s="193"/>
      <c r="TLF19" s="193"/>
      <c r="TLG19" s="193"/>
      <c r="TLH19" s="193"/>
      <c r="TLI19" s="193"/>
      <c r="TLJ19" s="193"/>
      <c r="TLK19" s="193"/>
      <c r="TLL19" s="193"/>
      <c r="TLM19" s="193"/>
      <c r="TLN19" s="193"/>
      <c r="TLO19" s="193"/>
      <c r="TLP19" s="193"/>
      <c r="TLQ19" s="193"/>
      <c r="TLR19" s="193"/>
      <c r="TLS19" s="193"/>
      <c r="TLT19" s="193"/>
      <c r="TLU19" s="193"/>
      <c r="TLV19" s="193"/>
      <c r="TLW19" s="193"/>
      <c r="TLX19" s="193"/>
      <c r="TLY19" s="193"/>
      <c r="TLZ19" s="193"/>
      <c r="TMA19" s="193"/>
      <c r="TMB19" s="193"/>
      <c r="TMC19" s="193"/>
      <c r="TMD19" s="193"/>
      <c r="TME19" s="193"/>
      <c r="TMF19" s="193"/>
      <c r="TMG19" s="193"/>
      <c r="TMH19" s="193"/>
      <c r="TMI19" s="193"/>
      <c r="TMJ19" s="193"/>
      <c r="TMK19" s="193"/>
      <c r="TML19" s="193"/>
      <c r="TMM19" s="193"/>
      <c r="TMN19" s="193"/>
      <c r="TMO19" s="193"/>
      <c r="TMP19" s="193"/>
      <c r="TMQ19" s="193"/>
      <c r="TMR19" s="193"/>
      <c r="TMS19" s="193"/>
      <c r="TMT19" s="193"/>
      <c r="TMU19" s="193"/>
      <c r="TMV19" s="193"/>
      <c r="TMW19" s="193"/>
      <c r="TMX19" s="193"/>
      <c r="TMY19" s="193"/>
      <c r="TMZ19" s="193"/>
      <c r="TNA19" s="193"/>
      <c r="TNB19" s="193"/>
      <c r="TNC19" s="193"/>
      <c r="TND19" s="193"/>
      <c r="TNE19" s="193"/>
      <c r="TNF19" s="193"/>
      <c r="TNG19" s="193"/>
      <c r="TNH19" s="193"/>
      <c r="TNI19" s="193"/>
      <c r="TNJ19" s="193"/>
      <c r="TNK19" s="193"/>
      <c r="TNL19" s="193"/>
      <c r="TNM19" s="193"/>
      <c r="TNN19" s="193"/>
      <c r="TNO19" s="193"/>
      <c r="TNP19" s="193"/>
      <c r="TNQ19" s="193"/>
      <c r="TNR19" s="193"/>
      <c r="TNS19" s="193"/>
      <c r="TNT19" s="193"/>
      <c r="TNU19" s="193"/>
      <c r="TNV19" s="193"/>
      <c r="TNW19" s="193"/>
      <c r="TNX19" s="193"/>
      <c r="TNY19" s="193"/>
      <c r="TNZ19" s="193"/>
      <c r="TOA19" s="193"/>
      <c r="TOB19" s="193"/>
      <c r="TOC19" s="193"/>
      <c r="TOD19" s="193"/>
      <c r="TOE19" s="193"/>
      <c r="TOF19" s="193"/>
      <c r="TOG19" s="193"/>
      <c r="TOH19" s="193"/>
      <c r="TOI19" s="193"/>
      <c r="TOJ19" s="193"/>
      <c r="TOK19" s="193"/>
      <c r="TOL19" s="193"/>
      <c r="TOM19" s="193"/>
      <c r="TON19" s="193"/>
      <c r="TOO19" s="193"/>
      <c r="TOP19" s="193"/>
      <c r="TOQ19" s="193"/>
      <c r="TOR19" s="193"/>
      <c r="TOS19" s="193"/>
      <c r="TOT19" s="193"/>
      <c r="TOU19" s="193"/>
      <c r="TOV19" s="193"/>
      <c r="TOW19" s="193"/>
      <c r="TOX19" s="193"/>
      <c r="TOY19" s="193"/>
      <c r="TOZ19" s="193"/>
      <c r="TPA19" s="193"/>
      <c r="TPB19" s="193"/>
      <c r="TPC19" s="193"/>
      <c r="TPD19" s="193"/>
      <c r="TPE19" s="193"/>
      <c r="TPF19" s="193"/>
      <c r="TPG19" s="193"/>
      <c r="TPH19" s="193"/>
      <c r="TPI19" s="193"/>
      <c r="TPJ19" s="193"/>
      <c r="TPK19" s="193"/>
      <c r="TPL19" s="193"/>
      <c r="TPM19" s="193"/>
      <c r="TPN19" s="193"/>
      <c r="TPO19" s="193"/>
      <c r="TPP19" s="193"/>
      <c r="TPQ19" s="193"/>
      <c r="TPR19" s="193"/>
      <c r="TPS19" s="193"/>
      <c r="TPT19" s="193"/>
      <c r="TPU19" s="193"/>
      <c r="TPV19" s="193"/>
      <c r="TPW19" s="193"/>
      <c r="TPX19" s="193"/>
      <c r="TPY19" s="193"/>
      <c r="TPZ19" s="193"/>
      <c r="TQA19" s="193"/>
      <c r="TQB19" s="193"/>
      <c r="TQC19" s="193"/>
      <c r="TQD19" s="193"/>
      <c r="TQE19" s="193"/>
      <c r="TQF19" s="193"/>
      <c r="TQG19" s="193"/>
      <c r="TQH19" s="193"/>
      <c r="TQI19" s="193"/>
      <c r="TQJ19" s="193"/>
      <c r="TQK19" s="193"/>
      <c r="TQL19" s="193"/>
      <c r="TQM19" s="193"/>
      <c r="TQN19" s="193"/>
      <c r="TQO19" s="193"/>
      <c r="TQP19" s="193"/>
      <c r="TQQ19" s="193"/>
      <c r="TQR19" s="193"/>
      <c r="TQS19" s="193"/>
      <c r="TQT19" s="193"/>
      <c r="TQU19" s="193"/>
      <c r="TQV19" s="193"/>
      <c r="TQW19" s="193"/>
      <c r="TQX19" s="193"/>
      <c r="TQY19" s="193"/>
      <c r="TQZ19" s="193"/>
      <c r="TRA19" s="193"/>
      <c r="TRB19" s="193"/>
      <c r="TRC19" s="193"/>
      <c r="TRD19" s="193"/>
      <c r="TRE19" s="193"/>
      <c r="TRF19" s="193"/>
      <c r="TRG19" s="193"/>
      <c r="TRH19" s="193"/>
      <c r="TRI19" s="193"/>
      <c r="TRJ19" s="193"/>
      <c r="TRK19" s="193"/>
      <c r="TRL19" s="193"/>
      <c r="TRM19" s="193"/>
      <c r="TRN19" s="193"/>
      <c r="TRO19" s="193"/>
      <c r="TRP19" s="193"/>
      <c r="TRQ19" s="193"/>
      <c r="TRR19" s="193"/>
      <c r="TRS19" s="193"/>
      <c r="TRT19" s="193"/>
      <c r="TRU19" s="193"/>
      <c r="TRV19" s="193"/>
      <c r="TRW19" s="193"/>
      <c r="TRX19" s="193"/>
      <c r="TRY19" s="193"/>
      <c r="TRZ19" s="193"/>
      <c r="TSA19" s="193"/>
      <c r="TSB19" s="193"/>
      <c r="TSC19" s="193"/>
      <c r="TSD19" s="193"/>
      <c r="TSE19" s="193"/>
      <c r="TSF19" s="193"/>
      <c r="TSG19" s="193"/>
      <c r="TSH19" s="193"/>
      <c r="TSI19" s="193"/>
      <c r="TSJ19" s="193"/>
      <c r="TSK19" s="193"/>
      <c r="TSL19" s="193"/>
      <c r="TSM19" s="193"/>
      <c r="TSN19" s="193"/>
      <c r="TSO19" s="193"/>
      <c r="TSP19" s="193"/>
      <c r="TSQ19" s="193"/>
      <c r="TSR19" s="193"/>
      <c r="TSS19" s="193"/>
      <c r="TST19" s="193"/>
      <c r="TSU19" s="193"/>
      <c r="TSV19" s="193"/>
      <c r="TSW19" s="193"/>
      <c r="TSX19" s="193"/>
      <c r="TSY19" s="193"/>
      <c r="TSZ19" s="193"/>
      <c r="TTA19" s="193"/>
      <c r="TTB19" s="193"/>
      <c r="TTC19" s="193"/>
      <c r="TTD19" s="193"/>
      <c r="TTE19" s="193"/>
      <c r="TTF19" s="193"/>
      <c r="TTG19" s="193"/>
      <c r="TTH19" s="193"/>
      <c r="TTI19" s="193"/>
      <c r="TTJ19" s="193"/>
      <c r="TTK19" s="193"/>
      <c r="TTL19" s="193"/>
      <c r="TTM19" s="193"/>
      <c r="TTN19" s="193"/>
      <c r="TTO19" s="193"/>
      <c r="TTP19" s="193"/>
      <c r="TTQ19" s="193"/>
      <c r="TTR19" s="193"/>
      <c r="TTS19" s="193"/>
      <c r="TTT19" s="193"/>
      <c r="TTU19" s="193"/>
      <c r="TTV19" s="193"/>
      <c r="TTW19" s="193"/>
      <c r="TTX19" s="193"/>
      <c r="TTY19" s="193"/>
      <c r="TTZ19" s="193"/>
      <c r="TUA19" s="193"/>
      <c r="TUB19" s="193"/>
      <c r="TUC19" s="193"/>
      <c r="TUD19" s="193"/>
      <c r="TUE19" s="193"/>
      <c r="TUF19" s="193"/>
      <c r="TUG19" s="193"/>
      <c r="TUH19" s="193"/>
      <c r="TUI19" s="193"/>
      <c r="TUJ19" s="193"/>
      <c r="TUK19" s="193"/>
      <c r="TUL19" s="193"/>
      <c r="TUM19" s="193"/>
      <c r="TUN19" s="193"/>
      <c r="TUO19" s="193"/>
      <c r="TUP19" s="193"/>
      <c r="TUQ19" s="193"/>
      <c r="TUR19" s="193"/>
      <c r="TUS19" s="193"/>
      <c r="TUT19" s="193"/>
      <c r="TUU19" s="193"/>
      <c r="TUV19" s="193"/>
      <c r="TUW19" s="193"/>
      <c r="TUX19" s="193"/>
      <c r="TUY19" s="193"/>
      <c r="TUZ19" s="193"/>
      <c r="TVA19" s="193"/>
      <c r="TVB19" s="193"/>
      <c r="TVC19" s="193"/>
      <c r="TVD19" s="193"/>
      <c r="TVE19" s="193"/>
      <c r="TVF19" s="193"/>
      <c r="TVG19" s="193"/>
      <c r="TVH19" s="193"/>
      <c r="TVI19" s="193"/>
      <c r="TVJ19" s="193"/>
      <c r="TVK19" s="193"/>
      <c r="TVL19" s="193"/>
      <c r="TVM19" s="193"/>
      <c r="TVN19" s="193"/>
      <c r="TVO19" s="193"/>
      <c r="TVP19" s="193"/>
      <c r="TVQ19" s="193"/>
      <c r="TVR19" s="193"/>
      <c r="TVS19" s="193"/>
      <c r="TVT19" s="193"/>
      <c r="TVU19" s="193"/>
      <c r="TVV19" s="193"/>
      <c r="TVW19" s="193"/>
      <c r="TVX19" s="193"/>
      <c r="TVY19" s="193"/>
      <c r="TVZ19" s="193"/>
      <c r="TWA19" s="193"/>
      <c r="TWB19" s="193"/>
      <c r="TWC19" s="193"/>
      <c r="TWD19" s="193"/>
      <c r="TWE19" s="193"/>
      <c r="TWF19" s="193"/>
      <c r="TWG19" s="193"/>
      <c r="TWH19" s="193"/>
      <c r="TWI19" s="193"/>
      <c r="TWJ19" s="193"/>
      <c r="TWK19" s="193"/>
      <c r="TWL19" s="193"/>
      <c r="TWM19" s="193"/>
      <c r="TWN19" s="193"/>
      <c r="TWO19" s="193"/>
      <c r="TWP19" s="193"/>
      <c r="TWQ19" s="193"/>
      <c r="TWR19" s="193"/>
      <c r="TWS19" s="193"/>
      <c r="TWT19" s="193"/>
      <c r="TWU19" s="193"/>
      <c r="TWV19" s="193"/>
      <c r="TWW19" s="193"/>
      <c r="TWX19" s="193"/>
      <c r="TWY19" s="193"/>
      <c r="TWZ19" s="193"/>
      <c r="TXA19" s="193"/>
      <c r="TXB19" s="193"/>
      <c r="TXC19" s="193"/>
      <c r="TXD19" s="193"/>
      <c r="TXE19" s="193"/>
      <c r="TXF19" s="193"/>
      <c r="TXG19" s="193"/>
      <c r="TXH19" s="193"/>
      <c r="TXI19" s="193"/>
      <c r="TXJ19" s="193"/>
      <c r="TXK19" s="193"/>
      <c r="TXL19" s="193"/>
      <c r="TXM19" s="193"/>
      <c r="TXN19" s="193"/>
      <c r="TXO19" s="193"/>
      <c r="TXP19" s="193"/>
      <c r="TXQ19" s="193"/>
      <c r="TXR19" s="193"/>
      <c r="TXS19" s="193"/>
      <c r="TXT19" s="193"/>
      <c r="TXU19" s="193"/>
      <c r="TXV19" s="193"/>
      <c r="TXW19" s="193"/>
      <c r="TXX19" s="193"/>
      <c r="TXY19" s="193"/>
      <c r="TXZ19" s="193"/>
      <c r="TYA19" s="193"/>
      <c r="TYB19" s="193"/>
      <c r="TYC19" s="193"/>
      <c r="TYD19" s="193"/>
      <c r="TYE19" s="193"/>
      <c r="TYF19" s="193"/>
      <c r="TYG19" s="193"/>
      <c r="TYH19" s="193"/>
      <c r="TYI19" s="193"/>
      <c r="TYJ19" s="193"/>
      <c r="TYK19" s="193"/>
      <c r="TYL19" s="193"/>
      <c r="TYM19" s="193"/>
      <c r="TYN19" s="193"/>
      <c r="TYO19" s="193"/>
      <c r="TYP19" s="193"/>
      <c r="TYQ19" s="193"/>
      <c r="TYR19" s="193"/>
      <c r="TYS19" s="193"/>
      <c r="TYT19" s="193"/>
      <c r="TYU19" s="193"/>
      <c r="TYV19" s="193"/>
      <c r="TYW19" s="193"/>
      <c r="TYX19" s="193"/>
      <c r="TYY19" s="193"/>
      <c r="TYZ19" s="193"/>
      <c r="TZA19" s="193"/>
      <c r="TZB19" s="193"/>
      <c r="TZC19" s="193"/>
      <c r="TZD19" s="193"/>
      <c r="TZE19" s="193"/>
      <c r="TZF19" s="193"/>
      <c r="TZG19" s="193"/>
      <c r="TZH19" s="193"/>
      <c r="TZI19" s="193"/>
      <c r="TZJ19" s="193"/>
      <c r="TZK19" s="193"/>
      <c r="TZL19" s="193"/>
      <c r="TZM19" s="193"/>
      <c r="TZN19" s="193"/>
      <c r="TZO19" s="193"/>
      <c r="TZP19" s="193"/>
      <c r="TZQ19" s="193"/>
      <c r="TZR19" s="193"/>
      <c r="TZS19" s="193"/>
      <c r="TZT19" s="193"/>
      <c r="TZU19" s="193"/>
      <c r="TZV19" s="193"/>
      <c r="TZW19" s="193"/>
      <c r="TZX19" s="193"/>
      <c r="TZY19" s="193"/>
      <c r="TZZ19" s="193"/>
      <c r="UAA19" s="193"/>
      <c r="UAB19" s="193"/>
      <c r="UAC19" s="193"/>
      <c r="UAD19" s="193"/>
      <c r="UAE19" s="193"/>
      <c r="UAF19" s="193"/>
      <c r="UAG19" s="193"/>
      <c r="UAH19" s="193"/>
      <c r="UAI19" s="193"/>
      <c r="UAJ19" s="193"/>
      <c r="UAK19" s="193"/>
      <c r="UAL19" s="193"/>
      <c r="UAM19" s="193"/>
      <c r="UAN19" s="193"/>
      <c r="UAO19" s="193"/>
      <c r="UAP19" s="193"/>
      <c r="UAQ19" s="193"/>
      <c r="UAR19" s="193"/>
      <c r="UAS19" s="193"/>
      <c r="UAT19" s="193"/>
      <c r="UAU19" s="193"/>
      <c r="UAV19" s="193"/>
      <c r="UAW19" s="193"/>
      <c r="UAX19" s="193"/>
      <c r="UAY19" s="193"/>
      <c r="UAZ19" s="193"/>
      <c r="UBA19" s="193"/>
      <c r="UBB19" s="193"/>
      <c r="UBC19" s="193"/>
      <c r="UBD19" s="193"/>
      <c r="UBE19" s="193"/>
      <c r="UBF19" s="193"/>
      <c r="UBG19" s="193"/>
      <c r="UBH19" s="193"/>
      <c r="UBI19" s="193"/>
      <c r="UBJ19" s="193"/>
      <c r="UBK19" s="193"/>
      <c r="UBL19" s="193"/>
      <c r="UBM19" s="193"/>
      <c r="UBN19" s="193"/>
      <c r="UBO19" s="193"/>
      <c r="UBP19" s="193"/>
      <c r="UBQ19" s="193"/>
      <c r="UBR19" s="193"/>
      <c r="UBS19" s="193"/>
      <c r="UBT19" s="193"/>
      <c r="UBU19" s="193"/>
      <c r="UBV19" s="193"/>
      <c r="UBW19" s="193"/>
      <c r="UBX19" s="193"/>
      <c r="UBY19" s="193"/>
      <c r="UBZ19" s="193"/>
      <c r="UCA19" s="193"/>
      <c r="UCB19" s="193"/>
      <c r="UCC19" s="193"/>
      <c r="UCD19" s="193"/>
      <c r="UCE19" s="193"/>
      <c r="UCF19" s="193"/>
      <c r="UCG19" s="193"/>
      <c r="UCH19" s="193"/>
      <c r="UCI19" s="193"/>
      <c r="UCJ19" s="193"/>
      <c r="UCK19" s="193"/>
      <c r="UCL19" s="193"/>
      <c r="UCM19" s="193"/>
      <c r="UCN19" s="193"/>
      <c r="UCO19" s="193"/>
      <c r="UCP19" s="193"/>
      <c r="UCQ19" s="193"/>
      <c r="UCR19" s="193"/>
      <c r="UCS19" s="193"/>
      <c r="UCT19" s="193"/>
      <c r="UCU19" s="193"/>
      <c r="UCV19" s="193"/>
      <c r="UCW19" s="193"/>
      <c r="UCX19" s="193"/>
      <c r="UCY19" s="193"/>
      <c r="UCZ19" s="193"/>
      <c r="UDA19" s="193"/>
      <c r="UDB19" s="193"/>
      <c r="UDC19" s="193"/>
      <c r="UDD19" s="193"/>
      <c r="UDE19" s="193"/>
      <c r="UDF19" s="193"/>
      <c r="UDG19" s="193"/>
      <c r="UDH19" s="193"/>
      <c r="UDI19" s="193"/>
      <c r="UDJ19" s="193"/>
      <c r="UDK19" s="193"/>
      <c r="UDL19" s="193"/>
      <c r="UDM19" s="193"/>
      <c r="UDN19" s="193"/>
      <c r="UDO19" s="193"/>
      <c r="UDP19" s="193"/>
      <c r="UDQ19" s="193"/>
      <c r="UDR19" s="193"/>
      <c r="UDS19" s="193"/>
      <c r="UDT19" s="193"/>
      <c r="UDU19" s="193"/>
      <c r="UDV19" s="193"/>
      <c r="UDW19" s="193"/>
      <c r="UDX19" s="193"/>
      <c r="UDY19" s="193"/>
      <c r="UDZ19" s="193"/>
      <c r="UEA19" s="193"/>
      <c r="UEB19" s="193"/>
      <c r="UEC19" s="193"/>
      <c r="UED19" s="193"/>
      <c r="UEE19" s="193"/>
      <c r="UEF19" s="193"/>
      <c r="UEG19" s="193"/>
      <c r="UEH19" s="193"/>
      <c r="UEI19" s="193"/>
      <c r="UEJ19" s="193"/>
      <c r="UEK19" s="193"/>
      <c r="UEL19" s="193"/>
      <c r="UEM19" s="193"/>
      <c r="UEN19" s="193"/>
      <c r="UEO19" s="193"/>
      <c r="UEP19" s="193"/>
      <c r="UEQ19" s="193"/>
      <c r="UER19" s="193"/>
      <c r="UES19" s="193"/>
      <c r="UET19" s="193"/>
      <c r="UEU19" s="193"/>
      <c r="UEV19" s="193"/>
      <c r="UEW19" s="193"/>
      <c r="UEX19" s="193"/>
      <c r="UEY19" s="193"/>
      <c r="UEZ19" s="193"/>
      <c r="UFA19" s="193"/>
      <c r="UFB19" s="193"/>
      <c r="UFC19" s="193"/>
      <c r="UFD19" s="193"/>
      <c r="UFE19" s="193"/>
      <c r="UFF19" s="193"/>
      <c r="UFG19" s="193"/>
      <c r="UFH19" s="193"/>
      <c r="UFI19" s="193"/>
      <c r="UFJ19" s="193"/>
      <c r="UFK19" s="193"/>
      <c r="UFL19" s="193"/>
      <c r="UFM19" s="193"/>
      <c r="UFN19" s="193"/>
      <c r="UFO19" s="193"/>
      <c r="UFP19" s="193"/>
      <c r="UFQ19" s="193"/>
      <c r="UFR19" s="193"/>
      <c r="UFS19" s="193"/>
      <c r="UFT19" s="193"/>
      <c r="UFU19" s="193"/>
      <c r="UFV19" s="193"/>
      <c r="UFW19" s="193"/>
      <c r="UFX19" s="193"/>
      <c r="UFY19" s="193"/>
      <c r="UFZ19" s="193"/>
      <c r="UGA19" s="193"/>
      <c r="UGB19" s="193"/>
      <c r="UGC19" s="193"/>
      <c r="UGD19" s="193"/>
      <c r="UGE19" s="193"/>
      <c r="UGF19" s="193"/>
      <c r="UGG19" s="193"/>
      <c r="UGH19" s="193"/>
      <c r="UGI19" s="193"/>
      <c r="UGJ19" s="193"/>
      <c r="UGK19" s="193"/>
      <c r="UGL19" s="193"/>
      <c r="UGM19" s="193"/>
      <c r="UGN19" s="193"/>
      <c r="UGO19" s="193"/>
      <c r="UGP19" s="193"/>
      <c r="UGQ19" s="193"/>
      <c r="UGR19" s="193"/>
      <c r="UGS19" s="193"/>
      <c r="UGT19" s="193"/>
      <c r="UGU19" s="193"/>
      <c r="UGV19" s="193"/>
      <c r="UGW19" s="193"/>
      <c r="UGX19" s="193"/>
      <c r="UGY19" s="193"/>
      <c r="UGZ19" s="193"/>
      <c r="UHA19" s="193"/>
      <c r="UHB19" s="193"/>
      <c r="UHC19" s="193"/>
      <c r="UHD19" s="193"/>
      <c r="UHE19" s="193"/>
      <c r="UHF19" s="193"/>
      <c r="UHG19" s="193"/>
      <c r="UHH19" s="193"/>
      <c r="UHI19" s="193"/>
      <c r="UHJ19" s="193"/>
      <c r="UHK19" s="193"/>
      <c r="UHL19" s="193"/>
      <c r="UHM19" s="193"/>
      <c r="UHN19" s="193"/>
      <c r="UHO19" s="193"/>
      <c r="UHP19" s="193"/>
      <c r="UHQ19" s="193"/>
      <c r="UHR19" s="193"/>
      <c r="UHS19" s="193"/>
      <c r="UHT19" s="193"/>
      <c r="UHU19" s="193"/>
      <c r="UHV19" s="193"/>
      <c r="UHW19" s="193"/>
      <c r="UHX19" s="193"/>
      <c r="UHY19" s="193"/>
      <c r="UHZ19" s="193"/>
      <c r="UIA19" s="193"/>
      <c r="UIB19" s="193"/>
      <c r="UIC19" s="193"/>
      <c r="UID19" s="193"/>
      <c r="UIE19" s="193"/>
      <c r="UIF19" s="193"/>
      <c r="UIG19" s="193"/>
      <c r="UIH19" s="193"/>
      <c r="UII19" s="193"/>
      <c r="UIJ19" s="193"/>
      <c r="UIK19" s="193"/>
      <c r="UIL19" s="193"/>
      <c r="UIM19" s="193"/>
      <c r="UIN19" s="193"/>
      <c r="UIO19" s="193"/>
      <c r="UIP19" s="193"/>
      <c r="UIQ19" s="193"/>
      <c r="UIR19" s="193"/>
      <c r="UIS19" s="193"/>
      <c r="UIT19" s="193"/>
      <c r="UIU19" s="193"/>
      <c r="UIV19" s="193"/>
      <c r="UIW19" s="193"/>
      <c r="UIX19" s="193"/>
      <c r="UIY19" s="193"/>
      <c r="UIZ19" s="193"/>
      <c r="UJA19" s="193"/>
      <c r="UJB19" s="193"/>
      <c r="UJC19" s="193"/>
      <c r="UJD19" s="193"/>
      <c r="UJE19" s="193"/>
      <c r="UJF19" s="193"/>
      <c r="UJG19" s="193"/>
      <c r="UJH19" s="193"/>
      <c r="UJI19" s="193"/>
      <c r="UJJ19" s="193"/>
      <c r="UJK19" s="193"/>
      <c r="UJL19" s="193"/>
      <c r="UJM19" s="193"/>
      <c r="UJN19" s="193"/>
      <c r="UJO19" s="193"/>
      <c r="UJP19" s="193"/>
      <c r="UJQ19" s="193"/>
      <c r="UJR19" s="193"/>
      <c r="UJS19" s="193"/>
      <c r="UJT19" s="193"/>
      <c r="UJU19" s="193"/>
      <c r="UJV19" s="193"/>
      <c r="UJW19" s="193"/>
      <c r="UJX19" s="193"/>
      <c r="UJY19" s="193"/>
      <c r="UJZ19" s="193"/>
      <c r="UKA19" s="193"/>
      <c r="UKB19" s="193"/>
      <c r="UKC19" s="193"/>
      <c r="UKD19" s="193"/>
      <c r="UKE19" s="193"/>
      <c r="UKF19" s="193"/>
      <c r="UKG19" s="193"/>
      <c r="UKH19" s="193"/>
      <c r="UKI19" s="193"/>
      <c r="UKJ19" s="193"/>
      <c r="UKK19" s="193"/>
      <c r="UKL19" s="193"/>
      <c r="UKM19" s="193"/>
      <c r="UKN19" s="193"/>
      <c r="UKO19" s="193"/>
      <c r="UKP19" s="193"/>
      <c r="UKQ19" s="193"/>
      <c r="UKR19" s="193"/>
      <c r="UKS19" s="193"/>
      <c r="UKT19" s="193"/>
      <c r="UKU19" s="193"/>
      <c r="UKV19" s="193"/>
      <c r="UKW19" s="193"/>
      <c r="UKX19" s="193"/>
      <c r="UKY19" s="193"/>
      <c r="UKZ19" s="193"/>
      <c r="ULA19" s="193"/>
      <c r="ULB19" s="193"/>
      <c r="ULC19" s="193"/>
      <c r="ULD19" s="193"/>
      <c r="ULE19" s="193"/>
      <c r="ULF19" s="193"/>
      <c r="ULG19" s="193"/>
      <c r="ULH19" s="193"/>
      <c r="ULI19" s="193"/>
      <c r="ULJ19" s="193"/>
      <c r="ULK19" s="193"/>
      <c r="ULL19" s="193"/>
      <c r="ULM19" s="193"/>
      <c r="ULN19" s="193"/>
      <c r="ULO19" s="193"/>
      <c r="ULP19" s="193"/>
      <c r="ULQ19" s="193"/>
      <c r="ULR19" s="193"/>
      <c r="ULS19" s="193"/>
      <c r="ULT19" s="193"/>
      <c r="ULU19" s="193"/>
      <c r="ULV19" s="193"/>
      <c r="ULW19" s="193"/>
      <c r="ULX19" s="193"/>
      <c r="ULY19" s="193"/>
      <c r="ULZ19" s="193"/>
      <c r="UMA19" s="193"/>
      <c r="UMB19" s="193"/>
      <c r="UMC19" s="193"/>
      <c r="UMD19" s="193"/>
      <c r="UME19" s="193"/>
      <c r="UMF19" s="193"/>
      <c r="UMG19" s="193"/>
      <c r="UMH19" s="193"/>
      <c r="UMI19" s="193"/>
      <c r="UMJ19" s="193"/>
      <c r="UMK19" s="193"/>
      <c r="UML19" s="193"/>
      <c r="UMM19" s="193"/>
      <c r="UMN19" s="193"/>
      <c r="UMO19" s="193"/>
      <c r="UMP19" s="193"/>
      <c r="UMQ19" s="193"/>
      <c r="UMR19" s="193"/>
      <c r="UMS19" s="193"/>
      <c r="UMT19" s="193"/>
      <c r="UMU19" s="193"/>
      <c r="UMV19" s="193"/>
      <c r="UMW19" s="193"/>
      <c r="UMX19" s="193"/>
      <c r="UMY19" s="193"/>
      <c r="UMZ19" s="193"/>
      <c r="UNA19" s="193"/>
      <c r="UNB19" s="193"/>
      <c r="UNC19" s="193"/>
      <c r="UND19" s="193"/>
      <c r="UNE19" s="193"/>
      <c r="UNF19" s="193"/>
      <c r="UNG19" s="193"/>
      <c r="UNH19" s="193"/>
      <c r="UNI19" s="193"/>
      <c r="UNJ19" s="193"/>
      <c r="UNK19" s="193"/>
      <c r="UNL19" s="193"/>
      <c r="UNM19" s="193"/>
      <c r="UNN19" s="193"/>
      <c r="UNO19" s="193"/>
      <c r="UNP19" s="193"/>
      <c r="UNQ19" s="193"/>
      <c r="UNR19" s="193"/>
      <c r="UNS19" s="193"/>
      <c r="UNT19" s="193"/>
      <c r="UNU19" s="193"/>
      <c r="UNV19" s="193"/>
      <c r="UNW19" s="193"/>
      <c r="UNX19" s="193"/>
      <c r="UNY19" s="193"/>
      <c r="UNZ19" s="193"/>
      <c r="UOA19" s="193"/>
      <c r="UOB19" s="193"/>
      <c r="UOC19" s="193"/>
      <c r="UOD19" s="193"/>
      <c r="UOE19" s="193"/>
      <c r="UOF19" s="193"/>
      <c r="UOG19" s="193"/>
      <c r="UOH19" s="193"/>
      <c r="UOI19" s="193"/>
      <c r="UOJ19" s="193"/>
      <c r="UOK19" s="193"/>
      <c r="UOL19" s="193"/>
      <c r="UOM19" s="193"/>
      <c r="UON19" s="193"/>
      <c r="UOO19" s="193"/>
      <c r="UOP19" s="193"/>
      <c r="UOQ19" s="193"/>
      <c r="UOR19" s="193"/>
      <c r="UOS19" s="193"/>
      <c r="UOT19" s="193"/>
      <c r="UOU19" s="193"/>
      <c r="UOV19" s="193"/>
      <c r="UOW19" s="193"/>
      <c r="UOX19" s="193"/>
      <c r="UOY19" s="193"/>
      <c r="UOZ19" s="193"/>
      <c r="UPA19" s="193"/>
      <c r="UPB19" s="193"/>
      <c r="UPC19" s="193"/>
      <c r="UPD19" s="193"/>
      <c r="UPE19" s="193"/>
      <c r="UPF19" s="193"/>
      <c r="UPG19" s="193"/>
      <c r="UPH19" s="193"/>
      <c r="UPI19" s="193"/>
      <c r="UPJ19" s="193"/>
      <c r="UPK19" s="193"/>
      <c r="UPL19" s="193"/>
      <c r="UPM19" s="193"/>
      <c r="UPN19" s="193"/>
      <c r="UPO19" s="193"/>
      <c r="UPP19" s="193"/>
      <c r="UPQ19" s="193"/>
      <c r="UPR19" s="193"/>
      <c r="UPS19" s="193"/>
      <c r="UPT19" s="193"/>
      <c r="UPU19" s="193"/>
      <c r="UPV19" s="193"/>
      <c r="UPW19" s="193"/>
      <c r="UPX19" s="193"/>
      <c r="UPY19" s="193"/>
      <c r="UPZ19" s="193"/>
      <c r="UQA19" s="193"/>
      <c r="UQB19" s="193"/>
      <c r="UQC19" s="193"/>
      <c r="UQD19" s="193"/>
      <c r="UQE19" s="193"/>
      <c r="UQF19" s="193"/>
      <c r="UQG19" s="193"/>
      <c r="UQH19" s="193"/>
      <c r="UQI19" s="193"/>
      <c r="UQJ19" s="193"/>
      <c r="UQK19" s="193"/>
      <c r="UQL19" s="193"/>
      <c r="UQM19" s="193"/>
      <c r="UQN19" s="193"/>
      <c r="UQO19" s="193"/>
      <c r="UQP19" s="193"/>
      <c r="UQQ19" s="193"/>
      <c r="UQR19" s="193"/>
      <c r="UQS19" s="193"/>
      <c r="UQT19" s="193"/>
      <c r="UQU19" s="193"/>
      <c r="UQV19" s="193"/>
      <c r="UQW19" s="193"/>
      <c r="UQX19" s="193"/>
      <c r="UQY19" s="193"/>
      <c r="UQZ19" s="193"/>
      <c r="URA19" s="193"/>
      <c r="URB19" s="193"/>
      <c r="URC19" s="193"/>
      <c r="URD19" s="193"/>
      <c r="URE19" s="193"/>
      <c r="URF19" s="193"/>
      <c r="URG19" s="193"/>
      <c r="URH19" s="193"/>
      <c r="URI19" s="193"/>
      <c r="URJ19" s="193"/>
      <c r="URK19" s="193"/>
      <c r="URL19" s="193"/>
      <c r="URM19" s="193"/>
      <c r="URN19" s="193"/>
      <c r="URO19" s="193"/>
      <c r="URP19" s="193"/>
      <c r="URQ19" s="193"/>
      <c r="URR19" s="193"/>
      <c r="URS19" s="193"/>
      <c r="URT19" s="193"/>
      <c r="URU19" s="193"/>
      <c r="URV19" s="193"/>
      <c r="URW19" s="193"/>
      <c r="URX19" s="193"/>
      <c r="URY19" s="193"/>
      <c r="URZ19" s="193"/>
      <c r="USA19" s="193"/>
      <c r="USB19" s="193"/>
      <c r="USC19" s="193"/>
      <c r="USD19" s="193"/>
      <c r="USE19" s="193"/>
      <c r="USF19" s="193"/>
      <c r="USG19" s="193"/>
      <c r="USH19" s="193"/>
      <c r="USI19" s="193"/>
      <c r="USJ19" s="193"/>
      <c r="USK19" s="193"/>
      <c r="USL19" s="193"/>
      <c r="USM19" s="193"/>
      <c r="USN19" s="193"/>
      <c r="USO19" s="193"/>
      <c r="USP19" s="193"/>
      <c r="USQ19" s="193"/>
      <c r="USR19" s="193"/>
      <c r="USS19" s="193"/>
      <c r="UST19" s="193"/>
      <c r="USU19" s="193"/>
      <c r="USV19" s="193"/>
      <c r="USW19" s="193"/>
      <c r="USX19" s="193"/>
      <c r="USY19" s="193"/>
      <c r="USZ19" s="193"/>
      <c r="UTA19" s="193"/>
      <c r="UTB19" s="193"/>
      <c r="UTC19" s="193"/>
      <c r="UTD19" s="193"/>
      <c r="UTE19" s="193"/>
      <c r="UTF19" s="193"/>
      <c r="UTG19" s="193"/>
      <c r="UTH19" s="193"/>
      <c r="UTI19" s="193"/>
      <c r="UTJ19" s="193"/>
      <c r="UTK19" s="193"/>
      <c r="UTL19" s="193"/>
      <c r="UTM19" s="193"/>
      <c r="UTN19" s="193"/>
      <c r="UTO19" s="193"/>
      <c r="UTP19" s="193"/>
      <c r="UTQ19" s="193"/>
      <c r="UTR19" s="193"/>
      <c r="UTS19" s="193"/>
      <c r="UTT19" s="193"/>
      <c r="UTU19" s="193"/>
      <c r="UTV19" s="193"/>
      <c r="UTW19" s="193"/>
      <c r="UTX19" s="193"/>
      <c r="UTY19" s="193"/>
      <c r="UTZ19" s="193"/>
      <c r="UUA19" s="193"/>
      <c r="UUB19" s="193"/>
      <c r="UUC19" s="193"/>
      <c r="UUD19" s="193"/>
      <c r="UUE19" s="193"/>
      <c r="UUF19" s="193"/>
      <c r="UUG19" s="193"/>
      <c r="UUH19" s="193"/>
      <c r="UUI19" s="193"/>
      <c r="UUJ19" s="193"/>
      <c r="UUK19" s="193"/>
      <c r="UUL19" s="193"/>
      <c r="UUM19" s="193"/>
      <c r="UUN19" s="193"/>
      <c r="UUO19" s="193"/>
      <c r="UUP19" s="193"/>
      <c r="UUQ19" s="193"/>
      <c r="UUR19" s="193"/>
      <c r="UUS19" s="193"/>
      <c r="UUT19" s="193"/>
      <c r="UUU19" s="193"/>
      <c r="UUV19" s="193"/>
      <c r="UUW19" s="193"/>
      <c r="UUX19" s="193"/>
      <c r="UUY19" s="193"/>
      <c r="UUZ19" s="193"/>
      <c r="UVA19" s="193"/>
      <c r="UVB19" s="193"/>
      <c r="UVC19" s="193"/>
      <c r="UVD19" s="193"/>
      <c r="UVE19" s="193"/>
      <c r="UVF19" s="193"/>
      <c r="UVG19" s="193"/>
      <c r="UVH19" s="193"/>
      <c r="UVI19" s="193"/>
      <c r="UVJ19" s="193"/>
      <c r="UVK19" s="193"/>
      <c r="UVL19" s="193"/>
      <c r="UVM19" s="193"/>
      <c r="UVN19" s="193"/>
      <c r="UVO19" s="193"/>
      <c r="UVP19" s="193"/>
      <c r="UVQ19" s="193"/>
      <c r="UVR19" s="193"/>
      <c r="UVS19" s="193"/>
      <c r="UVT19" s="193"/>
      <c r="UVU19" s="193"/>
      <c r="UVV19" s="193"/>
      <c r="UVW19" s="193"/>
      <c r="UVX19" s="193"/>
      <c r="UVY19" s="193"/>
      <c r="UVZ19" s="193"/>
      <c r="UWA19" s="193"/>
      <c r="UWB19" s="193"/>
      <c r="UWC19" s="193"/>
      <c r="UWD19" s="193"/>
      <c r="UWE19" s="193"/>
      <c r="UWF19" s="193"/>
      <c r="UWG19" s="193"/>
      <c r="UWH19" s="193"/>
      <c r="UWI19" s="193"/>
      <c r="UWJ19" s="193"/>
      <c r="UWK19" s="193"/>
      <c r="UWL19" s="193"/>
      <c r="UWM19" s="193"/>
      <c r="UWN19" s="193"/>
      <c r="UWO19" s="193"/>
      <c r="UWP19" s="193"/>
      <c r="UWQ19" s="193"/>
      <c r="UWR19" s="193"/>
      <c r="UWS19" s="193"/>
      <c r="UWT19" s="193"/>
      <c r="UWU19" s="193"/>
      <c r="UWV19" s="193"/>
      <c r="UWW19" s="193"/>
      <c r="UWX19" s="193"/>
      <c r="UWY19" s="193"/>
      <c r="UWZ19" s="193"/>
      <c r="UXA19" s="193"/>
      <c r="UXB19" s="193"/>
      <c r="UXC19" s="193"/>
      <c r="UXD19" s="193"/>
      <c r="UXE19" s="193"/>
      <c r="UXF19" s="193"/>
      <c r="UXG19" s="193"/>
      <c r="UXH19" s="193"/>
      <c r="UXI19" s="193"/>
      <c r="UXJ19" s="193"/>
      <c r="UXK19" s="193"/>
      <c r="UXL19" s="193"/>
      <c r="UXM19" s="193"/>
      <c r="UXN19" s="193"/>
      <c r="UXO19" s="193"/>
      <c r="UXP19" s="193"/>
      <c r="UXQ19" s="193"/>
      <c r="UXR19" s="193"/>
      <c r="UXS19" s="193"/>
      <c r="UXT19" s="193"/>
      <c r="UXU19" s="193"/>
      <c r="UXV19" s="193"/>
      <c r="UXW19" s="193"/>
      <c r="UXX19" s="193"/>
      <c r="UXY19" s="193"/>
      <c r="UXZ19" s="193"/>
      <c r="UYA19" s="193"/>
      <c r="UYB19" s="193"/>
      <c r="UYC19" s="193"/>
      <c r="UYD19" s="193"/>
      <c r="UYE19" s="193"/>
      <c r="UYF19" s="193"/>
      <c r="UYG19" s="193"/>
      <c r="UYH19" s="193"/>
      <c r="UYI19" s="193"/>
      <c r="UYJ19" s="193"/>
      <c r="UYK19" s="193"/>
      <c r="UYL19" s="193"/>
      <c r="UYM19" s="193"/>
      <c r="UYN19" s="193"/>
      <c r="UYO19" s="193"/>
      <c r="UYP19" s="193"/>
      <c r="UYQ19" s="193"/>
      <c r="UYR19" s="193"/>
      <c r="UYS19" s="193"/>
      <c r="UYT19" s="193"/>
      <c r="UYU19" s="193"/>
      <c r="UYV19" s="193"/>
      <c r="UYW19" s="193"/>
      <c r="UYX19" s="193"/>
      <c r="UYY19" s="193"/>
      <c r="UYZ19" s="193"/>
      <c r="UZA19" s="193"/>
      <c r="UZB19" s="193"/>
      <c r="UZC19" s="193"/>
      <c r="UZD19" s="193"/>
      <c r="UZE19" s="193"/>
      <c r="UZF19" s="193"/>
      <c r="UZG19" s="193"/>
      <c r="UZH19" s="193"/>
      <c r="UZI19" s="193"/>
      <c r="UZJ19" s="193"/>
      <c r="UZK19" s="193"/>
      <c r="UZL19" s="193"/>
      <c r="UZM19" s="193"/>
      <c r="UZN19" s="193"/>
      <c r="UZO19" s="193"/>
      <c r="UZP19" s="193"/>
      <c r="UZQ19" s="193"/>
      <c r="UZR19" s="193"/>
      <c r="UZS19" s="193"/>
      <c r="UZT19" s="193"/>
      <c r="UZU19" s="193"/>
      <c r="UZV19" s="193"/>
      <c r="UZW19" s="193"/>
      <c r="UZX19" s="193"/>
      <c r="UZY19" s="193"/>
      <c r="UZZ19" s="193"/>
      <c r="VAA19" s="193"/>
      <c r="VAB19" s="193"/>
      <c r="VAC19" s="193"/>
      <c r="VAD19" s="193"/>
      <c r="VAE19" s="193"/>
      <c r="VAF19" s="193"/>
      <c r="VAG19" s="193"/>
      <c r="VAH19" s="193"/>
      <c r="VAI19" s="193"/>
      <c r="VAJ19" s="193"/>
      <c r="VAK19" s="193"/>
      <c r="VAL19" s="193"/>
      <c r="VAM19" s="193"/>
      <c r="VAN19" s="193"/>
      <c r="VAO19" s="193"/>
      <c r="VAP19" s="193"/>
      <c r="VAQ19" s="193"/>
      <c r="VAR19" s="193"/>
      <c r="VAS19" s="193"/>
      <c r="VAT19" s="193"/>
      <c r="VAU19" s="193"/>
      <c r="VAV19" s="193"/>
      <c r="VAW19" s="193"/>
      <c r="VAX19" s="193"/>
      <c r="VAY19" s="193"/>
      <c r="VAZ19" s="193"/>
      <c r="VBA19" s="193"/>
      <c r="VBB19" s="193"/>
      <c r="VBC19" s="193"/>
      <c r="VBD19" s="193"/>
      <c r="VBE19" s="193"/>
      <c r="VBF19" s="193"/>
      <c r="VBG19" s="193"/>
      <c r="VBH19" s="193"/>
      <c r="VBI19" s="193"/>
      <c r="VBJ19" s="193"/>
      <c r="VBK19" s="193"/>
      <c r="VBL19" s="193"/>
      <c r="VBM19" s="193"/>
      <c r="VBN19" s="193"/>
      <c r="VBO19" s="193"/>
      <c r="VBP19" s="193"/>
      <c r="VBQ19" s="193"/>
      <c r="VBR19" s="193"/>
      <c r="VBS19" s="193"/>
      <c r="VBT19" s="193"/>
      <c r="VBU19" s="193"/>
      <c r="VBV19" s="193"/>
      <c r="VBW19" s="193"/>
      <c r="VBX19" s="193"/>
      <c r="VBY19" s="193"/>
      <c r="VBZ19" s="193"/>
      <c r="VCA19" s="193"/>
      <c r="VCB19" s="193"/>
      <c r="VCC19" s="193"/>
      <c r="VCD19" s="193"/>
      <c r="VCE19" s="193"/>
      <c r="VCF19" s="193"/>
      <c r="VCG19" s="193"/>
      <c r="VCH19" s="193"/>
      <c r="VCI19" s="193"/>
      <c r="VCJ19" s="193"/>
      <c r="VCK19" s="193"/>
      <c r="VCL19" s="193"/>
      <c r="VCM19" s="193"/>
      <c r="VCN19" s="193"/>
      <c r="VCO19" s="193"/>
      <c r="VCP19" s="193"/>
      <c r="VCQ19" s="193"/>
      <c r="VCR19" s="193"/>
      <c r="VCS19" s="193"/>
      <c r="VCT19" s="193"/>
      <c r="VCU19" s="193"/>
      <c r="VCV19" s="193"/>
      <c r="VCW19" s="193"/>
      <c r="VCX19" s="193"/>
      <c r="VCY19" s="193"/>
      <c r="VCZ19" s="193"/>
      <c r="VDA19" s="193"/>
      <c r="VDB19" s="193"/>
      <c r="VDC19" s="193"/>
      <c r="VDD19" s="193"/>
      <c r="VDE19" s="193"/>
      <c r="VDF19" s="193"/>
      <c r="VDG19" s="193"/>
      <c r="VDH19" s="193"/>
      <c r="VDI19" s="193"/>
      <c r="VDJ19" s="193"/>
      <c r="VDK19" s="193"/>
      <c r="VDL19" s="193"/>
      <c r="VDM19" s="193"/>
      <c r="VDN19" s="193"/>
      <c r="VDO19" s="193"/>
      <c r="VDP19" s="193"/>
      <c r="VDQ19" s="193"/>
      <c r="VDR19" s="193"/>
      <c r="VDS19" s="193"/>
      <c r="VDT19" s="193"/>
      <c r="VDU19" s="193"/>
      <c r="VDV19" s="193"/>
      <c r="VDW19" s="193"/>
      <c r="VDX19" s="193"/>
      <c r="VDY19" s="193"/>
      <c r="VDZ19" s="193"/>
      <c r="VEA19" s="193"/>
      <c r="VEB19" s="193"/>
      <c r="VEC19" s="193"/>
      <c r="VED19" s="193"/>
      <c r="VEE19" s="193"/>
      <c r="VEF19" s="193"/>
      <c r="VEG19" s="193"/>
      <c r="VEH19" s="193"/>
      <c r="VEI19" s="193"/>
      <c r="VEJ19" s="193"/>
      <c r="VEK19" s="193"/>
      <c r="VEL19" s="193"/>
      <c r="VEM19" s="193"/>
      <c r="VEN19" s="193"/>
      <c r="VEO19" s="193"/>
      <c r="VEP19" s="193"/>
      <c r="VEQ19" s="193"/>
      <c r="VER19" s="193"/>
      <c r="VES19" s="193"/>
      <c r="VET19" s="193"/>
      <c r="VEU19" s="193"/>
      <c r="VEV19" s="193"/>
      <c r="VEW19" s="193"/>
      <c r="VEX19" s="193"/>
      <c r="VEY19" s="193"/>
      <c r="VEZ19" s="193"/>
      <c r="VFA19" s="193"/>
      <c r="VFB19" s="193"/>
      <c r="VFC19" s="193"/>
      <c r="VFD19" s="193"/>
      <c r="VFE19" s="193"/>
      <c r="VFF19" s="193"/>
      <c r="VFG19" s="193"/>
      <c r="VFH19" s="193"/>
      <c r="VFI19" s="193"/>
      <c r="VFJ19" s="193"/>
      <c r="VFK19" s="193"/>
      <c r="VFL19" s="193"/>
      <c r="VFM19" s="193"/>
      <c r="VFN19" s="193"/>
      <c r="VFO19" s="193"/>
      <c r="VFP19" s="193"/>
      <c r="VFQ19" s="193"/>
      <c r="VFR19" s="193"/>
      <c r="VFS19" s="193"/>
      <c r="VFT19" s="193"/>
      <c r="VFU19" s="193"/>
      <c r="VFV19" s="193"/>
      <c r="VFW19" s="193"/>
      <c r="VFX19" s="193"/>
      <c r="VFY19" s="193"/>
      <c r="VFZ19" s="193"/>
      <c r="VGA19" s="193"/>
      <c r="VGB19" s="193"/>
      <c r="VGC19" s="193"/>
      <c r="VGD19" s="193"/>
      <c r="VGE19" s="193"/>
      <c r="VGF19" s="193"/>
      <c r="VGG19" s="193"/>
      <c r="VGH19" s="193"/>
      <c r="VGI19" s="193"/>
      <c r="VGJ19" s="193"/>
      <c r="VGK19" s="193"/>
      <c r="VGL19" s="193"/>
      <c r="VGM19" s="193"/>
      <c r="VGN19" s="193"/>
      <c r="VGO19" s="193"/>
      <c r="VGP19" s="193"/>
      <c r="VGQ19" s="193"/>
      <c r="VGR19" s="193"/>
      <c r="VGS19" s="193"/>
      <c r="VGT19" s="193"/>
      <c r="VGU19" s="193"/>
      <c r="VGV19" s="193"/>
      <c r="VGW19" s="193"/>
      <c r="VGX19" s="193"/>
      <c r="VGY19" s="193"/>
      <c r="VGZ19" s="193"/>
      <c r="VHA19" s="193"/>
      <c r="VHB19" s="193"/>
      <c r="VHC19" s="193"/>
      <c r="VHD19" s="193"/>
      <c r="VHE19" s="193"/>
      <c r="VHF19" s="193"/>
      <c r="VHG19" s="193"/>
      <c r="VHH19" s="193"/>
      <c r="VHI19" s="193"/>
      <c r="VHJ19" s="193"/>
      <c r="VHK19" s="193"/>
      <c r="VHL19" s="193"/>
      <c r="VHM19" s="193"/>
      <c r="VHN19" s="193"/>
      <c r="VHO19" s="193"/>
      <c r="VHP19" s="193"/>
      <c r="VHQ19" s="193"/>
      <c r="VHR19" s="193"/>
      <c r="VHS19" s="193"/>
      <c r="VHT19" s="193"/>
      <c r="VHU19" s="193"/>
      <c r="VHV19" s="193"/>
      <c r="VHW19" s="193"/>
      <c r="VHX19" s="193"/>
      <c r="VHY19" s="193"/>
      <c r="VHZ19" s="193"/>
      <c r="VIA19" s="193"/>
      <c r="VIB19" s="193"/>
      <c r="VIC19" s="193"/>
      <c r="VID19" s="193"/>
      <c r="VIE19" s="193"/>
      <c r="VIF19" s="193"/>
      <c r="VIG19" s="193"/>
      <c r="VIH19" s="193"/>
      <c r="VII19" s="193"/>
      <c r="VIJ19" s="193"/>
      <c r="VIK19" s="193"/>
      <c r="VIL19" s="193"/>
      <c r="VIM19" s="193"/>
      <c r="VIN19" s="193"/>
      <c r="VIO19" s="193"/>
      <c r="VIP19" s="193"/>
      <c r="VIQ19" s="193"/>
      <c r="VIR19" s="193"/>
      <c r="VIS19" s="193"/>
      <c r="VIT19" s="193"/>
      <c r="VIU19" s="193"/>
      <c r="VIV19" s="193"/>
      <c r="VIW19" s="193"/>
      <c r="VIX19" s="193"/>
      <c r="VIY19" s="193"/>
      <c r="VIZ19" s="193"/>
      <c r="VJA19" s="193"/>
      <c r="VJB19" s="193"/>
      <c r="VJC19" s="193"/>
      <c r="VJD19" s="193"/>
      <c r="VJE19" s="193"/>
      <c r="VJF19" s="193"/>
      <c r="VJG19" s="193"/>
      <c r="VJH19" s="193"/>
      <c r="VJI19" s="193"/>
      <c r="VJJ19" s="193"/>
      <c r="VJK19" s="193"/>
      <c r="VJL19" s="193"/>
      <c r="VJM19" s="193"/>
      <c r="VJN19" s="193"/>
      <c r="VJO19" s="193"/>
      <c r="VJP19" s="193"/>
      <c r="VJQ19" s="193"/>
      <c r="VJR19" s="193"/>
      <c r="VJS19" s="193"/>
      <c r="VJT19" s="193"/>
      <c r="VJU19" s="193"/>
      <c r="VJV19" s="193"/>
      <c r="VJW19" s="193"/>
      <c r="VJX19" s="193"/>
      <c r="VJY19" s="193"/>
      <c r="VJZ19" s="193"/>
      <c r="VKA19" s="193"/>
      <c r="VKB19" s="193"/>
      <c r="VKC19" s="193"/>
      <c r="VKD19" s="193"/>
      <c r="VKE19" s="193"/>
      <c r="VKF19" s="193"/>
      <c r="VKG19" s="193"/>
      <c r="VKH19" s="193"/>
      <c r="VKI19" s="193"/>
      <c r="VKJ19" s="193"/>
      <c r="VKK19" s="193"/>
      <c r="VKL19" s="193"/>
      <c r="VKM19" s="193"/>
      <c r="VKN19" s="193"/>
      <c r="VKO19" s="193"/>
      <c r="VKP19" s="193"/>
      <c r="VKQ19" s="193"/>
      <c r="VKR19" s="193"/>
      <c r="VKS19" s="193"/>
      <c r="VKT19" s="193"/>
      <c r="VKU19" s="193"/>
      <c r="VKV19" s="193"/>
      <c r="VKW19" s="193"/>
      <c r="VKX19" s="193"/>
      <c r="VKY19" s="193"/>
      <c r="VKZ19" s="193"/>
      <c r="VLA19" s="193"/>
      <c r="VLB19" s="193"/>
      <c r="VLC19" s="193"/>
      <c r="VLD19" s="193"/>
      <c r="VLE19" s="193"/>
      <c r="VLF19" s="193"/>
      <c r="VLG19" s="193"/>
      <c r="VLH19" s="193"/>
      <c r="VLI19" s="193"/>
      <c r="VLJ19" s="193"/>
      <c r="VLK19" s="193"/>
      <c r="VLL19" s="193"/>
      <c r="VLM19" s="193"/>
      <c r="VLN19" s="193"/>
      <c r="VLO19" s="193"/>
      <c r="VLP19" s="193"/>
      <c r="VLQ19" s="193"/>
      <c r="VLR19" s="193"/>
      <c r="VLS19" s="193"/>
      <c r="VLT19" s="193"/>
      <c r="VLU19" s="193"/>
      <c r="VLV19" s="193"/>
      <c r="VLW19" s="193"/>
      <c r="VLX19" s="193"/>
      <c r="VLY19" s="193"/>
      <c r="VLZ19" s="193"/>
      <c r="VMA19" s="193"/>
      <c r="VMB19" s="193"/>
      <c r="VMC19" s="193"/>
      <c r="VMD19" s="193"/>
      <c r="VME19" s="193"/>
      <c r="VMF19" s="193"/>
      <c r="VMG19" s="193"/>
      <c r="VMH19" s="193"/>
      <c r="VMI19" s="193"/>
      <c r="VMJ19" s="193"/>
      <c r="VMK19" s="193"/>
      <c r="VML19" s="193"/>
      <c r="VMM19" s="193"/>
      <c r="VMN19" s="193"/>
      <c r="VMO19" s="193"/>
      <c r="VMP19" s="193"/>
      <c r="VMQ19" s="193"/>
      <c r="VMR19" s="193"/>
      <c r="VMS19" s="193"/>
      <c r="VMT19" s="193"/>
      <c r="VMU19" s="193"/>
      <c r="VMV19" s="193"/>
      <c r="VMW19" s="193"/>
      <c r="VMX19" s="193"/>
      <c r="VMY19" s="193"/>
      <c r="VMZ19" s="193"/>
      <c r="VNA19" s="193"/>
      <c r="VNB19" s="193"/>
      <c r="VNC19" s="193"/>
      <c r="VND19" s="193"/>
      <c r="VNE19" s="193"/>
      <c r="VNF19" s="193"/>
      <c r="VNG19" s="193"/>
      <c r="VNH19" s="193"/>
      <c r="VNI19" s="193"/>
      <c r="VNJ19" s="193"/>
      <c r="VNK19" s="193"/>
      <c r="VNL19" s="193"/>
      <c r="VNM19" s="193"/>
      <c r="VNN19" s="193"/>
      <c r="VNO19" s="193"/>
      <c r="VNP19" s="193"/>
      <c r="VNQ19" s="193"/>
      <c r="VNR19" s="193"/>
      <c r="VNS19" s="193"/>
      <c r="VNT19" s="193"/>
      <c r="VNU19" s="193"/>
      <c r="VNV19" s="193"/>
      <c r="VNW19" s="193"/>
      <c r="VNX19" s="193"/>
      <c r="VNY19" s="193"/>
      <c r="VNZ19" s="193"/>
      <c r="VOA19" s="193"/>
      <c r="VOB19" s="193"/>
      <c r="VOC19" s="193"/>
      <c r="VOD19" s="193"/>
      <c r="VOE19" s="193"/>
      <c r="VOF19" s="193"/>
      <c r="VOG19" s="193"/>
      <c r="VOH19" s="193"/>
      <c r="VOI19" s="193"/>
      <c r="VOJ19" s="193"/>
      <c r="VOK19" s="193"/>
      <c r="VOL19" s="193"/>
      <c r="VOM19" s="193"/>
      <c r="VON19" s="193"/>
      <c r="VOO19" s="193"/>
      <c r="VOP19" s="193"/>
      <c r="VOQ19" s="193"/>
      <c r="VOR19" s="193"/>
      <c r="VOS19" s="193"/>
      <c r="VOT19" s="193"/>
      <c r="VOU19" s="193"/>
      <c r="VOV19" s="193"/>
      <c r="VOW19" s="193"/>
      <c r="VOX19" s="193"/>
      <c r="VOY19" s="193"/>
      <c r="VOZ19" s="193"/>
      <c r="VPA19" s="193"/>
      <c r="VPB19" s="193"/>
      <c r="VPC19" s="193"/>
      <c r="VPD19" s="193"/>
      <c r="VPE19" s="193"/>
      <c r="VPF19" s="193"/>
      <c r="VPG19" s="193"/>
      <c r="VPH19" s="193"/>
      <c r="VPI19" s="193"/>
      <c r="VPJ19" s="193"/>
      <c r="VPK19" s="193"/>
      <c r="VPL19" s="193"/>
      <c r="VPM19" s="193"/>
      <c r="VPN19" s="193"/>
      <c r="VPO19" s="193"/>
      <c r="VPP19" s="193"/>
      <c r="VPQ19" s="193"/>
      <c r="VPR19" s="193"/>
      <c r="VPS19" s="193"/>
      <c r="VPT19" s="193"/>
      <c r="VPU19" s="193"/>
      <c r="VPV19" s="193"/>
      <c r="VPW19" s="193"/>
      <c r="VPX19" s="193"/>
      <c r="VPY19" s="193"/>
      <c r="VPZ19" s="193"/>
      <c r="VQA19" s="193"/>
      <c r="VQB19" s="193"/>
      <c r="VQC19" s="193"/>
      <c r="VQD19" s="193"/>
      <c r="VQE19" s="193"/>
      <c r="VQF19" s="193"/>
      <c r="VQG19" s="193"/>
      <c r="VQH19" s="193"/>
      <c r="VQI19" s="193"/>
      <c r="VQJ19" s="193"/>
      <c r="VQK19" s="193"/>
      <c r="VQL19" s="193"/>
      <c r="VQM19" s="193"/>
      <c r="VQN19" s="193"/>
      <c r="VQO19" s="193"/>
      <c r="VQP19" s="193"/>
      <c r="VQQ19" s="193"/>
      <c r="VQR19" s="193"/>
      <c r="VQS19" s="193"/>
      <c r="VQT19" s="193"/>
      <c r="VQU19" s="193"/>
      <c r="VQV19" s="193"/>
      <c r="VQW19" s="193"/>
      <c r="VQX19" s="193"/>
      <c r="VQY19" s="193"/>
      <c r="VQZ19" s="193"/>
      <c r="VRA19" s="193"/>
      <c r="VRB19" s="193"/>
      <c r="VRC19" s="193"/>
      <c r="VRD19" s="193"/>
      <c r="VRE19" s="193"/>
      <c r="VRF19" s="193"/>
      <c r="VRG19" s="193"/>
      <c r="VRH19" s="193"/>
      <c r="VRI19" s="193"/>
      <c r="VRJ19" s="193"/>
      <c r="VRK19" s="193"/>
      <c r="VRL19" s="193"/>
      <c r="VRM19" s="193"/>
      <c r="VRN19" s="193"/>
      <c r="VRO19" s="193"/>
      <c r="VRP19" s="193"/>
      <c r="VRQ19" s="193"/>
      <c r="VRR19" s="193"/>
      <c r="VRS19" s="193"/>
      <c r="VRT19" s="193"/>
      <c r="VRU19" s="193"/>
      <c r="VRV19" s="193"/>
      <c r="VRW19" s="193"/>
      <c r="VRX19" s="193"/>
      <c r="VRY19" s="193"/>
      <c r="VRZ19" s="193"/>
      <c r="VSA19" s="193"/>
      <c r="VSB19" s="193"/>
      <c r="VSC19" s="193"/>
      <c r="VSD19" s="193"/>
      <c r="VSE19" s="193"/>
      <c r="VSF19" s="193"/>
      <c r="VSG19" s="193"/>
      <c r="VSH19" s="193"/>
      <c r="VSI19" s="193"/>
      <c r="VSJ19" s="193"/>
      <c r="VSK19" s="193"/>
      <c r="VSL19" s="193"/>
      <c r="VSM19" s="193"/>
      <c r="VSN19" s="193"/>
      <c r="VSO19" s="193"/>
      <c r="VSP19" s="193"/>
      <c r="VSQ19" s="193"/>
      <c r="VSR19" s="193"/>
      <c r="VSS19" s="193"/>
      <c r="VST19" s="193"/>
      <c r="VSU19" s="193"/>
      <c r="VSV19" s="193"/>
      <c r="VSW19" s="193"/>
      <c r="VSX19" s="193"/>
      <c r="VSY19" s="193"/>
      <c r="VSZ19" s="193"/>
      <c r="VTA19" s="193"/>
      <c r="VTB19" s="193"/>
      <c r="VTC19" s="193"/>
      <c r="VTD19" s="193"/>
      <c r="VTE19" s="193"/>
      <c r="VTF19" s="193"/>
      <c r="VTG19" s="193"/>
      <c r="VTH19" s="193"/>
      <c r="VTI19" s="193"/>
      <c r="VTJ19" s="193"/>
      <c r="VTK19" s="193"/>
      <c r="VTL19" s="193"/>
      <c r="VTM19" s="193"/>
      <c r="VTN19" s="193"/>
      <c r="VTO19" s="193"/>
      <c r="VTP19" s="193"/>
      <c r="VTQ19" s="193"/>
      <c r="VTR19" s="193"/>
      <c r="VTS19" s="193"/>
      <c r="VTT19" s="193"/>
      <c r="VTU19" s="193"/>
      <c r="VTV19" s="193"/>
      <c r="VTW19" s="193"/>
      <c r="VTX19" s="193"/>
      <c r="VTY19" s="193"/>
      <c r="VTZ19" s="193"/>
      <c r="VUA19" s="193"/>
      <c r="VUB19" s="193"/>
      <c r="VUC19" s="193"/>
      <c r="VUD19" s="193"/>
      <c r="VUE19" s="193"/>
      <c r="VUF19" s="193"/>
      <c r="VUG19" s="193"/>
      <c r="VUH19" s="193"/>
      <c r="VUI19" s="193"/>
      <c r="VUJ19" s="193"/>
      <c r="VUK19" s="193"/>
      <c r="VUL19" s="193"/>
      <c r="VUM19" s="193"/>
      <c r="VUN19" s="193"/>
      <c r="VUO19" s="193"/>
      <c r="VUP19" s="193"/>
      <c r="VUQ19" s="193"/>
      <c r="VUR19" s="193"/>
      <c r="VUS19" s="193"/>
      <c r="VUT19" s="193"/>
      <c r="VUU19" s="193"/>
      <c r="VUV19" s="193"/>
      <c r="VUW19" s="193"/>
      <c r="VUX19" s="193"/>
      <c r="VUY19" s="193"/>
      <c r="VUZ19" s="193"/>
      <c r="VVA19" s="193"/>
      <c r="VVB19" s="193"/>
      <c r="VVC19" s="193"/>
      <c r="VVD19" s="193"/>
      <c r="VVE19" s="193"/>
      <c r="VVF19" s="193"/>
      <c r="VVG19" s="193"/>
      <c r="VVH19" s="193"/>
      <c r="VVI19" s="193"/>
      <c r="VVJ19" s="193"/>
      <c r="VVK19" s="193"/>
      <c r="VVL19" s="193"/>
      <c r="VVM19" s="193"/>
      <c r="VVN19" s="193"/>
      <c r="VVO19" s="193"/>
      <c r="VVP19" s="193"/>
      <c r="VVQ19" s="193"/>
      <c r="VVR19" s="193"/>
      <c r="VVS19" s="193"/>
      <c r="VVT19" s="193"/>
      <c r="VVU19" s="193"/>
      <c r="VVV19" s="193"/>
      <c r="VVW19" s="193"/>
      <c r="VVX19" s="193"/>
      <c r="VVY19" s="193"/>
      <c r="VVZ19" s="193"/>
      <c r="VWA19" s="193"/>
      <c r="VWB19" s="193"/>
      <c r="VWC19" s="193"/>
      <c r="VWD19" s="193"/>
      <c r="VWE19" s="193"/>
      <c r="VWF19" s="193"/>
      <c r="VWG19" s="193"/>
      <c r="VWH19" s="193"/>
      <c r="VWI19" s="193"/>
      <c r="VWJ19" s="193"/>
      <c r="VWK19" s="193"/>
      <c r="VWL19" s="193"/>
      <c r="VWM19" s="193"/>
    </row>
    <row r="20" s="178" customFormat="1" ht="24" customHeight="1" spans="1:15483">
      <c r="A20" s="191" t="s">
        <v>861</v>
      </c>
      <c r="B20" s="32">
        <v>1</v>
      </c>
      <c r="C20" s="32" t="s">
        <v>282</v>
      </c>
      <c r="D20" s="32" t="s">
        <v>30</v>
      </c>
      <c r="E20" s="49">
        <v>0.03</v>
      </c>
      <c r="F20" s="191" t="s">
        <v>862</v>
      </c>
      <c r="G20" s="32" t="s">
        <v>637</v>
      </c>
      <c r="H20" s="32" t="s">
        <v>115</v>
      </c>
      <c r="I20" s="32">
        <f t="shared" si="1"/>
        <v>12</v>
      </c>
      <c r="J20" s="32">
        <f t="shared" si="2"/>
        <v>6</v>
      </c>
      <c r="K20" s="32">
        <f>E20*200</f>
        <v>6</v>
      </c>
      <c r="L20" s="32"/>
      <c r="M20" s="32"/>
      <c r="N20" s="32"/>
      <c r="O20" s="32"/>
      <c r="P20" s="32">
        <f t="shared" si="8"/>
        <v>6</v>
      </c>
      <c r="Q20" s="33" t="s">
        <v>58</v>
      </c>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c r="IW20" s="193"/>
      <c r="IX20" s="193"/>
      <c r="IY20" s="193"/>
      <c r="IZ20" s="193"/>
      <c r="JA20" s="193"/>
      <c r="JB20" s="193"/>
      <c r="JC20" s="193"/>
      <c r="JD20" s="193"/>
      <c r="JE20" s="193"/>
      <c r="JF20" s="193"/>
      <c r="JG20" s="193"/>
      <c r="JH20" s="193"/>
      <c r="JI20" s="193"/>
      <c r="JJ20" s="193"/>
      <c r="JK20" s="193"/>
      <c r="JL20" s="193"/>
      <c r="JM20" s="193"/>
      <c r="JN20" s="193"/>
      <c r="JO20" s="193"/>
      <c r="JP20" s="193"/>
      <c r="JQ20" s="193"/>
      <c r="JR20" s="193"/>
      <c r="JS20" s="193"/>
      <c r="JT20" s="193"/>
      <c r="JU20" s="193"/>
      <c r="JV20" s="193"/>
      <c r="JW20" s="193"/>
      <c r="JX20" s="193"/>
      <c r="JY20" s="193"/>
      <c r="JZ20" s="193"/>
      <c r="KA20" s="193"/>
      <c r="KB20" s="193"/>
      <c r="KC20" s="193"/>
      <c r="KD20" s="193"/>
      <c r="KE20" s="193"/>
      <c r="KF20" s="193"/>
      <c r="KG20" s="193"/>
      <c r="KH20" s="193"/>
      <c r="KI20" s="193"/>
      <c r="KJ20" s="193"/>
      <c r="KK20" s="193"/>
      <c r="KL20" s="193"/>
      <c r="KM20" s="193"/>
      <c r="KN20" s="193"/>
      <c r="KO20" s="193"/>
      <c r="KP20" s="193"/>
      <c r="KQ20" s="193"/>
      <c r="KR20" s="193"/>
      <c r="KS20" s="193"/>
      <c r="KT20" s="193"/>
      <c r="KU20" s="193"/>
      <c r="KV20" s="193"/>
      <c r="KW20" s="193"/>
      <c r="KX20" s="193"/>
      <c r="KY20" s="193"/>
      <c r="KZ20" s="193"/>
      <c r="LA20" s="193"/>
      <c r="LB20" s="193"/>
      <c r="LC20" s="193"/>
      <c r="LD20" s="193"/>
      <c r="LE20" s="193"/>
      <c r="LF20" s="193"/>
      <c r="LG20" s="193"/>
      <c r="LH20" s="193"/>
      <c r="LI20" s="193"/>
      <c r="LJ20" s="193"/>
      <c r="LK20" s="193"/>
      <c r="LL20" s="193"/>
      <c r="LM20" s="193"/>
      <c r="LN20" s="193"/>
      <c r="LO20" s="193"/>
      <c r="LP20" s="193"/>
      <c r="LQ20" s="193"/>
      <c r="LR20" s="193"/>
      <c r="LS20" s="193"/>
      <c r="LT20" s="193"/>
      <c r="LU20" s="193"/>
      <c r="LV20" s="193"/>
      <c r="LW20" s="193"/>
      <c r="LX20" s="193"/>
      <c r="LY20" s="193"/>
      <c r="LZ20" s="193"/>
      <c r="MA20" s="193"/>
      <c r="MB20" s="193"/>
      <c r="MC20" s="193"/>
      <c r="MD20" s="193"/>
      <c r="ME20" s="193"/>
      <c r="MF20" s="193"/>
      <c r="MG20" s="193"/>
      <c r="MH20" s="193"/>
      <c r="MI20" s="193"/>
      <c r="MJ20" s="193"/>
      <c r="MK20" s="193"/>
      <c r="ML20" s="193"/>
      <c r="MM20" s="193"/>
      <c r="MN20" s="193"/>
      <c r="MO20" s="193"/>
      <c r="MP20" s="193"/>
      <c r="MQ20" s="193"/>
      <c r="MR20" s="193"/>
      <c r="MS20" s="193"/>
      <c r="MT20" s="193"/>
      <c r="MU20" s="193"/>
      <c r="MV20" s="193"/>
      <c r="MW20" s="193"/>
      <c r="MX20" s="193"/>
      <c r="MY20" s="193"/>
      <c r="MZ20" s="193"/>
      <c r="NA20" s="193"/>
      <c r="NB20" s="193"/>
      <c r="NC20" s="193"/>
      <c r="ND20" s="193"/>
      <c r="NE20" s="193"/>
      <c r="NF20" s="193"/>
      <c r="NG20" s="193"/>
      <c r="NH20" s="193"/>
      <c r="NI20" s="193"/>
      <c r="NJ20" s="193"/>
      <c r="NK20" s="193"/>
      <c r="NL20" s="193"/>
      <c r="NM20" s="193"/>
      <c r="NN20" s="193"/>
      <c r="NO20" s="193"/>
      <c r="NP20" s="193"/>
      <c r="NQ20" s="193"/>
      <c r="NR20" s="193"/>
      <c r="NS20" s="193"/>
      <c r="NT20" s="193"/>
      <c r="NU20" s="193"/>
      <c r="NV20" s="193"/>
      <c r="NW20" s="193"/>
      <c r="NX20" s="193"/>
      <c r="NY20" s="193"/>
      <c r="NZ20" s="193"/>
      <c r="OA20" s="193"/>
      <c r="OB20" s="193"/>
      <c r="OC20" s="193"/>
      <c r="OD20" s="193"/>
      <c r="OE20" s="193"/>
      <c r="OF20" s="193"/>
      <c r="OG20" s="193"/>
      <c r="OH20" s="193"/>
      <c r="OI20" s="193"/>
      <c r="OJ20" s="193"/>
      <c r="OK20" s="193"/>
      <c r="OL20" s="193"/>
      <c r="OM20" s="193"/>
      <c r="ON20" s="193"/>
      <c r="OO20" s="193"/>
      <c r="OP20" s="193"/>
      <c r="OQ20" s="193"/>
      <c r="OR20" s="193"/>
      <c r="OS20" s="193"/>
      <c r="OT20" s="193"/>
      <c r="OU20" s="193"/>
      <c r="OV20" s="193"/>
      <c r="OW20" s="193"/>
      <c r="OX20" s="193"/>
      <c r="OY20" s="193"/>
      <c r="OZ20" s="193"/>
      <c r="PA20" s="193"/>
      <c r="PB20" s="193"/>
      <c r="PC20" s="193"/>
      <c r="PD20" s="193"/>
      <c r="PE20" s="193"/>
      <c r="PF20" s="193"/>
      <c r="PG20" s="193"/>
      <c r="PH20" s="193"/>
      <c r="PI20" s="193"/>
      <c r="PJ20" s="193"/>
      <c r="PK20" s="193"/>
      <c r="PL20" s="193"/>
      <c r="PM20" s="193"/>
      <c r="PN20" s="193"/>
      <c r="PO20" s="193"/>
      <c r="PP20" s="193"/>
      <c r="PQ20" s="193"/>
      <c r="PR20" s="193"/>
      <c r="PS20" s="193"/>
      <c r="PT20" s="193"/>
      <c r="PU20" s="193"/>
      <c r="PV20" s="193"/>
      <c r="PW20" s="193"/>
      <c r="PX20" s="193"/>
      <c r="PY20" s="193"/>
      <c r="PZ20" s="193"/>
      <c r="QA20" s="193"/>
      <c r="QB20" s="193"/>
      <c r="QC20" s="193"/>
      <c r="QD20" s="193"/>
      <c r="QE20" s="193"/>
      <c r="QF20" s="193"/>
      <c r="QG20" s="193"/>
      <c r="QH20" s="193"/>
      <c r="QI20" s="193"/>
      <c r="QJ20" s="193"/>
      <c r="QK20" s="193"/>
      <c r="QL20" s="193"/>
      <c r="QM20" s="193"/>
      <c r="QN20" s="193"/>
      <c r="QO20" s="193"/>
      <c r="QP20" s="193"/>
      <c r="QQ20" s="193"/>
      <c r="QR20" s="193"/>
      <c r="QS20" s="193"/>
      <c r="QT20" s="193"/>
      <c r="QU20" s="193"/>
      <c r="QV20" s="193"/>
      <c r="QW20" s="193"/>
      <c r="QX20" s="193"/>
      <c r="QY20" s="193"/>
      <c r="QZ20" s="193"/>
      <c r="RA20" s="193"/>
      <c r="RB20" s="193"/>
      <c r="RC20" s="193"/>
      <c r="RD20" s="193"/>
      <c r="RE20" s="193"/>
      <c r="RF20" s="193"/>
      <c r="RG20" s="193"/>
      <c r="RH20" s="193"/>
      <c r="RI20" s="193"/>
      <c r="RJ20" s="193"/>
      <c r="RK20" s="193"/>
      <c r="RL20" s="193"/>
      <c r="RM20" s="193"/>
      <c r="RN20" s="193"/>
      <c r="RO20" s="193"/>
      <c r="RP20" s="193"/>
      <c r="RQ20" s="193"/>
      <c r="RR20" s="193"/>
      <c r="RS20" s="193"/>
      <c r="RT20" s="193"/>
      <c r="RU20" s="193"/>
      <c r="RV20" s="193"/>
      <c r="RW20" s="193"/>
      <c r="RX20" s="193"/>
      <c r="RY20" s="193"/>
      <c r="RZ20" s="193"/>
      <c r="SA20" s="193"/>
      <c r="SB20" s="193"/>
      <c r="SC20" s="193"/>
      <c r="SD20" s="193"/>
      <c r="SE20" s="193"/>
      <c r="SF20" s="193"/>
      <c r="SG20" s="193"/>
      <c r="SH20" s="193"/>
      <c r="SI20" s="193"/>
      <c r="SJ20" s="193"/>
      <c r="SK20" s="193"/>
      <c r="SL20" s="193"/>
      <c r="SM20" s="193"/>
      <c r="SN20" s="193"/>
      <c r="SO20" s="193"/>
      <c r="SP20" s="193"/>
      <c r="SQ20" s="193"/>
      <c r="SR20" s="193"/>
      <c r="SS20" s="193"/>
      <c r="ST20" s="193"/>
      <c r="SU20" s="193"/>
      <c r="SV20" s="193"/>
      <c r="SW20" s="193"/>
      <c r="SX20" s="193"/>
      <c r="SY20" s="193"/>
      <c r="SZ20" s="193"/>
      <c r="TA20" s="193"/>
      <c r="TB20" s="193"/>
      <c r="TC20" s="193"/>
      <c r="TD20" s="193"/>
      <c r="TE20" s="193"/>
      <c r="TF20" s="193"/>
      <c r="TG20" s="193"/>
      <c r="TH20" s="193"/>
      <c r="TI20" s="193"/>
      <c r="TJ20" s="193"/>
      <c r="TK20" s="193"/>
      <c r="TL20" s="193"/>
      <c r="TM20" s="193"/>
      <c r="TN20" s="193"/>
      <c r="TO20" s="193"/>
      <c r="TP20" s="193"/>
      <c r="TQ20" s="193"/>
      <c r="TR20" s="193"/>
      <c r="TS20" s="193"/>
      <c r="TT20" s="193"/>
      <c r="TU20" s="193"/>
      <c r="TV20" s="193"/>
      <c r="TW20" s="193"/>
      <c r="TX20" s="193"/>
      <c r="TY20" s="193"/>
      <c r="TZ20" s="193"/>
      <c r="UA20" s="193"/>
      <c r="UB20" s="193"/>
      <c r="UC20" s="193"/>
      <c r="UD20" s="193"/>
      <c r="UE20" s="193"/>
      <c r="UF20" s="193"/>
      <c r="UG20" s="193"/>
      <c r="UH20" s="193"/>
      <c r="UI20" s="193"/>
      <c r="UJ20" s="193"/>
      <c r="UK20" s="193"/>
      <c r="UL20" s="193"/>
      <c r="UM20" s="193"/>
      <c r="UN20" s="193"/>
      <c r="UO20" s="193"/>
      <c r="UP20" s="193"/>
      <c r="UQ20" s="193"/>
      <c r="UR20" s="193"/>
      <c r="US20" s="193"/>
      <c r="UT20" s="193"/>
      <c r="UU20" s="193"/>
      <c r="UV20" s="193"/>
      <c r="UW20" s="193"/>
      <c r="UX20" s="193"/>
      <c r="UY20" s="193"/>
      <c r="UZ20" s="193"/>
      <c r="VA20" s="193"/>
      <c r="VB20" s="193"/>
      <c r="VC20" s="193"/>
      <c r="VD20" s="193"/>
      <c r="VE20" s="193"/>
      <c r="VF20" s="193"/>
      <c r="VG20" s="193"/>
      <c r="VH20" s="193"/>
      <c r="VI20" s="193"/>
      <c r="VJ20" s="193"/>
      <c r="VK20" s="193"/>
      <c r="VL20" s="193"/>
      <c r="VM20" s="193"/>
      <c r="VN20" s="193"/>
      <c r="VO20" s="193"/>
      <c r="VP20" s="193"/>
      <c r="VQ20" s="193"/>
      <c r="VR20" s="193"/>
      <c r="VS20" s="193"/>
      <c r="VT20" s="193"/>
      <c r="VU20" s="193"/>
      <c r="VV20" s="193"/>
      <c r="VW20" s="193"/>
      <c r="VX20" s="193"/>
      <c r="VY20" s="193"/>
      <c r="VZ20" s="193"/>
      <c r="WA20" s="193"/>
      <c r="WB20" s="193"/>
      <c r="WC20" s="193"/>
      <c r="WD20" s="193"/>
      <c r="WE20" s="193"/>
      <c r="WF20" s="193"/>
      <c r="WG20" s="193"/>
      <c r="WH20" s="193"/>
      <c r="WI20" s="193"/>
      <c r="WJ20" s="193"/>
      <c r="WK20" s="193"/>
      <c r="WL20" s="193"/>
      <c r="WM20" s="193"/>
      <c r="WN20" s="193"/>
      <c r="WO20" s="193"/>
      <c r="WP20" s="193"/>
      <c r="WQ20" s="193"/>
      <c r="WR20" s="193"/>
      <c r="WS20" s="193"/>
      <c r="WT20" s="193"/>
      <c r="WU20" s="193"/>
      <c r="WV20" s="193"/>
      <c r="WW20" s="193"/>
      <c r="WX20" s="193"/>
      <c r="WY20" s="193"/>
      <c r="WZ20" s="193"/>
      <c r="XA20" s="193"/>
      <c r="XB20" s="193"/>
      <c r="XC20" s="193"/>
      <c r="XD20" s="193"/>
      <c r="XE20" s="193"/>
      <c r="XF20" s="193"/>
      <c r="XG20" s="193"/>
      <c r="XH20" s="193"/>
      <c r="XI20" s="193"/>
      <c r="XJ20" s="193"/>
      <c r="XK20" s="193"/>
      <c r="XL20" s="193"/>
      <c r="XM20" s="193"/>
      <c r="XN20" s="193"/>
      <c r="XO20" s="193"/>
      <c r="XP20" s="193"/>
      <c r="XQ20" s="193"/>
      <c r="XR20" s="193"/>
      <c r="XS20" s="193"/>
      <c r="XT20" s="193"/>
      <c r="XU20" s="193"/>
      <c r="XV20" s="193"/>
      <c r="XW20" s="193"/>
      <c r="XX20" s="193"/>
      <c r="XY20" s="193"/>
      <c r="XZ20" s="193"/>
      <c r="YA20" s="193"/>
      <c r="YB20" s="193"/>
      <c r="YC20" s="193"/>
      <c r="YD20" s="193"/>
      <c r="YE20" s="193"/>
      <c r="YF20" s="193"/>
      <c r="YG20" s="193"/>
      <c r="YH20" s="193"/>
      <c r="YI20" s="193"/>
      <c r="YJ20" s="193"/>
      <c r="YK20" s="193"/>
      <c r="YL20" s="193"/>
      <c r="YM20" s="193"/>
      <c r="YN20" s="193"/>
      <c r="YO20" s="193"/>
      <c r="YP20" s="193"/>
      <c r="YQ20" s="193"/>
      <c r="YR20" s="193"/>
      <c r="YS20" s="193"/>
      <c r="YT20" s="193"/>
      <c r="YU20" s="193"/>
      <c r="YV20" s="193"/>
      <c r="YW20" s="193"/>
      <c r="YX20" s="193"/>
      <c r="YY20" s="193"/>
      <c r="YZ20" s="193"/>
      <c r="ZA20" s="193"/>
      <c r="ZB20" s="193"/>
      <c r="ZC20" s="193"/>
      <c r="ZD20" s="193"/>
      <c r="ZE20" s="193"/>
      <c r="ZF20" s="193"/>
      <c r="ZG20" s="193"/>
      <c r="ZH20" s="193"/>
      <c r="ZI20" s="193"/>
      <c r="ZJ20" s="193"/>
      <c r="ZK20" s="193"/>
      <c r="ZL20" s="193"/>
      <c r="ZM20" s="193"/>
      <c r="ZN20" s="193"/>
      <c r="ZO20" s="193"/>
      <c r="ZP20" s="193"/>
      <c r="ZQ20" s="193"/>
      <c r="ZR20" s="193"/>
      <c r="ZS20" s="193"/>
      <c r="ZT20" s="193"/>
      <c r="ZU20" s="193"/>
      <c r="ZV20" s="193"/>
      <c r="ZW20" s="193"/>
      <c r="ZX20" s="193"/>
      <c r="ZY20" s="193"/>
      <c r="ZZ20" s="193"/>
      <c r="AAA20" s="193"/>
      <c r="AAB20" s="193"/>
      <c r="AAC20" s="193"/>
      <c r="AAD20" s="193"/>
      <c r="AAE20" s="193"/>
      <c r="AAF20" s="193"/>
      <c r="AAG20" s="193"/>
      <c r="AAH20" s="193"/>
      <c r="AAI20" s="193"/>
      <c r="AAJ20" s="193"/>
      <c r="AAK20" s="193"/>
      <c r="AAL20" s="193"/>
      <c r="AAM20" s="193"/>
      <c r="AAN20" s="193"/>
      <c r="AAO20" s="193"/>
      <c r="AAP20" s="193"/>
      <c r="AAQ20" s="193"/>
      <c r="AAR20" s="193"/>
      <c r="AAS20" s="193"/>
      <c r="AAT20" s="193"/>
      <c r="AAU20" s="193"/>
      <c r="AAV20" s="193"/>
      <c r="AAW20" s="193"/>
      <c r="AAX20" s="193"/>
      <c r="AAY20" s="193"/>
      <c r="AAZ20" s="193"/>
      <c r="ABA20" s="193"/>
      <c r="ABB20" s="193"/>
      <c r="ABC20" s="193"/>
      <c r="ABD20" s="193"/>
      <c r="ABE20" s="193"/>
      <c r="ABF20" s="193"/>
      <c r="ABG20" s="193"/>
      <c r="ABH20" s="193"/>
      <c r="ABI20" s="193"/>
      <c r="ABJ20" s="193"/>
      <c r="ABK20" s="193"/>
      <c r="ABL20" s="193"/>
      <c r="ABM20" s="193"/>
      <c r="ABN20" s="193"/>
      <c r="ABO20" s="193"/>
      <c r="ABP20" s="193"/>
      <c r="ABQ20" s="193"/>
      <c r="ABR20" s="193"/>
      <c r="ABS20" s="193"/>
      <c r="ABT20" s="193"/>
      <c r="ABU20" s="193"/>
      <c r="ABV20" s="193"/>
      <c r="ABW20" s="193"/>
      <c r="ABX20" s="193"/>
      <c r="ABY20" s="193"/>
      <c r="ABZ20" s="193"/>
      <c r="ACA20" s="193"/>
      <c r="ACB20" s="193"/>
      <c r="ACC20" s="193"/>
      <c r="ACD20" s="193"/>
      <c r="ACE20" s="193"/>
      <c r="ACF20" s="193"/>
      <c r="ACG20" s="193"/>
      <c r="ACH20" s="193"/>
      <c r="ACI20" s="193"/>
      <c r="ACJ20" s="193"/>
      <c r="ACK20" s="193"/>
      <c r="ACL20" s="193"/>
      <c r="ACM20" s="193"/>
      <c r="ACN20" s="193"/>
      <c r="ACO20" s="193"/>
      <c r="ACP20" s="193"/>
      <c r="ACQ20" s="193"/>
      <c r="ACR20" s="193"/>
      <c r="ACS20" s="193"/>
      <c r="ACT20" s="193"/>
      <c r="ACU20" s="193"/>
      <c r="ACV20" s="193"/>
      <c r="ACW20" s="193"/>
      <c r="ACX20" s="193"/>
      <c r="ACY20" s="193"/>
      <c r="ACZ20" s="193"/>
      <c r="ADA20" s="193"/>
      <c r="ADB20" s="193"/>
      <c r="ADC20" s="193"/>
      <c r="ADD20" s="193"/>
      <c r="ADE20" s="193"/>
      <c r="ADF20" s="193"/>
      <c r="ADG20" s="193"/>
      <c r="ADH20" s="193"/>
      <c r="ADI20" s="193"/>
      <c r="ADJ20" s="193"/>
      <c r="ADK20" s="193"/>
      <c r="ADL20" s="193"/>
      <c r="ADM20" s="193"/>
      <c r="ADN20" s="193"/>
      <c r="ADO20" s="193"/>
      <c r="ADP20" s="193"/>
      <c r="ADQ20" s="193"/>
      <c r="ADR20" s="193"/>
      <c r="ADS20" s="193"/>
      <c r="ADT20" s="193"/>
      <c r="ADU20" s="193"/>
      <c r="ADV20" s="193"/>
      <c r="ADW20" s="193"/>
      <c r="ADX20" s="193"/>
      <c r="ADY20" s="193"/>
      <c r="ADZ20" s="193"/>
      <c r="AEA20" s="193"/>
      <c r="AEB20" s="193"/>
      <c r="AEC20" s="193"/>
      <c r="AED20" s="193"/>
      <c r="AEE20" s="193"/>
      <c r="AEF20" s="193"/>
      <c r="AEG20" s="193"/>
      <c r="AEH20" s="193"/>
      <c r="AEI20" s="193"/>
      <c r="AEJ20" s="193"/>
      <c r="AEK20" s="193"/>
      <c r="AEL20" s="193"/>
      <c r="AEM20" s="193"/>
      <c r="AEN20" s="193"/>
      <c r="AEO20" s="193"/>
      <c r="AEP20" s="193"/>
      <c r="AEQ20" s="193"/>
      <c r="AER20" s="193"/>
      <c r="AES20" s="193"/>
      <c r="AET20" s="193"/>
      <c r="AEU20" s="193"/>
      <c r="AEV20" s="193"/>
      <c r="AEW20" s="193"/>
      <c r="AEX20" s="193"/>
      <c r="AEY20" s="193"/>
      <c r="AEZ20" s="193"/>
      <c r="AFA20" s="193"/>
      <c r="AFB20" s="193"/>
      <c r="AFC20" s="193"/>
      <c r="AFD20" s="193"/>
      <c r="AFE20" s="193"/>
      <c r="AFF20" s="193"/>
      <c r="AFG20" s="193"/>
      <c r="AFH20" s="193"/>
      <c r="AFI20" s="193"/>
      <c r="AFJ20" s="193"/>
      <c r="AFK20" s="193"/>
      <c r="AFL20" s="193"/>
      <c r="AFM20" s="193"/>
      <c r="AFN20" s="193"/>
      <c r="AFO20" s="193"/>
      <c r="AFP20" s="193"/>
      <c r="AFQ20" s="193"/>
      <c r="AFR20" s="193"/>
      <c r="AFS20" s="193"/>
      <c r="AFT20" s="193"/>
      <c r="AFU20" s="193"/>
      <c r="AFV20" s="193"/>
      <c r="AFW20" s="193"/>
      <c r="AFX20" s="193"/>
      <c r="AFY20" s="193"/>
      <c r="AFZ20" s="193"/>
      <c r="AGA20" s="193"/>
      <c r="AGB20" s="193"/>
      <c r="AGC20" s="193"/>
      <c r="AGD20" s="193"/>
      <c r="AGE20" s="193"/>
      <c r="AGF20" s="193"/>
      <c r="AGG20" s="193"/>
      <c r="AGH20" s="193"/>
      <c r="AGI20" s="193"/>
      <c r="AGJ20" s="193"/>
      <c r="AGK20" s="193"/>
      <c r="AGL20" s="193"/>
      <c r="AGM20" s="193"/>
      <c r="AGN20" s="193"/>
      <c r="AGO20" s="193"/>
      <c r="AGP20" s="193"/>
      <c r="AGQ20" s="193"/>
      <c r="AGR20" s="193"/>
      <c r="AGS20" s="193"/>
      <c r="AGT20" s="193"/>
      <c r="AGU20" s="193"/>
      <c r="AGV20" s="193"/>
      <c r="AGW20" s="193"/>
      <c r="AGX20" s="193"/>
      <c r="AGY20" s="193"/>
      <c r="AGZ20" s="193"/>
      <c r="AHA20" s="193"/>
      <c r="AHB20" s="193"/>
      <c r="AHC20" s="193"/>
      <c r="AHD20" s="193"/>
      <c r="AHE20" s="193"/>
      <c r="AHF20" s="193"/>
      <c r="AHG20" s="193"/>
      <c r="AHH20" s="193"/>
      <c r="AHI20" s="193"/>
      <c r="AHJ20" s="193"/>
      <c r="AHK20" s="193"/>
      <c r="AHL20" s="193"/>
      <c r="AHM20" s="193"/>
      <c r="AHN20" s="193"/>
      <c r="AHO20" s="193"/>
      <c r="AHP20" s="193"/>
      <c r="AHQ20" s="193"/>
      <c r="AHR20" s="193"/>
      <c r="AHS20" s="193"/>
      <c r="AHT20" s="193"/>
      <c r="AHU20" s="193"/>
      <c r="AHV20" s="193"/>
      <c r="AHW20" s="193"/>
      <c r="AHX20" s="193"/>
      <c r="AHY20" s="193"/>
      <c r="AHZ20" s="193"/>
      <c r="AIA20" s="193"/>
      <c r="AIB20" s="193"/>
      <c r="AIC20" s="193"/>
      <c r="AID20" s="193"/>
      <c r="AIE20" s="193"/>
      <c r="AIF20" s="193"/>
      <c r="AIG20" s="193"/>
      <c r="AIH20" s="193"/>
      <c r="AII20" s="193"/>
      <c r="AIJ20" s="193"/>
      <c r="AIK20" s="193"/>
      <c r="AIL20" s="193"/>
      <c r="AIM20" s="193"/>
      <c r="AIN20" s="193"/>
      <c r="AIO20" s="193"/>
      <c r="AIP20" s="193"/>
      <c r="AIQ20" s="193"/>
      <c r="AIR20" s="193"/>
      <c r="AIS20" s="193"/>
      <c r="AIT20" s="193"/>
      <c r="AIU20" s="193"/>
      <c r="AIV20" s="193"/>
      <c r="AIW20" s="193"/>
      <c r="AIX20" s="193"/>
      <c r="AIY20" s="193"/>
      <c r="AIZ20" s="193"/>
      <c r="AJA20" s="193"/>
      <c r="AJB20" s="193"/>
      <c r="AJC20" s="193"/>
      <c r="AJD20" s="193"/>
      <c r="AJE20" s="193"/>
      <c r="AJF20" s="193"/>
      <c r="AJG20" s="193"/>
      <c r="AJH20" s="193"/>
      <c r="AJI20" s="193"/>
      <c r="AJJ20" s="193"/>
      <c r="AJK20" s="193"/>
      <c r="AJL20" s="193"/>
      <c r="AJM20" s="193"/>
      <c r="AJN20" s="193"/>
      <c r="AJO20" s="193"/>
      <c r="AJP20" s="193"/>
      <c r="AJQ20" s="193"/>
      <c r="AJR20" s="193"/>
      <c r="AJS20" s="193"/>
      <c r="AJT20" s="193"/>
      <c r="AJU20" s="193"/>
      <c r="AJV20" s="193"/>
      <c r="AJW20" s="193"/>
      <c r="AJX20" s="193"/>
      <c r="AJY20" s="193"/>
      <c r="AJZ20" s="193"/>
      <c r="AKA20" s="193"/>
      <c r="AKB20" s="193"/>
      <c r="AKC20" s="193"/>
      <c r="AKD20" s="193"/>
      <c r="AKE20" s="193"/>
      <c r="AKF20" s="193"/>
      <c r="AKG20" s="193"/>
      <c r="AKH20" s="193"/>
      <c r="AKI20" s="193"/>
      <c r="AKJ20" s="193"/>
      <c r="AKK20" s="193"/>
      <c r="AKL20" s="193"/>
      <c r="AKM20" s="193"/>
      <c r="AKN20" s="193"/>
      <c r="AKO20" s="193"/>
      <c r="AKP20" s="193"/>
      <c r="AKQ20" s="193"/>
      <c r="AKR20" s="193"/>
      <c r="AKS20" s="193"/>
      <c r="AKT20" s="193"/>
      <c r="AKU20" s="193"/>
      <c r="AKV20" s="193"/>
      <c r="AKW20" s="193"/>
      <c r="AKX20" s="193"/>
      <c r="AKY20" s="193"/>
      <c r="AKZ20" s="193"/>
      <c r="ALA20" s="193"/>
      <c r="ALB20" s="193"/>
      <c r="ALC20" s="193"/>
      <c r="ALD20" s="193"/>
      <c r="ALE20" s="193"/>
      <c r="ALF20" s="193"/>
      <c r="ALG20" s="193"/>
      <c r="ALH20" s="193"/>
      <c r="ALI20" s="193"/>
      <c r="ALJ20" s="193"/>
      <c r="ALK20" s="193"/>
      <c r="ALL20" s="193"/>
      <c r="ALM20" s="193"/>
      <c r="ALN20" s="193"/>
      <c r="ALO20" s="193"/>
      <c r="ALP20" s="193"/>
      <c r="ALQ20" s="193"/>
      <c r="ALR20" s="193"/>
      <c r="ALS20" s="193"/>
      <c r="ALT20" s="193"/>
      <c r="ALU20" s="193"/>
      <c r="ALV20" s="193"/>
      <c r="ALW20" s="193"/>
      <c r="ALX20" s="193"/>
      <c r="ALY20" s="193"/>
      <c r="ALZ20" s="193"/>
      <c r="AMA20" s="193"/>
      <c r="AMB20" s="193"/>
      <c r="AMC20" s="193"/>
      <c r="AMD20" s="193"/>
      <c r="AME20" s="193"/>
      <c r="AMF20" s="193"/>
      <c r="AMG20" s="193"/>
      <c r="AMH20" s="193"/>
      <c r="AMI20" s="193"/>
      <c r="AMJ20" s="193"/>
      <c r="AMK20" s="193"/>
      <c r="AML20" s="193"/>
      <c r="AMM20" s="193"/>
      <c r="AMN20" s="193"/>
      <c r="AMO20" s="193"/>
      <c r="AMP20" s="193"/>
      <c r="AMQ20" s="193"/>
      <c r="AMR20" s="193"/>
      <c r="AMS20" s="193"/>
      <c r="AMT20" s="193"/>
      <c r="AMU20" s="193"/>
      <c r="AMV20" s="193"/>
      <c r="AMW20" s="193"/>
      <c r="AMX20" s="193"/>
      <c r="AMY20" s="193"/>
      <c r="AMZ20" s="193"/>
      <c r="ANA20" s="193"/>
      <c r="ANB20" s="193"/>
      <c r="ANC20" s="193"/>
      <c r="AND20" s="193"/>
      <c r="ANE20" s="193"/>
      <c r="ANF20" s="193"/>
      <c r="ANG20" s="193"/>
      <c r="ANH20" s="193"/>
      <c r="ANI20" s="193"/>
      <c r="ANJ20" s="193"/>
      <c r="ANK20" s="193"/>
      <c r="ANL20" s="193"/>
      <c r="ANM20" s="193"/>
      <c r="ANN20" s="193"/>
      <c r="ANO20" s="193"/>
      <c r="ANP20" s="193"/>
      <c r="ANQ20" s="193"/>
      <c r="ANR20" s="193"/>
      <c r="ANS20" s="193"/>
      <c r="ANT20" s="193"/>
      <c r="ANU20" s="193"/>
      <c r="ANV20" s="193"/>
      <c r="ANW20" s="193"/>
      <c r="ANX20" s="193"/>
      <c r="ANY20" s="193"/>
      <c r="ANZ20" s="193"/>
      <c r="AOA20" s="193"/>
      <c r="AOB20" s="193"/>
      <c r="AOC20" s="193"/>
      <c r="AOD20" s="193"/>
      <c r="AOE20" s="193"/>
      <c r="AOF20" s="193"/>
      <c r="AOG20" s="193"/>
      <c r="AOH20" s="193"/>
      <c r="AOI20" s="193"/>
      <c r="AOJ20" s="193"/>
      <c r="AOK20" s="193"/>
      <c r="AOL20" s="193"/>
      <c r="AOM20" s="193"/>
      <c r="AON20" s="193"/>
      <c r="AOO20" s="193"/>
      <c r="AOP20" s="193"/>
      <c r="AOQ20" s="193"/>
      <c r="AOR20" s="193"/>
      <c r="AOS20" s="193"/>
      <c r="AOT20" s="193"/>
      <c r="AOU20" s="193"/>
      <c r="AOV20" s="193"/>
      <c r="AOW20" s="193"/>
      <c r="AOX20" s="193"/>
      <c r="AOY20" s="193"/>
      <c r="AOZ20" s="193"/>
      <c r="APA20" s="193"/>
      <c r="APB20" s="193"/>
      <c r="APC20" s="193"/>
      <c r="APD20" s="193"/>
      <c r="APE20" s="193"/>
      <c r="APF20" s="193"/>
      <c r="APG20" s="193"/>
      <c r="APH20" s="193"/>
      <c r="API20" s="193"/>
      <c r="APJ20" s="193"/>
      <c r="APK20" s="193"/>
      <c r="APL20" s="193"/>
      <c r="APM20" s="193"/>
      <c r="APN20" s="193"/>
      <c r="APO20" s="193"/>
      <c r="APP20" s="193"/>
      <c r="APQ20" s="193"/>
      <c r="APR20" s="193"/>
      <c r="APS20" s="193"/>
      <c r="APT20" s="193"/>
      <c r="APU20" s="193"/>
      <c r="APV20" s="193"/>
      <c r="APW20" s="193"/>
      <c r="APX20" s="193"/>
      <c r="APY20" s="193"/>
      <c r="APZ20" s="193"/>
      <c r="AQA20" s="193"/>
      <c r="AQB20" s="193"/>
      <c r="AQC20" s="193"/>
      <c r="AQD20" s="193"/>
      <c r="AQE20" s="193"/>
      <c r="AQF20" s="193"/>
      <c r="AQG20" s="193"/>
      <c r="AQH20" s="193"/>
      <c r="AQI20" s="193"/>
      <c r="AQJ20" s="193"/>
      <c r="AQK20" s="193"/>
      <c r="AQL20" s="193"/>
      <c r="AQM20" s="193"/>
      <c r="AQN20" s="193"/>
      <c r="AQO20" s="193"/>
      <c r="AQP20" s="193"/>
      <c r="AQQ20" s="193"/>
      <c r="AQR20" s="193"/>
      <c r="AQS20" s="193"/>
      <c r="AQT20" s="193"/>
      <c r="AQU20" s="193"/>
      <c r="AQV20" s="193"/>
      <c r="AQW20" s="193"/>
      <c r="AQX20" s="193"/>
      <c r="AQY20" s="193"/>
      <c r="AQZ20" s="193"/>
      <c r="ARA20" s="193"/>
      <c r="ARB20" s="193"/>
      <c r="ARC20" s="193"/>
      <c r="ARD20" s="193"/>
      <c r="ARE20" s="193"/>
      <c r="ARF20" s="193"/>
      <c r="ARG20" s="193"/>
      <c r="ARH20" s="193"/>
      <c r="ARI20" s="193"/>
      <c r="ARJ20" s="193"/>
      <c r="ARK20" s="193"/>
      <c r="ARL20" s="193"/>
      <c r="ARM20" s="193"/>
      <c r="ARN20" s="193"/>
      <c r="ARO20" s="193"/>
      <c r="ARP20" s="193"/>
      <c r="ARQ20" s="193"/>
      <c r="ARR20" s="193"/>
      <c r="ARS20" s="193"/>
      <c r="ART20" s="193"/>
      <c r="ARU20" s="193"/>
      <c r="ARV20" s="193"/>
      <c r="ARW20" s="193"/>
      <c r="ARX20" s="193"/>
      <c r="ARY20" s="193"/>
      <c r="ARZ20" s="193"/>
      <c r="ASA20" s="193"/>
      <c r="ASB20" s="193"/>
      <c r="ASC20" s="193"/>
      <c r="ASD20" s="193"/>
      <c r="ASE20" s="193"/>
      <c r="ASF20" s="193"/>
      <c r="ASG20" s="193"/>
      <c r="ASH20" s="193"/>
      <c r="ASI20" s="193"/>
      <c r="ASJ20" s="193"/>
      <c r="ASK20" s="193"/>
      <c r="ASL20" s="193"/>
      <c r="ASM20" s="193"/>
      <c r="ASN20" s="193"/>
      <c r="ASO20" s="193"/>
      <c r="ASP20" s="193"/>
      <c r="ASQ20" s="193"/>
      <c r="ASR20" s="193"/>
      <c r="ASS20" s="193"/>
      <c r="AST20" s="193"/>
      <c r="ASU20" s="193"/>
      <c r="ASV20" s="193"/>
      <c r="ASW20" s="193"/>
      <c r="ASX20" s="193"/>
      <c r="ASY20" s="193"/>
      <c r="ASZ20" s="193"/>
      <c r="ATA20" s="193"/>
      <c r="ATB20" s="193"/>
      <c r="ATC20" s="193"/>
      <c r="ATD20" s="193"/>
      <c r="ATE20" s="193"/>
      <c r="ATF20" s="193"/>
      <c r="ATG20" s="193"/>
      <c r="ATH20" s="193"/>
      <c r="ATI20" s="193"/>
      <c r="ATJ20" s="193"/>
      <c r="ATK20" s="193"/>
      <c r="ATL20" s="193"/>
      <c r="ATM20" s="193"/>
      <c r="ATN20" s="193"/>
      <c r="ATO20" s="193"/>
      <c r="ATP20" s="193"/>
      <c r="ATQ20" s="193"/>
      <c r="ATR20" s="193"/>
      <c r="ATS20" s="193"/>
      <c r="ATT20" s="193"/>
      <c r="ATU20" s="193"/>
      <c r="ATV20" s="193"/>
      <c r="ATW20" s="193"/>
      <c r="ATX20" s="193"/>
      <c r="ATY20" s="193"/>
      <c r="ATZ20" s="193"/>
      <c r="AUA20" s="193"/>
      <c r="AUB20" s="193"/>
      <c r="AUC20" s="193"/>
      <c r="AUD20" s="193"/>
      <c r="AUE20" s="193"/>
      <c r="AUF20" s="193"/>
      <c r="AUG20" s="193"/>
      <c r="AUH20" s="193"/>
      <c r="AUI20" s="193"/>
      <c r="AUJ20" s="193"/>
      <c r="AUK20" s="193"/>
      <c r="AUL20" s="193"/>
      <c r="AUM20" s="193"/>
      <c r="AUN20" s="193"/>
      <c r="AUO20" s="193"/>
      <c r="AUP20" s="193"/>
      <c r="AUQ20" s="193"/>
      <c r="AUR20" s="193"/>
      <c r="AUS20" s="193"/>
      <c r="AUT20" s="193"/>
      <c r="AUU20" s="193"/>
      <c r="AUV20" s="193"/>
      <c r="AUW20" s="193"/>
      <c r="AUX20" s="193"/>
      <c r="AUY20" s="193"/>
      <c r="AUZ20" s="193"/>
      <c r="AVA20" s="193"/>
      <c r="AVB20" s="193"/>
      <c r="AVC20" s="193"/>
      <c r="AVD20" s="193"/>
      <c r="AVE20" s="193"/>
      <c r="AVF20" s="193"/>
      <c r="AVG20" s="193"/>
      <c r="AVH20" s="193"/>
      <c r="AVI20" s="193"/>
      <c r="AVJ20" s="193"/>
      <c r="AVK20" s="193"/>
      <c r="AVL20" s="193"/>
      <c r="AVM20" s="193"/>
      <c r="AVN20" s="193"/>
      <c r="AVO20" s="193"/>
      <c r="AVP20" s="193"/>
      <c r="AVQ20" s="193"/>
      <c r="AVR20" s="193"/>
      <c r="AVS20" s="193"/>
      <c r="AVT20" s="193"/>
      <c r="AVU20" s="193"/>
      <c r="AVV20" s="193"/>
      <c r="AVW20" s="193"/>
      <c r="AVX20" s="193"/>
      <c r="AVY20" s="193"/>
      <c r="AVZ20" s="193"/>
      <c r="AWA20" s="193"/>
      <c r="AWB20" s="193"/>
      <c r="AWC20" s="193"/>
      <c r="AWD20" s="193"/>
      <c r="AWE20" s="193"/>
      <c r="AWF20" s="193"/>
      <c r="AWG20" s="193"/>
      <c r="AWH20" s="193"/>
      <c r="AWI20" s="193"/>
      <c r="AWJ20" s="193"/>
      <c r="AWK20" s="193"/>
      <c r="AWL20" s="193"/>
      <c r="AWM20" s="193"/>
      <c r="AWN20" s="193"/>
      <c r="AWO20" s="193"/>
      <c r="AWP20" s="193"/>
      <c r="AWQ20" s="193"/>
      <c r="AWR20" s="193"/>
      <c r="AWS20" s="193"/>
      <c r="AWT20" s="193"/>
      <c r="AWU20" s="193"/>
      <c r="AWV20" s="193"/>
      <c r="AWW20" s="193"/>
      <c r="AWX20" s="193"/>
      <c r="AWY20" s="193"/>
      <c r="AWZ20" s="193"/>
      <c r="AXA20" s="193"/>
      <c r="AXB20" s="193"/>
      <c r="AXC20" s="193"/>
      <c r="AXD20" s="193"/>
      <c r="AXE20" s="193"/>
      <c r="AXF20" s="193"/>
      <c r="AXG20" s="193"/>
      <c r="AXH20" s="193"/>
      <c r="AXI20" s="193"/>
      <c r="AXJ20" s="193"/>
      <c r="AXK20" s="193"/>
      <c r="AXL20" s="193"/>
      <c r="AXM20" s="193"/>
      <c r="AXN20" s="193"/>
      <c r="AXO20" s="193"/>
      <c r="AXP20" s="193"/>
      <c r="AXQ20" s="193"/>
      <c r="AXR20" s="193"/>
      <c r="AXS20" s="193"/>
      <c r="AXT20" s="193"/>
      <c r="AXU20" s="193"/>
      <c r="AXV20" s="193"/>
      <c r="AXW20" s="193"/>
      <c r="AXX20" s="193"/>
      <c r="AXY20" s="193"/>
      <c r="AXZ20" s="193"/>
      <c r="AYA20" s="193"/>
      <c r="AYB20" s="193"/>
      <c r="AYC20" s="193"/>
      <c r="AYD20" s="193"/>
      <c r="AYE20" s="193"/>
      <c r="AYF20" s="193"/>
      <c r="AYG20" s="193"/>
      <c r="AYH20" s="193"/>
      <c r="AYI20" s="193"/>
      <c r="AYJ20" s="193"/>
      <c r="AYK20" s="193"/>
      <c r="AYL20" s="193"/>
      <c r="AYM20" s="193"/>
      <c r="AYN20" s="193"/>
      <c r="AYO20" s="193"/>
      <c r="AYP20" s="193"/>
      <c r="AYQ20" s="193"/>
      <c r="AYR20" s="193"/>
      <c r="AYS20" s="193"/>
      <c r="AYT20" s="193"/>
      <c r="AYU20" s="193"/>
      <c r="AYV20" s="193"/>
      <c r="AYW20" s="193"/>
      <c r="AYX20" s="193"/>
      <c r="AYY20" s="193"/>
      <c r="AYZ20" s="193"/>
      <c r="AZA20" s="193"/>
      <c r="AZB20" s="193"/>
      <c r="AZC20" s="193"/>
      <c r="AZD20" s="193"/>
      <c r="AZE20" s="193"/>
      <c r="AZF20" s="193"/>
      <c r="AZG20" s="193"/>
      <c r="AZH20" s="193"/>
      <c r="AZI20" s="193"/>
      <c r="AZJ20" s="193"/>
      <c r="AZK20" s="193"/>
      <c r="AZL20" s="193"/>
      <c r="AZM20" s="193"/>
      <c r="AZN20" s="193"/>
      <c r="AZO20" s="193"/>
      <c r="AZP20" s="193"/>
      <c r="AZQ20" s="193"/>
      <c r="AZR20" s="193"/>
      <c r="AZS20" s="193"/>
      <c r="AZT20" s="193"/>
      <c r="AZU20" s="193"/>
      <c r="AZV20" s="193"/>
      <c r="AZW20" s="193"/>
      <c r="AZX20" s="193"/>
      <c r="AZY20" s="193"/>
      <c r="AZZ20" s="193"/>
      <c r="BAA20" s="193"/>
      <c r="BAB20" s="193"/>
      <c r="BAC20" s="193"/>
      <c r="BAD20" s="193"/>
      <c r="BAE20" s="193"/>
      <c r="BAF20" s="193"/>
      <c r="BAG20" s="193"/>
      <c r="BAH20" s="193"/>
      <c r="BAI20" s="193"/>
      <c r="BAJ20" s="193"/>
      <c r="BAK20" s="193"/>
      <c r="BAL20" s="193"/>
      <c r="BAM20" s="193"/>
      <c r="BAN20" s="193"/>
      <c r="BAO20" s="193"/>
      <c r="BAP20" s="193"/>
      <c r="BAQ20" s="193"/>
      <c r="BAR20" s="193"/>
      <c r="BAS20" s="193"/>
      <c r="BAT20" s="193"/>
      <c r="BAU20" s="193"/>
      <c r="BAV20" s="193"/>
      <c r="BAW20" s="193"/>
      <c r="BAX20" s="193"/>
      <c r="BAY20" s="193"/>
      <c r="BAZ20" s="193"/>
      <c r="BBA20" s="193"/>
      <c r="BBB20" s="193"/>
      <c r="BBC20" s="193"/>
      <c r="BBD20" s="193"/>
      <c r="BBE20" s="193"/>
      <c r="BBF20" s="193"/>
      <c r="BBG20" s="193"/>
      <c r="BBH20" s="193"/>
      <c r="BBI20" s="193"/>
      <c r="BBJ20" s="193"/>
      <c r="BBK20" s="193"/>
      <c r="BBL20" s="193"/>
      <c r="BBM20" s="193"/>
      <c r="BBN20" s="193"/>
      <c r="BBO20" s="193"/>
      <c r="BBP20" s="193"/>
      <c r="BBQ20" s="193"/>
      <c r="BBR20" s="193"/>
      <c r="BBS20" s="193"/>
      <c r="BBT20" s="193"/>
      <c r="BBU20" s="193"/>
      <c r="BBV20" s="193"/>
      <c r="BBW20" s="193"/>
      <c r="BBX20" s="193"/>
      <c r="BBY20" s="193"/>
      <c r="BBZ20" s="193"/>
      <c r="BCA20" s="193"/>
      <c r="BCB20" s="193"/>
      <c r="BCC20" s="193"/>
      <c r="BCD20" s="193"/>
      <c r="BCE20" s="193"/>
      <c r="BCF20" s="193"/>
      <c r="BCG20" s="193"/>
      <c r="BCH20" s="193"/>
      <c r="BCI20" s="193"/>
      <c r="BCJ20" s="193"/>
      <c r="BCK20" s="193"/>
      <c r="BCL20" s="193"/>
      <c r="BCM20" s="193"/>
      <c r="BCN20" s="193"/>
      <c r="BCO20" s="193"/>
      <c r="BCP20" s="193"/>
      <c r="BCQ20" s="193"/>
      <c r="BCR20" s="193"/>
      <c r="BCS20" s="193"/>
      <c r="BCT20" s="193"/>
      <c r="BCU20" s="193"/>
      <c r="BCV20" s="193"/>
      <c r="BCW20" s="193"/>
      <c r="BCX20" s="193"/>
      <c r="BCY20" s="193"/>
      <c r="BCZ20" s="193"/>
      <c r="BDA20" s="193"/>
      <c r="BDB20" s="193"/>
      <c r="BDC20" s="193"/>
      <c r="BDD20" s="193"/>
      <c r="BDE20" s="193"/>
      <c r="BDF20" s="193"/>
      <c r="BDG20" s="193"/>
      <c r="BDH20" s="193"/>
      <c r="BDI20" s="193"/>
      <c r="BDJ20" s="193"/>
      <c r="BDK20" s="193"/>
      <c r="BDL20" s="193"/>
      <c r="BDM20" s="193"/>
      <c r="BDN20" s="193"/>
      <c r="BDO20" s="193"/>
      <c r="BDP20" s="193"/>
      <c r="BDQ20" s="193"/>
      <c r="BDR20" s="193"/>
      <c r="BDS20" s="193"/>
      <c r="BDT20" s="193"/>
      <c r="BDU20" s="193"/>
      <c r="BDV20" s="193"/>
      <c r="BDW20" s="193"/>
      <c r="BDX20" s="193"/>
      <c r="BDY20" s="193"/>
      <c r="BDZ20" s="193"/>
      <c r="BEA20" s="193"/>
      <c r="BEB20" s="193"/>
      <c r="BEC20" s="193"/>
      <c r="BED20" s="193"/>
      <c r="BEE20" s="193"/>
      <c r="BEF20" s="193"/>
      <c r="BEG20" s="193"/>
      <c r="BEH20" s="193"/>
      <c r="BEI20" s="193"/>
      <c r="BEJ20" s="193"/>
      <c r="BEK20" s="193"/>
      <c r="BEL20" s="193"/>
      <c r="BEM20" s="193"/>
      <c r="BEN20" s="193"/>
      <c r="BEO20" s="193"/>
      <c r="BEP20" s="193"/>
      <c r="BEQ20" s="193"/>
      <c r="BER20" s="193"/>
      <c r="BES20" s="193"/>
      <c r="BET20" s="193"/>
      <c r="BEU20" s="193"/>
      <c r="BEV20" s="193"/>
      <c r="BEW20" s="193"/>
      <c r="BEX20" s="193"/>
      <c r="BEY20" s="193"/>
      <c r="BEZ20" s="193"/>
      <c r="BFA20" s="193"/>
      <c r="BFB20" s="193"/>
      <c r="BFC20" s="193"/>
      <c r="BFD20" s="193"/>
      <c r="BFE20" s="193"/>
      <c r="BFF20" s="193"/>
      <c r="BFG20" s="193"/>
      <c r="BFH20" s="193"/>
      <c r="BFI20" s="193"/>
      <c r="BFJ20" s="193"/>
      <c r="BFK20" s="193"/>
      <c r="BFL20" s="193"/>
      <c r="BFM20" s="193"/>
      <c r="BFN20" s="193"/>
      <c r="BFO20" s="193"/>
      <c r="BFP20" s="193"/>
      <c r="BFQ20" s="193"/>
      <c r="BFR20" s="193"/>
      <c r="BFS20" s="193"/>
      <c r="BFT20" s="193"/>
      <c r="BFU20" s="193"/>
      <c r="BFV20" s="193"/>
      <c r="BFW20" s="193"/>
      <c r="BFX20" s="193"/>
      <c r="BFY20" s="193"/>
      <c r="BFZ20" s="193"/>
      <c r="BGA20" s="193"/>
      <c r="BGB20" s="193"/>
      <c r="BGC20" s="193"/>
      <c r="BGD20" s="193"/>
      <c r="BGE20" s="193"/>
      <c r="BGF20" s="193"/>
      <c r="BGG20" s="193"/>
      <c r="BGH20" s="193"/>
      <c r="BGI20" s="193"/>
      <c r="BGJ20" s="193"/>
      <c r="BGK20" s="193"/>
      <c r="BGL20" s="193"/>
      <c r="BGM20" s="193"/>
      <c r="BGN20" s="193"/>
      <c r="BGO20" s="193"/>
      <c r="BGP20" s="193"/>
      <c r="BGQ20" s="193"/>
      <c r="BGR20" s="193"/>
      <c r="BGS20" s="193"/>
      <c r="BGT20" s="193"/>
      <c r="BGU20" s="193"/>
      <c r="BGV20" s="193"/>
      <c r="BGW20" s="193"/>
      <c r="BGX20" s="193"/>
      <c r="BGY20" s="193"/>
      <c r="BGZ20" s="193"/>
      <c r="BHA20" s="193"/>
      <c r="BHB20" s="193"/>
      <c r="BHC20" s="193"/>
      <c r="BHD20" s="193"/>
      <c r="BHE20" s="193"/>
      <c r="BHF20" s="193"/>
      <c r="BHG20" s="193"/>
      <c r="BHH20" s="193"/>
      <c r="BHI20" s="193"/>
      <c r="BHJ20" s="193"/>
      <c r="BHK20" s="193"/>
      <c r="BHL20" s="193"/>
      <c r="BHM20" s="193"/>
      <c r="BHN20" s="193"/>
      <c r="BHO20" s="193"/>
      <c r="BHP20" s="193"/>
      <c r="BHQ20" s="193"/>
      <c r="BHR20" s="193"/>
      <c r="BHS20" s="193"/>
      <c r="BHT20" s="193"/>
      <c r="BHU20" s="193"/>
      <c r="BHV20" s="193"/>
      <c r="BHW20" s="193"/>
      <c r="BHX20" s="193"/>
      <c r="BHY20" s="193"/>
      <c r="BHZ20" s="193"/>
      <c r="BIA20" s="193"/>
      <c r="BIB20" s="193"/>
      <c r="BIC20" s="193"/>
      <c r="BID20" s="193"/>
      <c r="BIE20" s="193"/>
      <c r="BIF20" s="193"/>
      <c r="BIG20" s="193"/>
      <c r="BIH20" s="193"/>
      <c r="BII20" s="193"/>
      <c r="BIJ20" s="193"/>
      <c r="BIK20" s="193"/>
      <c r="BIL20" s="193"/>
      <c r="BIM20" s="193"/>
      <c r="BIN20" s="193"/>
      <c r="BIO20" s="193"/>
      <c r="BIP20" s="193"/>
      <c r="BIQ20" s="193"/>
      <c r="BIR20" s="193"/>
      <c r="BIS20" s="193"/>
      <c r="BIT20" s="193"/>
      <c r="BIU20" s="193"/>
      <c r="BIV20" s="193"/>
      <c r="BIW20" s="193"/>
      <c r="BIX20" s="193"/>
      <c r="BIY20" s="193"/>
      <c r="BIZ20" s="193"/>
      <c r="BJA20" s="193"/>
      <c r="BJB20" s="193"/>
      <c r="BJC20" s="193"/>
      <c r="BJD20" s="193"/>
      <c r="BJE20" s="193"/>
      <c r="BJF20" s="193"/>
      <c r="BJG20" s="193"/>
      <c r="BJH20" s="193"/>
      <c r="BJI20" s="193"/>
      <c r="BJJ20" s="193"/>
      <c r="BJK20" s="193"/>
      <c r="BJL20" s="193"/>
      <c r="BJM20" s="193"/>
      <c r="BJN20" s="193"/>
      <c r="BJO20" s="193"/>
      <c r="BJP20" s="193"/>
      <c r="BJQ20" s="193"/>
      <c r="BJR20" s="193"/>
      <c r="BJS20" s="193"/>
      <c r="BJT20" s="193"/>
      <c r="BJU20" s="193"/>
      <c r="BJV20" s="193"/>
      <c r="BJW20" s="193"/>
      <c r="BJX20" s="193"/>
      <c r="BJY20" s="193"/>
      <c r="BJZ20" s="193"/>
      <c r="BKA20" s="193"/>
      <c r="BKB20" s="193"/>
      <c r="BKC20" s="193"/>
      <c r="BKD20" s="193"/>
      <c r="BKE20" s="193"/>
      <c r="BKF20" s="193"/>
      <c r="BKG20" s="193"/>
      <c r="BKH20" s="193"/>
      <c r="BKI20" s="193"/>
      <c r="BKJ20" s="193"/>
      <c r="BKK20" s="193"/>
      <c r="BKL20" s="193"/>
      <c r="BKM20" s="193"/>
      <c r="BKN20" s="193"/>
      <c r="BKO20" s="193"/>
      <c r="BKP20" s="193"/>
      <c r="BKQ20" s="193"/>
      <c r="BKR20" s="193"/>
      <c r="BKS20" s="193"/>
      <c r="BKT20" s="193"/>
      <c r="BKU20" s="193"/>
      <c r="BKV20" s="193"/>
      <c r="BKW20" s="193"/>
      <c r="BKX20" s="193"/>
      <c r="BKY20" s="193"/>
      <c r="BKZ20" s="193"/>
      <c r="BLA20" s="193"/>
      <c r="BLB20" s="193"/>
      <c r="BLC20" s="193"/>
      <c r="BLD20" s="193"/>
      <c r="BLE20" s="193"/>
      <c r="BLF20" s="193"/>
      <c r="BLG20" s="193"/>
      <c r="BLH20" s="193"/>
      <c r="BLI20" s="193"/>
      <c r="BLJ20" s="193"/>
      <c r="BLK20" s="193"/>
      <c r="BLL20" s="193"/>
      <c r="BLM20" s="193"/>
      <c r="BLN20" s="193"/>
      <c r="BLO20" s="193"/>
      <c r="BLP20" s="193"/>
      <c r="BLQ20" s="193"/>
      <c r="BLR20" s="193"/>
      <c r="BLS20" s="193"/>
      <c r="BLT20" s="193"/>
      <c r="BLU20" s="193"/>
      <c r="BLV20" s="193"/>
      <c r="BLW20" s="193"/>
      <c r="BLX20" s="193"/>
      <c r="BLY20" s="193"/>
      <c r="BLZ20" s="193"/>
      <c r="BMA20" s="193"/>
      <c r="BMB20" s="193"/>
      <c r="BMC20" s="193"/>
      <c r="BMD20" s="193"/>
      <c r="BME20" s="193"/>
      <c r="BMF20" s="193"/>
      <c r="BMG20" s="193"/>
      <c r="BMH20" s="193"/>
      <c r="BMI20" s="193"/>
      <c r="BMJ20" s="193"/>
      <c r="BMK20" s="193"/>
      <c r="BML20" s="193"/>
      <c r="BMM20" s="193"/>
      <c r="BMN20" s="193"/>
      <c r="BMO20" s="193"/>
      <c r="BMP20" s="193"/>
      <c r="BMQ20" s="193"/>
      <c r="BMR20" s="193"/>
      <c r="BMS20" s="193"/>
      <c r="BMT20" s="193"/>
      <c r="BMU20" s="193"/>
      <c r="BMV20" s="193"/>
      <c r="BMW20" s="193"/>
      <c r="BMX20" s="193"/>
      <c r="BMY20" s="193"/>
      <c r="BMZ20" s="193"/>
      <c r="BNA20" s="193"/>
      <c r="BNB20" s="193"/>
      <c r="BNC20" s="193"/>
      <c r="BND20" s="193"/>
      <c r="BNE20" s="193"/>
      <c r="BNF20" s="193"/>
      <c r="BNG20" s="193"/>
      <c r="BNH20" s="193"/>
      <c r="BNI20" s="193"/>
      <c r="BNJ20" s="193"/>
      <c r="BNK20" s="193"/>
      <c r="BNL20" s="193"/>
      <c r="BNM20" s="193"/>
      <c r="BNN20" s="193"/>
      <c r="BNO20" s="193"/>
      <c r="BNP20" s="193"/>
      <c r="BNQ20" s="193"/>
      <c r="BNR20" s="193"/>
      <c r="BNS20" s="193"/>
      <c r="BNT20" s="193"/>
      <c r="BNU20" s="193"/>
      <c r="BNV20" s="193"/>
      <c r="BNW20" s="193"/>
      <c r="BNX20" s="193"/>
      <c r="BNY20" s="193"/>
      <c r="BNZ20" s="193"/>
      <c r="BOA20" s="193"/>
      <c r="BOB20" s="193"/>
      <c r="BOC20" s="193"/>
      <c r="BOD20" s="193"/>
      <c r="BOE20" s="193"/>
      <c r="BOF20" s="193"/>
      <c r="BOG20" s="193"/>
      <c r="BOH20" s="193"/>
      <c r="BOI20" s="193"/>
      <c r="BOJ20" s="193"/>
      <c r="BOK20" s="193"/>
      <c r="BOL20" s="193"/>
      <c r="BOM20" s="193"/>
      <c r="BON20" s="193"/>
      <c r="BOO20" s="193"/>
      <c r="BOP20" s="193"/>
      <c r="BOQ20" s="193"/>
      <c r="BOR20" s="193"/>
      <c r="BOS20" s="193"/>
      <c r="BOT20" s="193"/>
      <c r="BOU20" s="193"/>
      <c r="BOV20" s="193"/>
      <c r="BOW20" s="193"/>
      <c r="BOX20" s="193"/>
      <c r="BOY20" s="193"/>
      <c r="BOZ20" s="193"/>
      <c r="BPA20" s="193"/>
      <c r="BPB20" s="193"/>
      <c r="BPC20" s="193"/>
      <c r="BPD20" s="193"/>
      <c r="BPE20" s="193"/>
      <c r="BPF20" s="193"/>
      <c r="BPG20" s="193"/>
      <c r="BPH20" s="193"/>
      <c r="BPI20" s="193"/>
      <c r="BPJ20" s="193"/>
      <c r="BPK20" s="193"/>
      <c r="BPL20" s="193"/>
      <c r="BPM20" s="193"/>
      <c r="BPN20" s="193"/>
      <c r="BPO20" s="193"/>
      <c r="BPP20" s="193"/>
      <c r="BPQ20" s="193"/>
      <c r="BPR20" s="193"/>
      <c r="BPS20" s="193"/>
      <c r="BPT20" s="193"/>
      <c r="BPU20" s="193"/>
      <c r="BPV20" s="193"/>
      <c r="BPW20" s="193"/>
      <c r="BPX20" s="193"/>
      <c r="BPY20" s="193"/>
      <c r="BPZ20" s="193"/>
      <c r="BQA20" s="193"/>
      <c r="BQB20" s="193"/>
      <c r="BQC20" s="193"/>
      <c r="BQD20" s="193"/>
      <c r="BQE20" s="193"/>
      <c r="BQF20" s="193"/>
      <c r="BQG20" s="193"/>
      <c r="BQH20" s="193"/>
      <c r="BQI20" s="193"/>
      <c r="BQJ20" s="193"/>
      <c r="BQK20" s="193"/>
      <c r="BQL20" s="193"/>
      <c r="BQM20" s="193"/>
      <c r="BQN20" s="193"/>
      <c r="BQO20" s="193"/>
      <c r="BQP20" s="193"/>
      <c r="BQQ20" s="193"/>
      <c r="BQR20" s="193"/>
      <c r="BQS20" s="193"/>
      <c r="BQT20" s="193"/>
      <c r="BQU20" s="193"/>
      <c r="BQV20" s="193"/>
      <c r="BQW20" s="193"/>
      <c r="BQX20" s="193"/>
      <c r="BQY20" s="193"/>
      <c r="BQZ20" s="193"/>
      <c r="BRA20" s="193"/>
      <c r="BRB20" s="193"/>
      <c r="BRC20" s="193"/>
      <c r="BRD20" s="193"/>
      <c r="BRE20" s="193"/>
      <c r="BRF20" s="193"/>
      <c r="BRG20" s="193"/>
      <c r="BRH20" s="193"/>
      <c r="BRI20" s="193"/>
      <c r="BRJ20" s="193"/>
      <c r="BRK20" s="193"/>
      <c r="BRL20" s="193"/>
      <c r="BRM20" s="193"/>
      <c r="BRN20" s="193"/>
      <c r="BRO20" s="193"/>
      <c r="BRP20" s="193"/>
      <c r="BRQ20" s="193"/>
      <c r="BRR20" s="193"/>
      <c r="BRS20" s="193"/>
      <c r="BRT20" s="193"/>
      <c r="BRU20" s="193"/>
      <c r="BRV20" s="193"/>
      <c r="BRW20" s="193"/>
      <c r="BRX20" s="193"/>
      <c r="BRY20" s="193"/>
      <c r="BRZ20" s="193"/>
      <c r="BSA20" s="193"/>
      <c r="BSB20" s="193"/>
      <c r="BSC20" s="193"/>
      <c r="BSD20" s="193"/>
      <c r="BSE20" s="193"/>
      <c r="BSF20" s="193"/>
      <c r="BSG20" s="193"/>
      <c r="BSH20" s="193"/>
      <c r="BSI20" s="193"/>
      <c r="BSJ20" s="193"/>
      <c r="BSK20" s="193"/>
      <c r="BSL20" s="193"/>
      <c r="BSM20" s="193"/>
      <c r="BSN20" s="193"/>
      <c r="BSO20" s="193"/>
      <c r="BSP20" s="193"/>
      <c r="BSQ20" s="193"/>
      <c r="BSR20" s="193"/>
      <c r="BSS20" s="193"/>
      <c r="BST20" s="193"/>
      <c r="BSU20" s="193"/>
      <c r="BSV20" s="193"/>
      <c r="BSW20" s="193"/>
      <c r="BSX20" s="193"/>
      <c r="BSY20" s="193"/>
      <c r="BSZ20" s="193"/>
      <c r="BTA20" s="193"/>
      <c r="BTB20" s="193"/>
      <c r="BTC20" s="193"/>
      <c r="BTD20" s="193"/>
      <c r="BTE20" s="193"/>
      <c r="BTF20" s="193"/>
      <c r="BTG20" s="193"/>
      <c r="BTH20" s="193"/>
      <c r="BTI20" s="193"/>
      <c r="BTJ20" s="193"/>
      <c r="BTK20" s="193"/>
      <c r="BTL20" s="193"/>
      <c r="BTM20" s="193"/>
      <c r="BTN20" s="193"/>
      <c r="BTO20" s="193"/>
      <c r="BTP20" s="193"/>
      <c r="BTQ20" s="193"/>
      <c r="BTR20" s="193"/>
      <c r="BTS20" s="193"/>
      <c r="BTT20" s="193"/>
      <c r="BTU20" s="193"/>
      <c r="BTV20" s="193"/>
      <c r="BTW20" s="193"/>
      <c r="BTX20" s="193"/>
      <c r="BTY20" s="193"/>
      <c r="BTZ20" s="193"/>
      <c r="BUA20" s="193"/>
      <c r="BUB20" s="193"/>
      <c r="BUC20" s="193"/>
      <c r="BUD20" s="193"/>
      <c r="BUE20" s="193"/>
      <c r="BUF20" s="193"/>
      <c r="BUG20" s="193"/>
      <c r="BUH20" s="193"/>
      <c r="BUI20" s="193"/>
      <c r="BUJ20" s="193"/>
      <c r="BUK20" s="193"/>
      <c r="BUL20" s="193"/>
      <c r="BUM20" s="193"/>
      <c r="BUN20" s="193"/>
      <c r="BUO20" s="193"/>
      <c r="BUP20" s="193"/>
      <c r="BUQ20" s="193"/>
      <c r="BUR20" s="193"/>
      <c r="BUS20" s="193"/>
      <c r="BUT20" s="193"/>
      <c r="BUU20" s="193"/>
      <c r="BUV20" s="193"/>
      <c r="BUW20" s="193"/>
      <c r="BUX20" s="193"/>
      <c r="BUY20" s="193"/>
      <c r="BUZ20" s="193"/>
      <c r="BVA20" s="193"/>
      <c r="BVB20" s="193"/>
      <c r="BVC20" s="193"/>
      <c r="BVD20" s="193"/>
      <c r="BVE20" s="193"/>
      <c r="BVF20" s="193"/>
      <c r="BVG20" s="193"/>
      <c r="BVH20" s="193"/>
      <c r="BVI20" s="193"/>
      <c r="BVJ20" s="193"/>
      <c r="BVK20" s="193"/>
      <c r="BVL20" s="193"/>
      <c r="BVM20" s="193"/>
      <c r="BVN20" s="193"/>
      <c r="BVO20" s="193"/>
      <c r="BVP20" s="193"/>
      <c r="BVQ20" s="193"/>
      <c r="BVR20" s="193"/>
      <c r="BVS20" s="193"/>
      <c r="BVT20" s="193"/>
      <c r="BVU20" s="193"/>
      <c r="BVV20" s="193"/>
      <c r="BVW20" s="193"/>
      <c r="BVX20" s="193"/>
      <c r="BVY20" s="193"/>
      <c r="BVZ20" s="193"/>
      <c r="BWA20" s="193"/>
      <c r="BWB20" s="193"/>
      <c r="BWC20" s="193"/>
      <c r="BWD20" s="193"/>
      <c r="BWE20" s="193"/>
      <c r="BWF20" s="193"/>
      <c r="BWG20" s="193"/>
      <c r="BWH20" s="193"/>
      <c r="BWI20" s="193"/>
      <c r="BWJ20" s="193"/>
      <c r="BWK20" s="193"/>
      <c r="BWL20" s="193"/>
      <c r="BWM20" s="193"/>
      <c r="BWN20" s="193"/>
      <c r="BWO20" s="193"/>
      <c r="BWP20" s="193"/>
      <c r="BWQ20" s="193"/>
      <c r="BWR20" s="193"/>
      <c r="BWS20" s="193"/>
      <c r="BWT20" s="193"/>
      <c r="BWU20" s="193"/>
      <c r="BWV20" s="193"/>
      <c r="BWW20" s="193"/>
      <c r="BWX20" s="193"/>
      <c r="BWY20" s="193"/>
      <c r="BWZ20" s="193"/>
      <c r="BXA20" s="193"/>
      <c r="BXB20" s="193"/>
      <c r="BXC20" s="193"/>
      <c r="BXD20" s="193"/>
      <c r="BXE20" s="193"/>
      <c r="BXF20" s="193"/>
      <c r="BXG20" s="193"/>
      <c r="BXH20" s="193"/>
      <c r="BXI20" s="193"/>
      <c r="BXJ20" s="193"/>
      <c r="BXK20" s="193"/>
      <c r="BXL20" s="193"/>
      <c r="BXM20" s="193"/>
      <c r="BXN20" s="193"/>
      <c r="BXO20" s="193"/>
      <c r="BXP20" s="193"/>
      <c r="BXQ20" s="193"/>
      <c r="BXR20" s="193"/>
      <c r="BXS20" s="193"/>
      <c r="BXT20" s="193"/>
      <c r="BXU20" s="193"/>
      <c r="BXV20" s="193"/>
      <c r="BXW20" s="193"/>
      <c r="BXX20" s="193"/>
      <c r="BXY20" s="193"/>
      <c r="BXZ20" s="193"/>
      <c r="BYA20" s="193"/>
      <c r="BYB20" s="193"/>
      <c r="BYC20" s="193"/>
      <c r="BYD20" s="193"/>
      <c r="BYE20" s="193"/>
      <c r="BYF20" s="193"/>
      <c r="BYG20" s="193"/>
      <c r="BYH20" s="193"/>
      <c r="BYI20" s="193"/>
      <c r="BYJ20" s="193"/>
      <c r="BYK20" s="193"/>
      <c r="BYL20" s="193"/>
      <c r="BYM20" s="193"/>
      <c r="BYN20" s="193"/>
      <c r="BYO20" s="193"/>
      <c r="BYP20" s="193"/>
      <c r="BYQ20" s="193"/>
      <c r="BYR20" s="193"/>
      <c r="BYS20" s="193"/>
      <c r="BYT20" s="193"/>
      <c r="BYU20" s="193"/>
      <c r="BYV20" s="193"/>
      <c r="BYW20" s="193"/>
      <c r="BYX20" s="193"/>
      <c r="BYY20" s="193"/>
      <c r="BYZ20" s="193"/>
      <c r="BZA20" s="193"/>
      <c r="BZB20" s="193"/>
      <c r="BZC20" s="193"/>
      <c r="BZD20" s="193"/>
      <c r="BZE20" s="193"/>
      <c r="BZF20" s="193"/>
      <c r="BZG20" s="193"/>
      <c r="BZH20" s="193"/>
      <c r="BZI20" s="193"/>
      <c r="BZJ20" s="193"/>
      <c r="BZK20" s="193"/>
      <c r="BZL20" s="193"/>
      <c r="BZM20" s="193"/>
      <c r="BZN20" s="193"/>
      <c r="BZO20" s="193"/>
      <c r="BZP20" s="193"/>
      <c r="BZQ20" s="193"/>
      <c r="BZR20" s="193"/>
      <c r="BZS20" s="193"/>
      <c r="BZT20" s="193"/>
      <c r="BZU20" s="193"/>
      <c r="BZV20" s="193"/>
      <c r="BZW20" s="193"/>
      <c r="BZX20" s="193"/>
      <c r="BZY20" s="193"/>
      <c r="BZZ20" s="193"/>
      <c r="CAA20" s="193"/>
      <c r="CAB20" s="193"/>
      <c r="CAC20" s="193"/>
      <c r="CAD20" s="193"/>
      <c r="CAE20" s="193"/>
      <c r="CAF20" s="193"/>
      <c r="CAG20" s="193"/>
      <c r="CAH20" s="193"/>
      <c r="CAI20" s="193"/>
      <c r="CAJ20" s="193"/>
      <c r="CAK20" s="193"/>
      <c r="CAL20" s="193"/>
      <c r="CAM20" s="193"/>
      <c r="CAN20" s="193"/>
      <c r="CAO20" s="193"/>
      <c r="CAP20" s="193"/>
      <c r="CAQ20" s="193"/>
      <c r="CAR20" s="193"/>
      <c r="CAS20" s="193"/>
      <c r="CAT20" s="193"/>
      <c r="CAU20" s="193"/>
      <c r="CAV20" s="193"/>
      <c r="CAW20" s="193"/>
      <c r="CAX20" s="193"/>
      <c r="CAY20" s="193"/>
      <c r="CAZ20" s="193"/>
      <c r="CBA20" s="193"/>
      <c r="CBB20" s="193"/>
      <c r="CBC20" s="193"/>
      <c r="CBD20" s="193"/>
      <c r="CBE20" s="193"/>
      <c r="CBF20" s="193"/>
      <c r="CBG20" s="193"/>
      <c r="CBH20" s="193"/>
      <c r="CBI20" s="193"/>
      <c r="CBJ20" s="193"/>
      <c r="CBK20" s="193"/>
      <c r="CBL20" s="193"/>
      <c r="CBM20" s="193"/>
      <c r="CBN20" s="193"/>
      <c r="CBO20" s="193"/>
      <c r="CBP20" s="193"/>
      <c r="CBQ20" s="193"/>
      <c r="CBR20" s="193"/>
      <c r="CBS20" s="193"/>
      <c r="CBT20" s="193"/>
      <c r="CBU20" s="193"/>
      <c r="CBV20" s="193"/>
      <c r="CBW20" s="193"/>
      <c r="CBX20" s="193"/>
      <c r="CBY20" s="193"/>
      <c r="CBZ20" s="193"/>
      <c r="CCA20" s="193"/>
      <c r="CCB20" s="193"/>
      <c r="CCC20" s="193"/>
      <c r="CCD20" s="193"/>
      <c r="CCE20" s="193"/>
      <c r="CCF20" s="193"/>
      <c r="CCG20" s="193"/>
      <c r="CCH20" s="193"/>
      <c r="CCI20" s="193"/>
      <c r="CCJ20" s="193"/>
      <c r="CCK20" s="193"/>
      <c r="CCL20" s="193"/>
      <c r="CCM20" s="193"/>
      <c r="CCN20" s="193"/>
      <c r="CCO20" s="193"/>
      <c r="CCP20" s="193"/>
      <c r="CCQ20" s="193"/>
      <c r="CCR20" s="193"/>
      <c r="CCS20" s="193"/>
      <c r="CCT20" s="193"/>
      <c r="CCU20" s="193"/>
      <c r="CCV20" s="193"/>
      <c r="CCW20" s="193"/>
      <c r="CCX20" s="193"/>
      <c r="CCY20" s="193"/>
      <c r="CCZ20" s="193"/>
      <c r="CDA20" s="193"/>
      <c r="CDB20" s="193"/>
      <c r="CDC20" s="193"/>
      <c r="CDD20" s="193"/>
      <c r="CDE20" s="193"/>
      <c r="CDF20" s="193"/>
      <c r="CDG20" s="193"/>
      <c r="CDH20" s="193"/>
      <c r="CDI20" s="193"/>
      <c r="CDJ20" s="193"/>
      <c r="CDK20" s="193"/>
      <c r="CDL20" s="193"/>
      <c r="CDM20" s="193"/>
      <c r="CDN20" s="193"/>
      <c r="CDO20" s="193"/>
      <c r="CDP20" s="193"/>
      <c r="CDQ20" s="193"/>
      <c r="CDR20" s="193"/>
      <c r="CDS20" s="193"/>
      <c r="CDT20" s="193"/>
      <c r="CDU20" s="193"/>
      <c r="CDV20" s="193"/>
      <c r="CDW20" s="193"/>
      <c r="CDX20" s="193"/>
      <c r="CDY20" s="193"/>
      <c r="CDZ20" s="193"/>
      <c r="CEA20" s="193"/>
      <c r="CEB20" s="193"/>
      <c r="CEC20" s="193"/>
      <c r="CED20" s="193"/>
      <c r="CEE20" s="193"/>
      <c r="CEF20" s="193"/>
      <c r="CEG20" s="193"/>
      <c r="CEH20" s="193"/>
      <c r="CEI20" s="193"/>
      <c r="CEJ20" s="193"/>
      <c r="CEK20" s="193"/>
      <c r="CEL20" s="193"/>
      <c r="CEM20" s="193"/>
      <c r="CEN20" s="193"/>
      <c r="CEO20" s="193"/>
      <c r="CEP20" s="193"/>
      <c r="CEQ20" s="193"/>
      <c r="CER20" s="193"/>
      <c r="CES20" s="193"/>
      <c r="CET20" s="193"/>
      <c r="CEU20" s="193"/>
      <c r="CEV20" s="193"/>
      <c r="CEW20" s="193"/>
      <c r="CEX20" s="193"/>
      <c r="CEY20" s="193"/>
      <c r="CEZ20" s="193"/>
      <c r="CFA20" s="193"/>
      <c r="CFB20" s="193"/>
      <c r="CFC20" s="193"/>
      <c r="CFD20" s="193"/>
      <c r="CFE20" s="193"/>
      <c r="CFF20" s="193"/>
      <c r="CFG20" s="193"/>
      <c r="CFH20" s="193"/>
      <c r="CFI20" s="193"/>
      <c r="CFJ20" s="193"/>
      <c r="CFK20" s="193"/>
      <c r="CFL20" s="193"/>
      <c r="CFM20" s="193"/>
      <c r="CFN20" s="193"/>
      <c r="CFO20" s="193"/>
      <c r="CFP20" s="193"/>
      <c r="CFQ20" s="193"/>
      <c r="CFR20" s="193"/>
      <c r="CFS20" s="193"/>
      <c r="CFT20" s="193"/>
      <c r="CFU20" s="193"/>
      <c r="CFV20" s="193"/>
      <c r="CFW20" s="193"/>
      <c r="CFX20" s="193"/>
      <c r="CFY20" s="193"/>
      <c r="CFZ20" s="193"/>
      <c r="CGA20" s="193"/>
      <c r="CGB20" s="193"/>
      <c r="CGC20" s="193"/>
      <c r="CGD20" s="193"/>
      <c r="CGE20" s="193"/>
      <c r="CGF20" s="193"/>
      <c r="CGG20" s="193"/>
      <c r="CGH20" s="193"/>
      <c r="CGI20" s="193"/>
      <c r="CGJ20" s="193"/>
      <c r="CGK20" s="193"/>
      <c r="CGL20" s="193"/>
      <c r="CGM20" s="193"/>
      <c r="CGN20" s="193"/>
      <c r="CGO20" s="193"/>
      <c r="CGP20" s="193"/>
      <c r="CGQ20" s="193"/>
      <c r="CGR20" s="193"/>
      <c r="CGS20" s="193"/>
      <c r="CGT20" s="193"/>
      <c r="CGU20" s="193"/>
      <c r="CGV20" s="193"/>
      <c r="CGW20" s="193"/>
      <c r="CGX20" s="193"/>
      <c r="CGY20" s="193"/>
      <c r="CGZ20" s="193"/>
      <c r="CHA20" s="193"/>
      <c r="CHB20" s="193"/>
      <c r="CHC20" s="193"/>
      <c r="CHD20" s="193"/>
      <c r="CHE20" s="193"/>
      <c r="CHF20" s="193"/>
      <c r="CHG20" s="193"/>
      <c r="CHH20" s="193"/>
      <c r="CHI20" s="193"/>
      <c r="CHJ20" s="193"/>
      <c r="CHK20" s="193"/>
      <c r="CHL20" s="193"/>
      <c r="CHM20" s="193"/>
      <c r="CHN20" s="193"/>
      <c r="CHO20" s="193"/>
      <c r="CHP20" s="193"/>
      <c r="CHQ20" s="193"/>
      <c r="CHR20" s="193"/>
      <c r="CHS20" s="193"/>
      <c r="CHT20" s="193"/>
      <c r="CHU20" s="193"/>
      <c r="CHV20" s="193"/>
      <c r="CHW20" s="193"/>
      <c r="CHX20" s="193"/>
      <c r="CHY20" s="193"/>
      <c r="CHZ20" s="193"/>
      <c r="CIA20" s="193"/>
      <c r="CIB20" s="193"/>
      <c r="CIC20" s="193"/>
      <c r="CID20" s="193"/>
      <c r="CIE20" s="193"/>
      <c r="CIF20" s="193"/>
      <c r="CIG20" s="193"/>
      <c r="CIH20" s="193"/>
      <c r="CII20" s="193"/>
      <c r="CIJ20" s="193"/>
      <c r="CIK20" s="193"/>
      <c r="CIL20" s="193"/>
      <c r="CIM20" s="193"/>
      <c r="CIN20" s="193"/>
      <c r="CIO20" s="193"/>
      <c r="CIP20" s="193"/>
      <c r="CIQ20" s="193"/>
      <c r="CIR20" s="193"/>
      <c r="CIS20" s="193"/>
      <c r="CIT20" s="193"/>
      <c r="CIU20" s="193"/>
      <c r="CIV20" s="193"/>
      <c r="CIW20" s="193"/>
      <c r="CIX20" s="193"/>
      <c r="CIY20" s="193"/>
      <c r="CIZ20" s="193"/>
      <c r="CJA20" s="193"/>
      <c r="CJB20" s="193"/>
      <c r="CJC20" s="193"/>
      <c r="CJD20" s="193"/>
      <c r="CJE20" s="193"/>
      <c r="CJF20" s="193"/>
      <c r="CJG20" s="193"/>
      <c r="CJH20" s="193"/>
      <c r="CJI20" s="193"/>
      <c r="CJJ20" s="193"/>
      <c r="CJK20" s="193"/>
      <c r="CJL20" s="193"/>
      <c r="CJM20" s="193"/>
      <c r="CJN20" s="193"/>
      <c r="CJO20" s="193"/>
      <c r="CJP20" s="193"/>
      <c r="CJQ20" s="193"/>
      <c r="CJR20" s="193"/>
      <c r="CJS20" s="193"/>
      <c r="CJT20" s="193"/>
      <c r="CJU20" s="193"/>
      <c r="CJV20" s="193"/>
      <c r="CJW20" s="193"/>
      <c r="CJX20" s="193"/>
      <c r="CJY20" s="193"/>
      <c r="CJZ20" s="193"/>
      <c r="CKA20" s="193"/>
      <c r="CKB20" s="193"/>
      <c r="CKC20" s="193"/>
      <c r="CKD20" s="193"/>
      <c r="CKE20" s="193"/>
      <c r="CKF20" s="193"/>
      <c r="CKG20" s="193"/>
      <c r="CKH20" s="193"/>
      <c r="CKI20" s="193"/>
      <c r="CKJ20" s="193"/>
      <c r="CKK20" s="193"/>
      <c r="CKL20" s="193"/>
      <c r="CKM20" s="193"/>
      <c r="CKN20" s="193"/>
      <c r="CKO20" s="193"/>
      <c r="CKP20" s="193"/>
      <c r="CKQ20" s="193"/>
      <c r="CKR20" s="193"/>
      <c r="CKS20" s="193"/>
      <c r="CKT20" s="193"/>
      <c r="CKU20" s="193"/>
      <c r="CKV20" s="193"/>
      <c r="CKW20" s="193"/>
      <c r="CKX20" s="193"/>
      <c r="CKY20" s="193"/>
      <c r="CKZ20" s="193"/>
      <c r="CLA20" s="193"/>
      <c r="CLB20" s="193"/>
      <c r="CLC20" s="193"/>
      <c r="CLD20" s="193"/>
      <c r="CLE20" s="193"/>
      <c r="CLF20" s="193"/>
      <c r="CLG20" s="193"/>
      <c r="CLH20" s="193"/>
      <c r="CLI20" s="193"/>
      <c r="CLJ20" s="193"/>
      <c r="CLK20" s="193"/>
      <c r="CLL20" s="193"/>
      <c r="CLM20" s="193"/>
      <c r="CLN20" s="193"/>
      <c r="CLO20" s="193"/>
      <c r="CLP20" s="193"/>
      <c r="CLQ20" s="193"/>
      <c r="CLR20" s="193"/>
      <c r="CLS20" s="193"/>
      <c r="CLT20" s="193"/>
      <c r="CLU20" s="193"/>
      <c r="CLV20" s="193"/>
      <c r="CLW20" s="193"/>
      <c r="CLX20" s="193"/>
      <c r="CLY20" s="193"/>
      <c r="CLZ20" s="193"/>
      <c r="CMA20" s="193"/>
      <c r="CMB20" s="193"/>
      <c r="CMC20" s="193"/>
      <c r="CMD20" s="193"/>
      <c r="CME20" s="193"/>
      <c r="CMF20" s="193"/>
      <c r="CMG20" s="193"/>
      <c r="CMH20" s="193"/>
      <c r="CMI20" s="193"/>
      <c r="CMJ20" s="193"/>
      <c r="CMK20" s="193"/>
      <c r="CML20" s="193"/>
      <c r="CMM20" s="193"/>
      <c r="CMN20" s="193"/>
      <c r="CMO20" s="193"/>
      <c r="CMP20" s="193"/>
      <c r="CMQ20" s="193"/>
      <c r="CMR20" s="193"/>
      <c r="CMS20" s="193"/>
      <c r="CMT20" s="193"/>
      <c r="CMU20" s="193"/>
      <c r="CMV20" s="193"/>
      <c r="CMW20" s="193"/>
      <c r="CMX20" s="193"/>
      <c r="CMY20" s="193"/>
      <c r="CMZ20" s="193"/>
      <c r="CNA20" s="193"/>
      <c r="CNB20" s="193"/>
      <c r="CNC20" s="193"/>
      <c r="CND20" s="193"/>
      <c r="CNE20" s="193"/>
      <c r="CNF20" s="193"/>
      <c r="CNG20" s="193"/>
      <c r="CNH20" s="193"/>
      <c r="CNI20" s="193"/>
      <c r="CNJ20" s="193"/>
      <c r="CNK20" s="193"/>
      <c r="CNL20" s="193"/>
      <c r="CNM20" s="193"/>
      <c r="CNN20" s="193"/>
      <c r="CNO20" s="193"/>
      <c r="CNP20" s="193"/>
      <c r="CNQ20" s="193"/>
      <c r="CNR20" s="193"/>
      <c r="CNS20" s="193"/>
      <c r="CNT20" s="193"/>
      <c r="CNU20" s="193"/>
      <c r="CNV20" s="193"/>
      <c r="CNW20" s="193"/>
      <c r="CNX20" s="193"/>
      <c r="CNY20" s="193"/>
      <c r="CNZ20" s="193"/>
      <c r="COA20" s="193"/>
      <c r="COB20" s="193"/>
      <c r="COC20" s="193"/>
      <c r="COD20" s="193"/>
      <c r="COE20" s="193"/>
      <c r="COF20" s="193"/>
      <c r="COG20" s="193"/>
      <c r="COH20" s="193"/>
      <c r="COI20" s="193"/>
      <c r="COJ20" s="193"/>
      <c r="COK20" s="193"/>
      <c r="COL20" s="193"/>
      <c r="COM20" s="193"/>
      <c r="CON20" s="193"/>
      <c r="COO20" s="193"/>
      <c r="COP20" s="193"/>
      <c r="COQ20" s="193"/>
      <c r="COR20" s="193"/>
      <c r="COS20" s="193"/>
      <c r="COT20" s="193"/>
      <c r="COU20" s="193"/>
      <c r="COV20" s="193"/>
      <c r="COW20" s="193"/>
      <c r="COX20" s="193"/>
      <c r="COY20" s="193"/>
      <c r="COZ20" s="193"/>
      <c r="CPA20" s="193"/>
      <c r="CPB20" s="193"/>
      <c r="CPC20" s="193"/>
      <c r="CPD20" s="193"/>
      <c r="CPE20" s="193"/>
      <c r="CPF20" s="193"/>
      <c r="CPG20" s="193"/>
      <c r="CPH20" s="193"/>
      <c r="CPI20" s="193"/>
      <c r="CPJ20" s="193"/>
      <c r="CPK20" s="193"/>
      <c r="CPL20" s="193"/>
      <c r="CPM20" s="193"/>
      <c r="CPN20" s="193"/>
      <c r="CPO20" s="193"/>
      <c r="CPP20" s="193"/>
      <c r="CPQ20" s="193"/>
      <c r="CPR20" s="193"/>
      <c r="CPS20" s="193"/>
      <c r="CPT20" s="193"/>
      <c r="CPU20" s="193"/>
      <c r="CPV20" s="193"/>
      <c r="CPW20" s="193"/>
      <c r="CPX20" s="193"/>
      <c r="CPY20" s="193"/>
      <c r="CPZ20" s="193"/>
      <c r="CQA20" s="193"/>
      <c r="CQB20" s="193"/>
      <c r="CQC20" s="193"/>
      <c r="CQD20" s="193"/>
      <c r="CQE20" s="193"/>
      <c r="CQF20" s="193"/>
      <c r="CQG20" s="193"/>
      <c r="CQH20" s="193"/>
      <c r="CQI20" s="193"/>
      <c r="CQJ20" s="193"/>
      <c r="CQK20" s="193"/>
      <c r="CQL20" s="193"/>
      <c r="CQM20" s="193"/>
      <c r="CQN20" s="193"/>
      <c r="CQO20" s="193"/>
      <c r="CQP20" s="193"/>
      <c r="CQQ20" s="193"/>
      <c r="CQR20" s="193"/>
      <c r="CQS20" s="193"/>
      <c r="CQT20" s="193"/>
      <c r="CQU20" s="193"/>
      <c r="CQV20" s="193"/>
      <c r="CQW20" s="193"/>
      <c r="CQX20" s="193"/>
      <c r="CQY20" s="193"/>
      <c r="CQZ20" s="193"/>
      <c r="CRA20" s="193"/>
      <c r="CRB20" s="193"/>
      <c r="CRC20" s="193"/>
      <c r="CRD20" s="193"/>
      <c r="CRE20" s="193"/>
      <c r="CRF20" s="193"/>
      <c r="CRG20" s="193"/>
      <c r="CRH20" s="193"/>
      <c r="CRI20" s="193"/>
      <c r="CRJ20" s="193"/>
      <c r="CRK20" s="193"/>
      <c r="CRL20" s="193"/>
      <c r="CRM20" s="193"/>
      <c r="CRN20" s="193"/>
      <c r="CRO20" s="193"/>
      <c r="CRP20" s="193"/>
      <c r="CRQ20" s="193"/>
      <c r="CRR20" s="193"/>
      <c r="CRS20" s="193"/>
      <c r="CRT20" s="193"/>
      <c r="CRU20" s="193"/>
      <c r="CRV20" s="193"/>
      <c r="CRW20" s="193"/>
      <c r="CRX20" s="193"/>
      <c r="CRY20" s="193"/>
      <c r="CRZ20" s="193"/>
      <c r="CSA20" s="193"/>
      <c r="CSB20" s="193"/>
      <c r="CSC20" s="193"/>
      <c r="CSD20" s="193"/>
      <c r="CSE20" s="193"/>
      <c r="CSF20" s="193"/>
      <c r="CSG20" s="193"/>
      <c r="CSH20" s="193"/>
      <c r="CSI20" s="193"/>
      <c r="CSJ20" s="193"/>
      <c r="CSK20" s="193"/>
      <c r="CSL20" s="193"/>
      <c r="CSM20" s="193"/>
      <c r="CSN20" s="193"/>
      <c r="CSO20" s="193"/>
      <c r="CSP20" s="193"/>
      <c r="CSQ20" s="193"/>
      <c r="CSR20" s="193"/>
      <c r="CSS20" s="193"/>
      <c r="CST20" s="193"/>
      <c r="CSU20" s="193"/>
      <c r="CSV20" s="193"/>
      <c r="CSW20" s="193"/>
      <c r="CSX20" s="193"/>
      <c r="CSY20" s="193"/>
      <c r="CSZ20" s="193"/>
      <c r="CTA20" s="193"/>
      <c r="CTB20" s="193"/>
      <c r="CTC20" s="193"/>
      <c r="CTD20" s="193"/>
      <c r="CTE20" s="193"/>
      <c r="CTF20" s="193"/>
      <c r="CTG20" s="193"/>
      <c r="CTH20" s="193"/>
      <c r="CTI20" s="193"/>
      <c r="CTJ20" s="193"/>
      <c r="CTK20" s="193"/>
      <c r="CTL20" s="193"/>
      <c r="CTM20" s="193"/>
      <c r="CTN20" s="193"/>
      <c r="CTO20" s="193"/>
      <c r="CTP20" s="193"/>
      <c r="CTQ20" s="193"/>
      <c r="CTR20" s="193"/>
      <c r="CTS20" s="193"/>
      <c r="CTT20" s="193"/>
      <c r="CTU20" s="193"/>
      <c r="CTV20" s="193"/>
      <c r="CTW20" s="193"/>
      <c r="CTX20" s="193"/>
      <c r="CTY20" s="193"/>
      <c r="CTZ20" s="193"/>
      <c r="CUA20" s="193"/>
      <c r="CUB20" s="193"/>
      <c r="CUC20" s="193"/>
      <c r="CUD20" s="193"/>
      <c r="CUE20" s="193"/>
      <c r="CUF20" s="193"/>
      <c r="CUG20" s="193"/>
      <c r="CUH20" s="193"/>
      <c r="CUI20" s="193"/>
      <c r="CUJ20" s="193"/>
      <c r="CUK20" s="193"/>
      <c r="CUL20" s="193"/>
      <c r="CUM20" s="193"/>
      <c r="CUN20" s="193"/>
      <c r="CUO20" s="193"/>
      <c r="CUP20" s="193"/>
      <c r="CUQ20" s="193"/>
      <c r="CUR20" s="193"/>
      <c r="CUS20" s="193"/>
      <c r="CUT20" s="193"/>
      <c r="CUU20" s="193"/>
      <c r="CUV20" s="193"/>
      <c r="CUW20" s="193"/>
      <c r="CUX20" s="193"/>
      <c r="CUY20" s="193"/>
      <c r="CUZ20" s="193"/>
      <c r="CVA20" s="193"/>
      <c r="CVB20" s="193"/>
      <c r="CVC20" s="193"/>
      <c r="CVD20" s="193"/>
      <c r="CVE20" s="193"/>
      <c r="CVF20" s="193"/>
      <c r="CVG20" s="193"/>
      <c r="CVH20" s="193"/>
      <c r="CVI20" s="193"/>
      <c r="CVJ20" s="193"/>
      <c r="CVK20" s="193"/>
      <c r="CVL20" s="193"/>
      <c r="CVM20" s="193"/>
      <c r="CVN20" s="193"/>
      <c r="CVO20" s="193"/>
      <c r="CVP20" s="193"/>
      <c r="CVQ20" s="193"/>
      <c r="CVR20" s="193"/>
      <c r="CVS20" s="193"/>
      <c r="CVT20" s="193"/>
      <c r="CVU20" s="193"/>
      <c r="CVV20" s="193"/>
      <c r="CVW20" s="193"/>
      <c r="CVX20" s="193"/>
      <c r="CVY20" s="193"/>
      <c r="CVZ20" s="193"/>
      <c r="CWA20" s="193"/>
      <c r="CWB20" s="193"/>
      <c r="CWC20" s="193"/>
      <c r="CWD20" s="193"/>
      <c r="CWE20" s="193"/>
      <c r="CWF20" s="193"/>
      <c r="CWG20" s="193"/>
      <c r="CWH20" s="193"/>
      <c r="CWI20" s="193"/>
      <c r="CWJ20" s="193"/>
      <c r="CWK20" s="193"/>
      <c r="CWL20" s="193"/>
      <c r="CWM20" s="193"/>
      <c r="CWN20" s="193"/>
      <c r="CWO20" s="193"/>
      <c r="CWP20" s="193"/>
      <c r="CWQ20" s="193"/>
      <c r="CWR20" s="193"/>
      <c r="CWS20" s="193"/>
      <c r="CWT20" s="193"/>
      <c r="CWU20" s="193"/>
      <c r="CWV20" s="193"/>
      <c r="CWW20" s="193"/>
      <c r="CWX20" s="193"/>
      <c r="CWY20" s="193"/>
      <c r="CWZ20" s="193"/>
      <c r="CXA20" s="193"/>
      <c r="CXB20" s="193"/>
      <c r="CXC20" s="193"/>
      <c r="CXD20" s="193"/>
      <c r="CXE20" s="193"/>
      <c r="CXF20" s="193"/>
      <c r="CXG20" s="193"/>
      <c r="CXH20" s="193"/>
      <c r="CXI20" s="193"/>
      <c r="CXJ20" s="193"/>
      <c r="CXK20" s="193"/>
      <c r="CXL20" s="193"/>
      <c r="CXM20" s="193"/>
      <c r="CXN20" s="193"/>
      <c r="CXO20" s="193"/>
      <c r="CXP20" s="193"/>
      <c r="CXQ20" s="193"/>
      <c r="CXR20" s="193"/>
      <c r="CXS20" s="193"/>
      <c r="CXT20" s="193"/>
      <c r="CXU20" s="193"/>
      <c r="CXV20" s="193"/>
      <c r="CXW20" s="193"/>
      <c r="CXX20" s="193"/>
      <c r="CXY20" s="193"/>
      <c r="CXZ20" s="193"/>
      <c r="CYA20" s="193"/>
      <c r="CYB20" s="193"/>
      <c r="CYC20" s="193"/>
      <c r="CYD20" s="193"/>
      <c r="CYE20" s="193"/>
      <c r="CYF20" s="193"/>
      <c r="CYG20" s="193"/>
      <c r="CYH20" s="193"/>
      <c r="CYI20" s="193"/>
      <c r="CYJ20" s="193"/>
      <c r="CYK20" s="193"/>
      <c r="CYL20" s="193"/>
      <c r="CYM20" s="193"/>
      <c r="CYN20" s="193"/>
      <c r="CYO20" s="193"/>
      <c r="CYP20" s="193"/>
      <c r="CYQ20" s="193"/>
      <c r="CYR20" s="193"/>
      <c r="CYS20" s="193"/>
      <c r="CYT20" s="193"/>
      <c r="CYU20" s="193"/>
      <c r="CYV20" s="193"/>
      <c r="CYW20" s="193"/>
      <c r="CYX20" s="193"/>
      <c r="CYY20" s="193"/>
      <c r="CYZ20" s="193"/>
      <c r="CZA20" s="193"/>
      <c r="CZB20" s="193"/>
      <c r="CZC20" s="193"/>
      <c r="CZD20" s="193"/>
      <c r="CZE20" s="193"/>
      <c r="CZF20" s="193"/>
      <c r="CZG20" s="193"/>
      <c r="CZH20" s="193"/>
      <c r="CZI20" s="193"/>
      <c r="CZJ20" s="193"/>
      <c r="CZK20" s="193"/>
      <c r="CZL20" s="193"/>
      <c r="CZM20" s="193"/>
      <c r="CZN20" s="193"/>
      <c r="CZO20" s="193"/>
      <c r="CZP20" s="193"/>
      <c r="CZQ20" s="193"/>
      <c r="CZR20" s="193"/>
      <c r="CZS20" s="193"/>
      <c r="CZT20" s="193"/>
      <c r="CZU20" s="193"/>
      <c r="CZV20" s="193"/>
      <c r="CZW20" s="193"/>
      <c r="CZX20" s="193"/>
      <c r="CZY20" s="193"/>
      <c r="CZZ20" s="193"/>
      <c r="DAA20" s="193"/>
      <c r="DAB20" s="193"/>
      <c r="DAC20" s="193"/>
      <c r="DAD20" s="193"/>
      <c r="DAE20" s="193"/>
      <c r="DAF20" s="193"/>
      <c r="DAG20" s="193"/>
      <c r="DAH20" s="193"/>
      <c r="DAI20" s="193"/>
      <c r="DAJ20" s="193"/>
      <c r="DAK20" s="193"/>
      <c r="DAL20" s="193"/>
      <c r="DAM20" s="193"/>
      <c r="DAN20" s="193"/>
      <c r="DAO20" s="193"/>
      <c r="DAP20" s="193"/>
      <c r="DAQ20" s="193"/>
      <c r="DAR20" s="193"/>
      <c r="DAS20" s="193"/>
      <c r="DAT20" s="193"/>
      <c r="DAU20" s="193"/>
      <c r="DAV20" s="193"/>
      <c r="DAW20" s="193"/>
      <c r="DAX20" s="193"/>
      <c r="DAY20" s="193"/>
      <c r="DAZ20" s="193"/>
      <c r="DBA20" s="193"/>
      <c r="DBB20" s="193"/>
      <c r="DBC20" s="193"/>
      <c r="DBD20" s="193"/>
      <c r="DBE20" s="193"/>
      <c r="DBF20" s="193"/>
      <c r="DBG20" s="193"/>
      <c r="DBH20" s="193"/>
      <c r="DBI20" s="193"/>
      <c r="DBJ20" s="193"/>
      <c r="DBK20" s="193"/>
      <c r="DBL20" s="193"/>
      <c r="DBM20" s="193"/>
      <c r="DBN20" s="193"/>
      <c r="DBO20" s="193"/>
      <c r="DBP20" s="193"/>
      <c r="DBQ20" s="193"/>
      <c r="DBR20" s="193"/>
      <c r="DBS20" s="193"/>
      <c r="DBT20" s="193"/>
      <c r="DBU20" s="193"/>
      <c r="DBV20" s="193"/>
      <c r="DBW20" s="193"/>
      <c r="DBX20" s="193"/>
      <c r="DBY20" s="193"/>
      <c r="DBZ20" s="193"/>
      <c r="DCA20" s="193"/>
      <c r="DCB20" s="193"/>
      <c r="DCC20" s="193"/>
      <c r="DCD20" s="193"/>
      <c r="DCE20" s="193"/>
      <c r="DCF20" s="193"/>
      <c r="DCG20" s="193"/>
      <c r="DCH20" s="193"/>
      <c r="DCI20" s="193"/>
      <c r="DCJ20" s="193"/>
      <c r="DCK20" s="193"/>
      <c r="DCL20" s="193"/>
      <c r="DCM20" s="193"/>
      <c r="DCN20" s="193"/>
      <c r="DCO20" s="193"/>
      <c r="DCP20" s="193"/>
      <c r="DCQ20" s="193"/>
      <c r="DCR20" s="193"/>
      <c r="DCS20" s="193"/>
      <c r="DCT20" s="193"/>
      <c r="DCU20" s="193"/>
      <c r="DCV20" s="193"/>
      <c r="DCW20" s="193"/>
      <c r="DCX20" s="193"/>
      <c r="DCY20" s="193"/>
      <c r="DCZ20" s="193"/>
      <c r="DDA20" s="193"/>
      <c r="DDB20" s="193"/>
      <c r="DDC20" s="193"/>
      <c r="DDD20" s="193"/>
      <c r="DDE20" s="193"/>
      <c r="DDF20" s="193"/>
      <c r="DDG20" s="193"/>
      <c r="DDH20" s="193"/>
      <c r="DDI20" s="193"/>
      <c r="DDJ20" s="193"/>
      <c r="DDK20" s="193"/>
      <c r="DDL20" s="193"/>
      <c r="DDM20" s="193"/>
      <c r="DDN20" s="193"/>
      <c r="DDO20" s="193"/>
      <c r="DDP20" s="193"/>
      <c r="DDQ20" s="193"/>
      <c r="DDR20" s="193"/>
      <c r="DDS20" s="193"/>
      <c r="DDT20" s="193"/>
      <c r="DDU20" s="193"/>
      <c r="DDV20" s="193"/>
      <c r="DDW20" s="193"/>
      <c r="DDX20" s="193"/>
      <c r="DDY20" s="193"/>
      <c r="DDZ20" s="193"/>
      <c r="DEA20" s="193"/>
      <c r="DEB20" s="193"/>
      <c r="DEC20" s="193"/>
      <c r="DED20" s="193"/>
      <c r="DEE20" s="193"/>
      <c r="DEF20" s="193"/>
      <c r="DEG20" s="193"/>
      <c r="DEH20" s="193"/>
      <c r="DEI20" s="193"/>
      <c r="DEJ20" s="193"/>
      <c r="DEK20" s="193"/>
      <c r="DEL20" s="193"/>
      <c r="DEM20" s="193"/>
      <c r="DEN20" s="193"/>
      <c r="DEO20" s="193"/>
      <c r="DEP20" s="193"/>
      <c r="DEQ20" s="193"/>
      <c r="DER20" s="193"/>
      <c r="DES20" s="193"/>
      <c r="DET20" s="193"/>
      <c r="DEU20" s="193"/>
      <c r="DEV20" s="193"/>
      <c r="DEW20" s="193"/>
      <c r="DEX20" s="193"/>
      <c r="DEY20" s="193"/>
      <c r="DEZ20" s="193"/>
      <c r="DFA20" s="193"/>
      <c r="DFB20" s="193"/>
      <c r="DFC20" s="193"/>
      <c r="DFD20" s="193"/>
      <c r="DFE20" s="193"/>
      <c r="DFF20" s="193"/>
      <c r="DFG20" s="193"/>
      <c r="DFH20" s="193"/>
      <c r="DFI20" s="193"/>
      <c r="DFJ20" s="193"/>
      <c r="DFK20" s="193"/>
      <c r="DFL20" s="193"/>
      <c r="DFM20" s="193"/>
      <c r="DFN20" s="193"/>
      <c r="DFO20" s="193"/>
      <c r="DFP20" s="193"/>
      <c r="DFQ20" s="193"/>
      <c r="DFR20" s="193"/>
      <c r="DFS20" s="193"/>
      <c r="DFT20" s="193"/>
      <c r="DFU20" s="193"/>
      <c r="DFV20" s="193"/>
      <c r="DFW20" s="193"/>
      <c r="DFX20" s="193"/>
      <c r="DFY20" s="193"/>
      <c r="DFZ20" s="193"/>
      <c r="DGA20" s="193"/>
      <c r="DGB20" s="193"/>
      <c r="DGC20" s="193"/>
      <c r="DGD20" s="193"/>
      <c r="DGE20" s="193"/>
      <c r="DGF20" s="193"/>
      <c r="DGG20" s="193"/>
      <c r="DGH20" s="193"/>
      <c r="DGI20" s="193"/>
      <c r="DGJ20" s="193"/>
      <c r="DGK20" s="193"/>
      <c r="DGL20" s="193"/>
      <c r="DGM20" s="193"/>
      <c r="DGN20" s="193"/>
      <c r="DGO20" s="193"/>
      <c r="DGP20" s="193"/>
      <c r="DGQ20" s="193"/>
      <c r="DGR20" s="193"/>
      <c r="DGS20" s="193"/>
      <c r="DGT20" s="193"/>
      <c r="DGU20" s="193"/>
      <c r="DGV20" s="193"/>
      <c r="DGW20" s="193"/>
      <c r="DGX20" s="193"/>
      <c r="DGY20" s="193"/>
      <c r="DGZ20" s="193"/>
      <c r="DHA20" s="193"/>
      <c r="DHB20" s="193"/>
      <c r="DHC20" s="193"/>
      <c r="DHD20" s="193"/>
      <c r="DHE20" s="193"/>
      <c r="DHF20" s="193"/>
      <c r="DHG20" s="193"/>
      <c r="DHH20" s="193"/>
      <c r="DHI20" s="193"/>
      <c r="DHJ20" s="193"/>
      <c r="DHK20" s="193"/>
      <c r="DHL20" s="193"/>
      <c r="DHM20" s="193"/>
      <c r="DHN20" s="193"/>
      <c r="DHO20" s="193"/>
      <c r="DHP20" s="193"/>
      <c r="DHQ20" s="193"/>
      <c r="DHR20" s="193"/>
      <c r="DHS20" s="193"/>
      <c r="DHT20" s="193"/>
      <c r="DHU20" s="193"/>
      <c r="DHV20" s="193"/>
      <c r="DHW20" s="193"/>
      <c r="DHX20" s="193"/>
      <c r="DHY20" s="193"/>
      <c r="DHZ20" s="193"/>
      <c r="DIA20" s="193"/>
      <c r="DIB20" s="193"/>
      <c r="DIC20" s="193"/>
      <c r="DID20" s="193"/>
      <c r="DIE20" s="193"/>
      <c r="DIF20" s="193"/>
      <c r="DIG20" s="193"/>
      <c r="DIH20" s="193"/>
      <c r="DII20" s="193"/>
      <c r="DIJ20" s="193"/>
      <c r="DIK20" s="193"/>
      <c r="DIL20" s="193"/>
      <c r="DIM20" s="193"/>
      <c r="DIN20" s="193"/>
      <c r="DIO20" s="193"/>
      <c r="DIP20" s="193"/>
      <c r="DIQ20" s="193"/>
      <c r="DIR20" s="193"/>
      <c r="DIS20" s="193"/>
      <c r="DIT20" s="193"/>
      <c r="DIU20" s="193"/>
      <c r="DIV20" s="193"/>
      <c r="DIW20" s="193"/>
      <c r="DIX20" s="193"/>
      <c r="DIY20" s="193"/>
      <c r="DIZ20" s="193"/>
      <c r="DJA20" s="193"/>
      <c r="DJB20" s="193"/>
      <c r="DJC20" s="193"/>
      <c r="DJD20" s="193"/>
      <c r="DJE20" s="193"/>
      <c r="DJF20" s="193"/>
      <c r="DJG20" s="193"/>
      <c r="DJH20" s="193"/>
      <c r="DJI20" s="193"/>
      <c r="DJJ20" s="193"/>
      <c r="DJK20" s="193"/>
      <c r="DJL20" s="193"/>
      <c r="DJM20" s="193"/>
      <c r="DJN20" s="193"/>
      <c r="DJO20" s="193"/>
      <c r="DJP20" s="193"/>
      <c r="DJQ20" s="193"/>
      <c r="DJR20" s="193"/>
      <c r="DJS20" s="193"/>
      <c r="DJT20" s="193"/>
      <c r="DJU20" s="193"/>
      <c r="DJV20" s="193"/>
      <c r="DJW20" s="193"/>
      <c r="DJX20" s="193"/>
      <c r="DJY20" s="193"/>
      <c r="DJZ20" s="193"/>
      <c r="DKA20" s="193"/>
      <c r="DKB20" s="193"/>
      <c r="DKC20" s="193"/>
      <c r="DKD20" s="193"/>
      <c r="DKE20" s="193"/>
      <c r="DKF20" s="193"/>
      <c r="DKG20" s="193"/>
      <c r="DKH20" s="193"/>
      <c r="DKI20" s="193"/>
      <c r="DKJ20" s="193"/>
      <c r="DKK20" s="193"/>
      <c r="DKL20" s="193"/>
      <c r="DKM20" s="193"/>
      <c r="DKN20" s="193"/>
      <c r="DKO20" s="193"/>
      <c r="DKP20" s="193"/>
      <c r="DKQ20" s="193"/>
      <c r="DKR20" s="193"/>
      <c r="DKS20" s="193"/>
      <c r="DKT20" s="193"/>
      <c r="DKU20" s="193"/>
      <c r="DKV20" s="193"/>
      <c r="DKW20" s="193"/>
      <c r="DKX20" s="193"/>
      <c r="DKY20" s="193"/>
      <c r="DKZ20" s="193"/>
      <c r="DLA20" s="193"/>
      <c r="DLB20" s="193"/>
      <c r="DLC20" s="193"/>
      <c r="DLD20" s="193"/>
      <c r="DLE20" s="193"/>
      <c r="DLF20" s="193"/>
      <c r="DLG20" s="193"/>
      <c r="DLH20" s="193"/>
      <c r="DLI20" s="193"/>
      <c r="DLJ20" s="193"/>
      <c r="DLK20" s="193"/>
      <c r="DLL20" s="193"/>
      <c r="DLM20" s="193"/>
      <c r="DLN20" s="193"/>
      <c r="DLO20" s="193"/>
      <c r="DLP20" s="193"/>
      <c r="DLQ20" s="193"/>
      <c r="DLR20" s="193"/>
      <c r="DLS20" s="193"/>
      <c r="DLT20" s="193"/>
      <c r="DLU20" s="193"/>
      <c r="DLV20" s="193"/>
      <c r="DLW20" s="193"/>
      <c r="DLX20" s="193"/>
      <c r="DLY20" s="193"/>
      <c r="DLZ20" s="193"/>
      <c r="DMA20" s="193"/>
      <c r="DMB20" s="193"/>
      <c r="DMC20" s="193"/>
      <c r="DMD20" s="193"/>
      <c r="DME20" s="193"/>
      <c r="DMF20" s="193"/>
      <c r="DMG20" s="193"/>
      <c r="DMH20" s="193"/>
      <c r="DMI20" s="193"/>
      <c r="DMJ20" s="193"/>
      <c r="DMK20" s="193"/>
      <c r="DML20" s="193"/>
      <c r="DMM20" s="193"/>
      <c r="DMN20" s="193"/>
      <c r="DMO20" s="193"/>
      <c r="DMP20" s="193"/>
      <c r="DMQ20" s="193"/>
      <c r="DMR20" s="193"/>
      <c r="DMS20" s="193"/>
      <c r="DMT20" s="193"/>
      <c r="DMU20" s="193"/>
      <c r="DMV20" s="193"/>
      <c r="DMW20" s="193"/>
      <c r="DMX20" s="193"/>
      <c r="DMY20" s="193"/>
      <c r="DMZ20" s="193"/>
      <c r="DNA20" s="193"/>
      <c r="DNB20" s="193"/>
      <c r="DNC20" s="193"/>
      <c r="DND20" s="193"/>
      <c r="DNE20" s="193"/>
      <c r="DNF20" s="193"/>
      <c r="DNG20" s="193"/>
      <c r="DNH20" s="193"/>
      <c r="DNI20" s="193"/>
      <c r="DNJ20" s="193"/>
      <c r="DNK20" s="193"/>
      <c r="DNL20" s="193"/>
      <c r="DNM20" s="193"/>
      <c r="DNN20" s="193"/>
      <c r="DNO20" s="193"/>
      <c r="DNP20" s="193"/>
      <c r="DNQ20" s="193"/>
      <c r="DNR20" s="193"/>
      <c r="DNS20" s="193"/>
      <c r="DNT20" s="193"/>
      <c r="DNU20" s="193"/>
      <c r="DNV20" s="193"/>
      <c r="DNW20" s="193"/>
      <c r="DNX20" s="193"/>
      <c r="DNY20" s="193"/>
      <c r="DNZ20" s="193"/>
      <c r="DOA20" s="193"/>
      <c r="DOB20" s="193"/>
      <c r="DOC20" s="193"/>
      <c r="DOD20" s="193"/>
      <c r="DOE20" s="193"/>
      <c r="DOF20" s="193"/>
      <c r="DOG20" s="193"/>
      <c r="DOH20" s="193"/>
      <c r="DOI20" s="193"/>
      <c r="DOJ20" s="193"/>
      <c r="DOK20" s="193"/>
      <c r="DOL20" s="193"/>
      <c r="DOM20" s="193"/>
      <c r="DON20" s="193"/>
      <c r="DOO20" s="193"/>
      <c r="DOP20" s="193"/>
      <c r="DOQ20" s="193"/>
      <c r="DOR20" s="193"/>
      <c r="DOS20" s="193"/>
      <c r="DOT20" s="193"/>
      <c r="DOU20" s="193"/>
      <c r="DOV20" s="193"/>
      <c r="DOW20" s="193"/>
      <c r="DOX20" s="193"/>
      <c r="DOY20" s="193"/>
      <c r="DOZ20" s="193"/>
      <c r="DPA20" s="193"/>
      <c r="DPB20" s="193"/>
      <c r="DPC20" s="193"/>
      <c r="DPD20" s="193"/>
      <c r="DPE20" s="193"/>
      <c r="DPF20" s="193"/>
      <c r="DPG20" s="193"/>
      <c r="DPH20" s="193"/>
      <c r="DPI20" s="193"/>
      <c r="DPJ20" s="193"/>
      <c r="DPK20" s="193"/>
      <c r="DPL20" s="193"/>
      <c r="DPM20" s="193"/>
      <c r="DPN20" s="193"/>
      <c r="DPO20" s="193"/>
      <c r="DPP20" s="193"/>
      <c r="DPQ20" s="193"/>
      <c r="DPR20" s="193"/>
      <c r="DPS20" s="193"/>
      <c r="DPT20" s="193"/>
      <c r="DPU20" s="193"/>
      <c r="DPV20" s="193"/>
      <c r="DPW20" s="193"/>
      <c r="DPX20" s="193"/>
      <c r="DPY20" s="193"/>
      <c r="DPZ20" s="193"/>
      <c r="DQA20" s="193"/>
      <c r="DQB20" s="193"/>
      <c r="DQC20" s="193"/>
      <c r="DQD20" s="193"/>
      <c r="DQE20" s="193"/>
      <c r="DQF20" s="193"/>
      <c r="DQG20" s="193"/>
      <c r="DQH20" s="193"/>
      <c r="DQI20" s="193"/>
      <c r="DQJ20" s="193"/>
      <c r="DQK20" s="193"/>
      <c r="DQL20" s="193"/>
      <c r="DQM20" s="193"/>
      <c r="DQN20" s="193"/>
      <c r="DQO20" s="193"/>
      <c r="DQP20" s="193"/>
      <c r="DQQ20" s="193"/>
      <c r="DQR20" s="193"/>
      <c r="DQS20" s="193"/>
      <c r="DQT20" s="193"/>
      <c r="DQU20" s="193"/>
      <c r="DQV20" s="193"/>
      <c r="DQW20" s="193"/>
      <c r="DQX20" s="193"/>
      <c r="DQY20" s="193"/>
      <c r="DQZ20" s="193"/>
      <c r="DRA20" s="193"/>
      <c r="DRB20" s="193"/>
      <c r="DRC20" s="193"/>
      <c r="DRD20" s="193"/>
      <c r="DRE20" s="193"/>
      <c r="DRF20" s="193"/>
      <c r="DRG20" s="193"/>
      <c r="DRH20" s="193"/>
      <c r="DRI20" s="193"/>
      <c r="DRJ20" s="193"/>
      <c r="DRK20" s="193"/>
      <c r="DRL20" s="193"/>
      <c r="DRM20" s="193"/>
      <c r="DRN20" s="193"/>
      <c r="DRO20" s="193"/>
      <c r="DRP20" s="193"/>
      <c r="DRQ20" s="193"/>
      <c r="DRR20" s="193"/>
      <c r="DRS20" s="193"/>
      <c r="DRT20" s="193"/>
      <c r="DRU20" s="193"/>
      <c r="DRV20" s="193"/>
      <c r="DRW20" s="193"/>
      <c r="DRX20" s="193"/>
      <c r="DRY20" s="193"/>
      <c r="DRZ20" s="193"/>
      <c r="DSA20" s="193"/>
      <c r="DSB20" s="193"/>
      <c r="DSC20" s="193"/>
      <c r="DSD20" s="193"/>
      <c r="DSE20" s="193"/>
      <c r="DSF20" s="193"/>
      <c r="DSG20" s="193"/>
      <c r="DSH20" s="193"/>
      <c r="DSI20" s="193"/>
      <c r="DSJ20" s="193"/>
      <c r="DSK20" s="193"/>
      <c r="DSL20" s="193"/>
      <c r="DSM20" s="193"/>
      <c r="DSN20" s="193"/>
      <c r="DSO20" s="193"/>
      <c r="DSP20" s="193"/>
      <c r="DSQ20" s="193"/>
      <c r="DSR20" s="193"/>
      <c r="DSS20" s="193"/>
      <c r="DST20" s="193"/>
      <c r="DSU20" s="193"/>
      <c r="DSV20" s="193"/>
      <c r="DSW20" s="193"/>
      <c r="DSX20" s="193"/>
      <c r="DSY20" s="193"/>
      <c r="DSZ20" s="193"/>
      <c r="DTA20" s="193"/>
      <c r="DTB20" s="193"/>
      <c r="DTC20" s="193"/>
      <c r="DTD20" s="193"/>
      <c r="DTE20" s="193"/>
      <c r="DTF20" s="193"/>
      <c r="DTG20" s="193"/>
      <c r="DTH20" s="193"/>
      <c r="DTI20" s="193"/>
      <c r="DTJ20" s="193"/>
      <c r="DTK20" s="193"/>
      <c r="DTL20" s="193"/>
      <c r="DTM20" s="193"/>
      <c r="DTN20" s="193"/>
      <c r="DTO20" s="193"/>
      <c r="DTP20" s="193"/>
      <c r="DTQ20" s="193"/>
      <c r="DTR20" s="193"/>
      <c r="DTS20" s="193"/>
      <c r="DTT20" s="193"/>
      <c r="DTU20" s="193"/>
      <c r="DTV20" s="193"/>
      <c r="DTW20" s="193"/>
      <c r="DTX20" s="193"/>
      <c r="DTY20" s="193"/>
      <c r="DTZ20" s="193"/>
      <c r="DUA20" s="193"/>
      <c r="DUB20" s="193"/>
      <c r="DUC20" s="193"/>
      <c r="DUD20" s="193"/>
      <c r="DUE20" s="193"/>
      <c r="DUF20" s="193"/>
      <c r="DUG20" s="193"/>
      <c r="DUH20" s="193"/>
      <c r="DUI20" s="193"/>
      <c r="DUJ20" s="193"/>
      <c r="DUK20" s="193"/>
      <c r="DUL20" s="193"/>
      <c r="DUM20" s="193"/>
      <c r="DUN20" s="193"/>
      <c r="DUO20" s="193"/>
      <c r="DUP20" s="193"/>
      <c r="DUQ20" s="193"/>
      <c r="DUR20" s="193"/>
      <c r="DUS20" s="193"/>
      <c r="DUT20" s="193"/>
      <c r="DUU20" s="193"/>
      <c r="DUV20" s="193"/>
      <c r="DUW20" s="193"/>
      <c r="DUX20" s="193"/>
      <c r="DUY20" s="193"/>
      <c r="DUZ20" s="193"/>
      <c r="DVA20" s="193"/>
      <c r="DVB20" s="193"/>
      <c r="DVC20" s="193"/>
      <c r="DVD20" s="193"/>
      <c r="DVE20" s="193"/>
      <c r="DVF20" s="193"/>
      <c r="DVG20" s="193"/>
      <c r="DVH20" s="193"/>
      <c r="DVI20" s="193"/>
      <c r="DVJ20" s="193"/>
      <c r="DVK20" s="193"/>
      <c r="DVL20" s="193"/>
      <c r="DVM20" s="193"/>
      <c r="DVN20" s="193"/>
      <c r="DVO20" s="193"/>
      <c r="DVP20" s="193"/>
      <c r="DVQ20" s="193"/>
      <c r="DVR20" s="193"/>
      <c r="DVS20" s="193"/>
      <c r="DVT20" s="193"/>
      <c r="DVU20" s="193"/>
      <c r="DVV20" s="193"/>
      <c r="DVW20" s="193"/>
      <c r="DVX20" s="193"/>
      <c r="DVY20" s="193"/>
      <c r="DVZ20" s="193"/>
      <c r="DWA20" s="193"/>
      <c r="DWB20" s="193"/>
      <c r="DWC20" s="193"/>
      <c r="DWD20" s="193"/>
      <c r="DWE20" s="193"/>
      <c r="DWF20" s="193"/>
      <c r="DWG20" s="193"/>
      <c r="DWH20" s="193"/>
      <c r="DWI20" s="193"/>
      <c r="DWJ20" s="193"/>
      <c r="DWK20" s="193"/>
      <c r="DWL20" s="193"/>
      <c r="DWM20" s="193"/>
      <c r="DWN20" s="193"/>
      <c r="DWO20" s="193"/>
      <c r="DWP20" s="193"/>
      <c r="DWQ20" s="193"/>
      <c r="DWR20" s="193"/>
      <c r="DWS20" s="193"/>
      <c r="DWT20" s="193"/>
      <c r="DWU20" s="193"/>
      <c r="DWV20" s="193"/>
      <c r="DWW20" s="193"/>
      <c r="DWX20" s="193"/>
      <c r="DWY20" s="193"/>
      <c r="DWZ20" s="193"/>
      <c r="DXA20" s="193"/>
      <c r="DXB20" s="193"/>
      <c r="DXC20" s="193"/>
      <c r="DXD20" s="193"/>
      <c r="DXE20" s="193"/>
      <c r="DXF20" s="193"/>
      <c r="DXG20" s="193"/>
      <c r="DXH20" s="193"/>
      <c r="DXI20" s="193"/>
      <c r="DXJ20" s="193"/>
      <c r="DXK20" s="193"/>
      <c r="DXL20" s="193"/>
      <c r="DXM20" s="193"/>
      <c r="DXN20" s="193"/>
      <c r="DXO20" s="193"/>
      <c r="DXP20" s="193"/>
      <c r="DXQ20" s="193"/>
      <c r="DXR20" s="193"/>
      <c r="DXS20" s="193"/>
      <c r="DXT20" s="193"/>
      <c r="DXU20" s="193"/>
      <c r="DXV20" s="193"/>
      <c r="DXW20" s="193"/>
      <c r="DXX20" s="193"/>
      <c r="DXY20" s="193"/>
      <c r="DXZ20" s="193"/>
      <c r="DYA20" s="193"/>
      <c r="DYB20" s="193"/>
      <c r="DYC20" s="193"/>
      <c r="DYD20" s="193"/>
      <c r="DYE20" s="193"/>
      <c r="DYF20" s="193"/>
      <c r="DYG20" s="193"/>
      <c r="DYH20" s="193"/>
      <c r="DYI20" s="193"/>
      <c r="DYJ20" s="193"/>
      <c r="DYK20" s="193"/>
      <c r="DYL20" s="193"/>
      <c r="DYM20" s="193"/>
      <c r="DYN20" s="193"/>
      <c r="DYO20" s="193"/>
      <c r="DYP20" s="193"/>
      <c r="DYQ20" s="193"/>
      <c r="DYR20" s="193"/>
      <c r="DYS20" s="193"/>
      <c r="DYT20" s="193"/>
      <c r="DYU20" s="193"/>
      <c r="DYV20" s="193"/>
      <c r="DYW20" s="193"/>
      <c r="DYX20" s="193"/>
      <c r="DYY20" s="193"/>
      <c r="DYZ20" s="193"/>
      <c r="DZA20" s="193"/>
      <c r="DZB20" s="193"/>
      <c r="DZC20" s="193"/>
      <c r="DZD20" s="193"/>
      <c r="DZE20" s="193"/>
      <c r="DZF20" s="193"/>
      <c r="DZG20" s="193"/>
      <c r="DZH20" s="193"/>
      <c r="DZI20" s="193"/>
      <c r="DZJ20" s="193"/>
      <c r="DZK20" s="193"/>
      <c r="DZL20" s="193"/>
      <c r="DZM20" s="193"/>
      <c r="DZN20" s="193"/>
      <c r="DZO20" s="193"/>
      <c r="DZP20" s="193"/>
      <c r="DZQ20" s="193"/>
      <c r="DZR20" s="193"/>
      <c r="DZS20" s="193"/>
      <c r="DZT20" s="193"/>
      <c r="DZU20" s="193"/>
      <c r="DZV20" s="193"/>
      <c r="DZW20" s="193"/>
      <c r="DZX20" s="193"/>
      <c r="DZY20" s="193"/>
      <c r="DZZ20" s="193"/>
      <c r="EAA20" s="193"/>
      <c r="EAB20" s="193"/>
      <c r="EAC20" s="193"/>
      <c r="EAD20" s="193"/>
      <c r="EAE20" s="193"/>
      <c r="EAF20" s="193"/>
      <c r="EAG20" s="193"/>
      <c r="EAH20" s="193"/>
      <c r="EAI20" s="193"/>
      <c r="EAJ20" s="193"/>
      <c r="EAK20" s="193"/>
      <c r="EAL20" s="193"/>
      <c r="EAM20" s="193"/>
      <c r="EAN20" s="193"/>
      <c r="EAO20" s="193"/>
      <c r="EAP20" s="193"/>
      <c r="EAQ20" s="193"/>
      <c r="EAR20" s="193"/>
      <c r="EAS20" s="193"/>
      <c r="EAT20" s="193"/>
      <c r="EAU20" s="193"/>
      <c r="EAV20" s="193"/>
      <c r="EAW20" s="193"/>
      <c r="EAX20" s="193"/>
      <c r="EAY20" s="193"/>
      <c r="EAZ20" s="193"/>
      <c r="EBA20" s="193"/>
      <c r="EBB20" s="193"/>
      <c r="EBC20" s="193"/>
      <c r="EBD20" s="193"/>
      <c r="EBE20" s="193"/>
      <c r="EBF20" s="193"/>
      <c r="EBG20" s="193"/>
      <c r="EBH20" s="193"/>
      <c r="EBI20" s="193"/>
      <c r="EBJ20" s="193"/>
      <c r="EBK20" s="193"/>
      <c r="EBL20" s="193"/>
      <c r="EBM20" s="193"/>
      <c r="EBN20" s="193"/>
      <c r="EBO20" s="193"/>
      <c r="EBP20" s="193"/>
      <c r="EBQ20" s="193"/>
      <c r="EBR20" s="193"/>
      <c r="EBS20" s="193"/>
      <c r="EBT20" s="193"/>
      <c r="EBU20" s="193"/>
      <c r="EBV20" s="193"/>
      <c r="EBW20" s="193"/>
      <c r="EBX20" s="193"/>
      <c r="EBY20" s="193"/>
      <c r="EBZ20" s="193"/>
      <c r="ECA20" s="193"/>
      <c r="ECB20" s="193"/>
      <c r="ECC20" s="193"/>
      <c r="ECD20" s="193"/>
      <c r="ECE20" s="193"/>
      <c r="ECF20" s="193"/>
      <c r="ECG20" s="193"/>
      <c r="ECH20" s="193"/>
      <c r="ECI20" s="193"/>
      <c r="ECJ20" s="193"/>
      <c r="ECK20" s="193"/>
      <c r="ECL20" s="193"/>
      <c r="ECM20" s="193"/>
      <c r="ECN20" s="193"/>
      <c r="ECO20" s="193"/>
      <c r="ECP20" s="193"/>
      <c r="ECQ20" s="193"/>
      <c r="ECR20" s="193"/>
      <c r="ECS20" s="193"/>
      <c r="ECT20" s="193"/>
      <c r="ECU20" s="193"/>
      <c r="ECV20" s="193"/>
      <c r="ECW20" s="193"/>
      <c r="ECX20" s="193"/>
      <c r="ECY20" s="193"/>
      <c r="ECZ20" s="193"/>
      <c r="EDA20" s="193"/>
      <c r="EDB20" s="193"/>
      <c r="EDC20" s="193"/>
      <c r="EDD20" s="193"/>
      <c r="EDE20" s="193"/>
      <c r="EDF20" s="193"/>
      <c r="EDG20" s="193"/>
      <c r="EDH20" s="193"/>
      <c r="EDI20" s="193"/>
      <c r="EDJ20" s="193"/>
      <c r="EDK20" s="193"/>
      <c r="EDL20" s="193"/>
      <c r="EDM20" s="193"/>
      <c r="EDN20" s="193"/>
      <c r="EDO20" s="193"/>
      <c r="EDP20" s="193"/>
      <c r="EDQ20" s="193"/>
      <c r="EDR20" s="193"/>
      <c r="EDS20" s="193"/>
      <c r="EDT20" s="193"/>
      <c r="EDU20" s="193"/>
      <c r="EDV20" s="193"/>
      <c r="EDW20" s="193"/>
      <c r="EDX20" s="193"/>
      <c r="EDY20" s="193"/>
      <c r="EDZ20" s="193"/>
      <c r="EEA20" s="193"/>
      <c r="EEB20" s="193"/>
      <c r="EEC20" s="193"/>
      <c r="EED20" s="193"/>
      <c r="EEE20" s="193"/>
      <c r="EEF20" s="193"/>
      <c r="EEG20" s="193"/>
      <c r="EEH20" s="193"/>
      <c r="EEI20" s="193"/>
      <c r="EEJ20" s="193"/>
      <c r="EEK20" s="193"/>
      <c r="EEL20" s="193"/>
      <c r="EEM20" s="193"/>
      <c r="EEN20" s="193"/>
      <c r="EEO20" s="193"/>
      <c r="EEP20" s="193"/>
      <c r="EEQ20" s="193"/>
      <c r="EER20" s="193"/>
      <c r="EES20" s="193"/>
      <c r="EET20" s="193"/>
      <c r="EEU20" s="193"/>
      <c r="EEV20" s="193"/>
      <c r="EEW20" s="193"/>
      <c r="EEX20" s="193"/>
      <c r="EEY20" s="193"/>
      <c r="EEZ20" s="193"/>
      <c r="EFA20" s="193"/>
      <c r="EFB20" s="193"/>
      <c r="EFC20" s="193"/>
      <c r="EFD20" s="193"/>
      <c r="EFE20" s="193"/>
      <c r="EFF20" s="193"/>
      <c r="EFG20" s="193"/>
      <c r="EFH20" s="193"/>
      <c r="EFI20" s="193"/>
      <c r="EFJ20" s="193"/>
      <c r="EFK20" s="193"/>
      <c r="EFL20" s="193"/>
      <c r="EFM20" s="193"/>
      <c r="EFN20" s="193"/>
      <c r="EFO20" s="193"/>
      <c r="EFP20" s="193"/>
      <c r="EFQ20" s="193"/>
      <c r="EFR20" s="193"/>
      <c r="EFS20" s="193"/>
      <c r="EFT20" s="193"/>
      <c r="EFU20" s="193"/>
      <c r="EFV20" s="193"/>
      <c r="EFW20" s="193"/>
      <c r="EFX20" s="193"/>
      <c r="EFY20" s="193"/>
      <c r="EFZ20" s="193"/>
      <c r="EGA20" s="193"/>
      <c r="EGB20" s="193"/>
      <c r="EGC20" s="193"/>
      <c r="EGD20" s="193"/>
      <c r="EGE20" s="193"/>
      <c r="EGF20" s="193"/>
      <c r="EGG20" s="193"/>
      <c r="EGH20" s="193"/>
      <c r="EGI20" s="193"/>
      <c r="EGJ20" s="193"/>
      <c r="EGK20" s="193"/>
      <c r="EGL20" s="193"/>
      <c r="EGM20" s="193"/>
      <c r="EGN20" s="193"/>
      <c r="EGO20" s="193"/>
      <c r="EGP20" s="193"/>
      <c r="EGQ20" s="193"/>
      <c r="EGR20" s="193"/>
      <c r="EGS20" s="193"/>
      <c r="EGT20" s="193"/>
      <c r="EGU20" s="193"/>
      <c r="EGV20" s="193"/>
      <c r="EGW20" s="193"/>
      <c r="EGX20" s="193"/>
      <c r="EGY20" s="193"/>
      <c r="EGZ20" s="193"/>
      <c r="EHA20" s="193"/>
      <c r="EHB20" s="193"/>
      <c r="EHC20" s="193"/>
      <c r="EHD20" s="193"/>
      <c r="EHE20" s="193"/>
      <c r="EHF20" s="193"/>
      <c r="EHG20" s="193"/>
      <c r="EHH20" s="193"/>
      <c r="EHI20" s="193"/>
      <c r="EHJ20" s="193"/>
      <c r="EHK20" s="193"/>
      <c r="EHL20" s="193"/>
      <c r="EHM20" s="193"/>
      <c r="EHN20" s="193"/>
      <c r="EHO20" s="193"/>
      <c r="EHP20" s="193"/>
      <c r="EHQ20" s="193"/>
      <c r="EHR20" s="193"/>
      <c r="EHS20" s="193"/>
      <c r="EHT20" s="193"/>
      <c r="EHU20" s="193"/>
      <c r="EHV20" s="193"/>
      <c r="EHW20" s="193"/>
      <c r="EHX20" s="193"/>
      <c r="EHY20" s="193"/>
      <c r="EHZ20" s="193"/>
      <c r="EIA20" s="193"/>
      <c r="EIB20" s="193"/>
      <c r="EIC20" s="193"/>
      <c r="EID20" s="193"/>
      <c r="EIE20" s="193"/>
      <c r="EIF20" s="193"/>
      <c r="EIG20" s="193"/>
      <c r="EIH20" s="193"/>
      <c r="EII20" s="193"/>
      <c r="EIJ20" s="193"/>
      <c r="EIK20" s="193"/>
      <c r="EIL20" s="193"/>
      <c r="EIM20" s="193"/>
      <c r="EIN20" s="193"/>
      <c r="EIO20" s="193"/>
      <c r="EIP20" s="193"/>
      <c r="EIQ20" s="193"/>
      <c r="EIR20" s="193"/>
      <c r="EIS20" s="193"/>
      <c r="EIT20" s="193"/>
      <c r="EIU20" s="193"/>
      <c r="EIV20" s="193"/>
      <c r="EIW20" s="193"/>
      <c r="EIX20" s="193"/>
      <c r="EIY20" s="193"/>
      <c r="EIZ20" s="193"/>
      <c r="EJA20" s="193"/>
      <c r="EJB20" s="193"/>
      <c r="EJC20" s="193"/>
      <c r="EJD20" s="193"/>
      <c r="EJE20" s="193"/>
      <c r="EJF20" s="193"/>
      <c r="EJG20" s="193"/>
      <c r="EJH20" s="193"/>
      <c r="EJI20" s="193"/>
      <c r="EJJ20" s="193"/>
      <c r="EJK20" s="193"/>
      <c r="EJL20" s="193"/>
      <c r="EJM20" s="193"/>
      <c r="EJN20" s="193"/>
      <c r="EJO20" s="193"/>
      <c r="EJP20" s="193"/>
      <c r="EJQ20" s="193"/>
      <c r="EJR20" s="193"/>
      <c r="EJS20" s="193"/>
      <c r="EJT20" s="193"/>
      <c r="EJU20" s="193"/>
      <c r="EJV20" s="193"/>
      <c r="EJW20" s="193"/>
      <c r="EJX20" s="193"/>
      <c r="EJY20" s="193"/>
      <c r="EJZ20" s="193"/>
      <c r="EKA20" s="193"/>
      <c r="EKB20" s="193"/>
      <c r="EKC20" s="193"/>
      <c r="EKD20" s="193"/>
      <c r="EKE20" s="193"/>
      <c r="EKF20" s="193"/>
      <c r="EKG20" s="193"/>
      <c r="EKH20" s="193"/>
      <c r="EKI20" s="193"/>
      <c r="EKJ20" s="193"/>
      <c r="EKK20" s="193"/>
      <c r="EKL20" s="193"/>
      <c r="EKM20" s="193"/>
      <c r="EKN20" s="193"/>
      <c r="EKO20" s="193"/>
      <c r="EKP20" s="193"/>
      <c r="EKQ20" s="193"/>
      <c r="EKR20" s="193"/>
      <c r="EKS20" s="193"/>
      <c r="EKT20" s="193"/>
      <c r="EKU20" s="193"/>
      <c r="EKV20" s="193"/>
      <c r="EKW20" s="193"/>
      <c r="EKX20" s="193"/>
      <c r="EKY20" s="193"/>
      <c r="EKZ20" s="193"/>
      <c r="ELA20" s="193"/>
      <c r="ELB20" s="193"/>
      <c r="ELC20" s="193"/>
      <c r="ELD20" s="193"/>
      <c r="ELE20" s="193"/>
      <c r="ELF20" s="193"/>
      <c r="ELG20" s="193"/>
      <c r="ELH20" s="193"/>
      <c r="ELI20" s="193"/>
      <c r="ELJ20" s="193"/>
      <c r="ELK20" s="193"/>
      <c r="ELL20" s="193"/>
      <c r="ELM20" s="193"/>
      <c r="ELN20" s="193"/>
      <c r="ELO20" s="193"/>
      <c r="ELP20" s="193"/>
      <c r="ELQ20" s="193"/>
      <c r="ELR20" s="193"/>
      <c r="ELS20" s="193"/>
      <c r="ELT20" s="193"/>
      <c r="ELU20" s="193"/>
      <c r="ELV20" s="193"/>
      <c r="ELW20" s="193"/>
      <c r="ELX20" s="193"/>
      <c r="ELY20" s="193"/>
      <c r="ELZ20" s="193"/>
      <c r="EMA20" s="193"/>
      <c r="EMB20" s="193"/>
      <c r="EMC20" s="193"/>
      <c r="EMD20" s="193"/>
      <c r="EME20" s="193"/>
      <c r="EMF20" s="193"/>
      <c r="EMG20" s="193"/>
      <c r="EMH20" s="193"/>
      <c r="EMI20" s="193"/>
      <c r="EMJ20" s="193"/>
      <c r="EMK20" s="193"/>
      <c r="EML20" s="193"/>
      <c r="EMM20" s="193"/>
      <c r="EMN20" s="193"/>
      <c r="EMO20" s="193"/>
      <c r="EMP20" s="193"/>
      <c r="EMQ20" s="193"/>
      <c r="EMR20" s="193"/>
      <c r="EMS20" s="193"/>
      <c r="EMT20" s="193"/>
      <c r="EMU20" s="193"/>
      <c r="EMV20" s="193"/>
      <c r="EMW20" s="193"/>
      <c r="EMX20" s="193"/>
      <c r="EMY20" s="193"/>
      <c r="EMZ20" s="193"/>
      <c r="ENA20" s="193"/>
      <c r="ENB20" s="193"/>
      <c r="ENC20" s="193"/>
      <c r="END20" s="193"/>
      <c r="ENE20" s="193"/>
      <c r="ENF20" s="193"/>
      <c r="ENG20" s="193"/>
      <c r="ENH20" s="193"/>
      <c r="ENI20" s="193"/>
      <c r="ENJ20" s="193"/>
      <c r="ENK20" s="193"/>
      <c r="ENL20" s="193"/>
      <c r="ENM20" s="193"/>
      <c r="ENN20" s="193"/>
      <c r="ENO20" s="193"/>
      <c r="ENP20" s="193"/>
      <c r="ENQ20" s="193"/>
      <c r="ENR20" s="193"/>
      <c r="ENS20" s="193"/>
      <c r="ENT20" s="193"/>
      <c r="ENU20" s="193"/>
      <c r="ENV20" s="193"/>
      <c r="ENW20" s="193"/>
      <c r="ENX20" s="193"/>
      <c r="ENY20" s="193"/>
      <c r="ENZ20" s="193"/>
      <c r="EOA20" s="193"/>
      <c r="EOB20" s="193"/>
      <c r="EOC20" s="193"/>
      <c r="EOD20" s="193"/>
      <c r="EOE20" s="193"/>
      <c r="EOF20" s="193"/>
      <c r="EOG20" s="193"/>
      <c r="EOH20" s="193"/>
      <c r="EOI20" s="193"/>
      <c r="EOJ20" s="193"/>
      <c r="EOK20" s="193"/>
      <c r="EOL20" s="193"/>
      <c r="EOM20" s="193"/>
      <c r="EON20" s="193"/>
      <c r="EOO20" s="193"/>
      <c r="EOP20" s="193"/>
      <c r="EOQ20" s="193"/>
      <c r="EOR20" s="193"/>
      <c r="EOS20" s="193"/>
      <c r="EOT20" s="193"/>
      <c r="EOU20" s="193"/>
      <c r="EOV20" s="193"/>
      <c r="EOW20" s="193"/>
      <c r="EOX20" s="193"/>
      <c r="EOY20" s="193"/>
      <c r="EOZ20" s="193"/>
      <c r="EPA20" s="193"/>
      <c r="EPB20" s="193"/>
      <c r="EPC20" s="193"/>
      <c r="EPD20" s="193"/>
      <c r="EPE20" s="193"/>
      <c r="EPF20" s="193"/>
      <c r="EPG20" s="193"/>
      <c r="EPH20" s="193"/>
      <c r="EPI20" s="193"/>
      <c r="EPJ20" s="193"/>
      <c r="EPK20" s="193"/>
      <c r="EPL20" s="193"/>
      <c r="EPM20" s="193"/>
      <c r="EPN20" s="193"/>
      <c r="EPO20" s="193"/>
      <c r="EPP20" s="193"/>
      <c r="EPQ20" s="193"/>
      <c r="EPR20" s="193"/>
      <c r="EPS20" s="193"/>
      <c r="EPT20" s="193"/>
      <c r="EPU20" s="193"/>
      <c r="EPV20" s="193"/>
      <c r="EPW20" s="193"/>
      <c r="EPX20" s="193"/>
      <c r="EPY20" s="193"/>
      <c r="EPZ20" s="193"/>
      <c r="EQA20" s="193"/>
      <c r="EQB20" s="193"/>
      <c r="EQC20" s="193"/>
      <c r="EQD20" s="193"/>
      <c r="EQE20" s="193"/>
      <c r="EQF20" s="193"/>
      <c r="EQG20" s="193"/>
      <c r="EQH20" s="193"/>
      <c r="EQI20" s="193"/>
      <c r="EQJ20" s="193"/>
      <c r="EQK20" s="193"/>
      <c r="EQL20" s="193"/>
      <c r="EQM20" s="193"/>
      <c r="EQN20" s="193"/>
      <c r="EQO20" s="193"/>
      <c r="EQP20" s="193"/>
      <c r="EQQ20" s="193"/>
      <c r="EQR20" s="193"/>
      <c r="EQS20" s="193"/>
      <c r="EQT20" s="193"/>
      <c r="EQU20" s="193"/>
      <c r="EQV20" s="193"/>
      <c r="EQW20" s="193"/>
      <c r="EQX20" s="193"/>
      <c r="EQY20" s="193"/>
      <c r="EQZ20" s="193"/>
      <c r="ERA20" s="193"/>
      <c r="ERB20" s="193"/>
      <c r="ERC20" s="193"/>
      <c r="ERD20" s="193"/>
      <c r="ERE20" s="193"/>
      <c r="ERF20" s="193"/>
      <c r="ERG20" s="193"/>
      <c r="ERH20" s="193"/>
      <c r="ERI20" s="193"/>
      <c r="ERJ20" s="193"/>
      <c r="ERK20" s="193"/>
      <c r="ERL20" s="193"/>
      <c r="ERM20" s="193"/>
      <c r="ERN20" s="193"/>
      <c r="ERO20" s="193"/>
      <c r="ERP20" s="193"/>
      <c r="ERQ20" s="193"/>
      <c r="ERR20" s="193"/>
      <c r="ERS20" s="193"/>
      <c r="ERT20" s="193"/>
      <c r="ERU20" s="193"/>
      <c r="ERV20" s="193"/>
      <c r="ERW20" s="193"/>
      <c r="ERX20" s="193"/>
      <c r="ERY20" s="193"/>
      <c r="ERZ20" s="193"/>
      <c r="ESA20" s="193"/>
      <c r="ESB20" s="193"/>
      <c r="ESC20" s="193"/>
      <c r="ESD20" s="193"/>
      <c r="ESE20" s="193"/>
      <c r="ESF20" s="193"/>
      <c r="ESG20" s="193"/>
      <c r="ESH20" s="193"/>
      <c r="ESI20" s="193"/>
      <c r="ESJ20" s="193"/>
      <c r="ESK20" s="193"/>
      <c r="ESL20" s="193"/>
      <c r="ESM20" s="193"/>
      <c r="ESN20" s="193"/>
      <c r="ESO20" s="193"/>
      <c r="ESP20" s="193"/>
      <c r="ESQ20" s="193"/>
      <c r="ESR20" s="193"/>
      <c r="ESS20" s="193"/>
      <c r="EST20" s="193"/>
      <c r="ESU20" s="193"/>
      <c r="ESV20" s="193"/>
      <c r="ESW20" s="193"/>
      <c r="ESX20" s="193"/>
      <c r="ESY20" s="193"/>
      <c r="ESZ20" s="193"/>
      <c r="ETA20" s="193"/>
      <c r="ETB20" s="193"/>
      <c r="ETC20" s="193"/>
      <c r="ETD20" s="193"/>
      <c r="ETE20" s="193"/>
      <c r="ETF20" s="193"/>
      <c r="ETG20" s="193"/>
      <c r="ETH20" s="193"/>
      <c r="ETI20" s="193"/>
      <c r="ETJ20" s="193"/>
      <c r="ETK20" s="193"/>
      <c r="ETL20" s="193"/>
      <c r="ETM20" s="193"/>
      <c r="ETN20" s="193"/>
      <c r="ETO20" s="193"/>
      <c r="ETP20" s="193"/>
      <c r="ETQ20" s="193"/>
      <c r="ETR20" s="193"/>
      <c r="ETS20" s="193"/>
      <c r="ETT20" s="193"/>
      <c r="ETU20" s="193"/>
      <c r="ETV20" s="193"/>
      <c r="ETW20" s="193"/>
      <c r="ETX20" s="193"/>
      <c r="ETY20" s="193"/>
      <c r="ETZ20" s="193"/>
      <c r="EUA20" s="193"/>
      <c r="EUB20" s="193"/>
      <c r="EUC20" s="193"/>
      <c r="EUD20" s="193"/>
      <c r="EUE20" s="193"/>
      <c r="EUF20" s="193"/>
      <c r="EUG20" s="193"/>
      <c r="EUH20" s="193"/>
      <c r="EUI20" s="193"/>
      <c r="EUJ20" s="193"/>
      <c r="EUK20" s="193"/>
      <c r="EUL20" s="193"/>
      <c r="EUM20" s="193"/>
      <c r="EUN20" s="193"/>
      <c r="EUO20" s="193"/>
      <c r="EUP20" s="193"/>
      <c r="EUQ20" s="193"/>
      <c r="EUR20" s="193"/>
      <c r="EUS20" s="193"/>
      <c r="EUT20" s="193"/>
      <c r="EUU20" s="193"/>
      <c r="EUV20" s="193"/>
      <c r="EUW20" s="193"/>
      <c r="EUX20" s="193"/>
      <c r="EUY20" s="193"/>
      <c r="EUZ20" s="193"/>
      <c r="EVA20" s="193"/>
      <c r="EVB20" s="193"/>
      <c r="EVC20" s="193"/>
      <c r="EVD20" s="193"/>
      <c r="EVE20" s="193"/>
      <c r="EVF20" s="193"/>
      <c r="EVG20" s="193"/>
      <c r="EVH20" s="193"/>
      <c r="EVI20" s="193"/>
      <c r="EVJ20" s="193"/>
      <c r="EVK20" s="193"/>
      <c r="EVL20" s="193"/>
      <c r="EVM20" s="193"/>
      <c r="EVN20" s="193"/>
      <c r="EVO20" s="193"/>
      <c r="EVP20" s="193"/>
      <c r="EVQ20" s="193"/>
      <c r="EVR20" s="193"/>
      <c r="EVS20" s="193"/>
      <c r="EVT20" s="193"/>
      <c r="EVU20" s="193"/>
      <c r="EVV20" s="193"/>
      <c r="EVW20" s="193"/>
      <c r="EVX20" s="193"/>
      <c r="EVY20" s="193"/>
      <c r="EVZ20" s="193"/>
      <c r="EWA20" s="193"/>
      <c r="EWB20" s="193"/>
      <c r="EWC20" s="193"/>
      <c r="EWD20" s="193"/>
      <c r="EWE20" s="193"/>
      <c r="EWF20" s="193"/>
      <c r="EWG20" s="193"/>
      <c r="EWH20" s="193"/>
      <c r="EWI20" s="193"/>
      <c r="EWJ20" s="193"/>
      <c r="EWK20" s="193"/>
      <c r="EWL20" s="193"/>
      <c r="EWM20" s="193"/>
      <c r="EWN20" s="193"/>
      <c r="EWO20" s="193"/>
      <c r="EWP20" s="193"/>
      <c r="EWQ20" s="193"/>
      <c r="EWR20" s="193"/>
      <c r="EWS20" s="193"/>
      <c r="EWT20" s="193"/>
      <c r="EWU20" s="193"/>
      <c r="EWV20" s="193"/>
      <c r="EWW20" s="193"/>
      <c r="EWX20" s="193"/>
      <c r="EWY20" s="193"/>
      <c r="EWZ20" s="193"/>
      <c r="EXA20" s="193"/>
      <c r="EXB20" s="193"/>
      <c r="EXC20" s="193"/>
      <c r="EXD20" s="193"/>
      <c r="EXE20" s="193"/>
      <c r="EXF20" s="193"/>
      <c r="EXG20" s="193"/>
      <c r="EXH20" s="193"/>
      <c r="EXI20" s="193"/>
      <c r="EXJ20" s="193"/>
      <c r="EXK20" s="193"/>
      <c r="EXL20" s="193"/>
      <c r="EXM20" s="193"/>
      <c r="EXN20" s="193"/>
      <c r="EXO20" s="193"/>
      <c r="EXP20" s="193"/>
      <c r="EXQ20" s="193"/>
      <c r="EXR20" s="193"/>
      <c r="EXS20" s="193"/>
      <c r="EXT20" s="193"/>
      <c r="EXU20" s="193"/>
      <c r="EXV20" s="193"/>
      <c r="EXW20" s="193"/>
      <c r="EXX20" s="193"/>
      <c r="EXY20" s="193"/>
      <c r="EXZ20" s="193"/>
      <c r="EYA20" s="193"/>
      <c r="EYB20" s="193"/>
      <c r="EYC20" s="193"/>
      <c r="EYD20" s="193"/>
      <c r="EYE20" s="193"/>
      <c r="EYF20" s="193"/>
      <c r="EYG20" s="193"/>
      <c r="EYH20" s="193"/>
      <c r="EYI20" s="193"/>
      <c r="EYJ20" s="193"/>
      <c r="EYK20" s="193"/>
      <c r="EYL20" s="193"/>
      <c r="EYM20" s="193"/>
      <c r="EYN20" s="193"/>
      <c r="EYO20" s="193"/>
      <c r="EYP20" s="193"/>
      <c r="EYQ20" s="193"/>
      <c r="EYR20" s="193"/>
      <c r="EYS20" s="193"/>
      <c r="EYT20" s="193"/>
      <c r="EYU20" s="193"/>
      <c r="EYV20" s="193"/>
      <c r="EYW20" s="193"/>
      <c r="EYX20" s="193"/>
      <c r="EYY20" s="193"/>
      <c r="EYZ20" s="193"/>
      <c r="EZA20" s="193"/>
      <c r="EZB20" s="193"/>
      <c r="EZC20" s="193"/>
      <c r="EZD20" s="193"/>
      <c r="EZE20" s="193"/>
      <c r="EZF20" s="193"/>
      <c r="EZG20" s="193"/>
      <c r="EZH20" s="193"/>
      <c r="EZI20" s="193"/>
      <c r="EZJ20" s="193"/>
      <c r="EZK20" s="193"/>
      <c r="EZL20" s="193"/>
      <c r="EZM20" s="193"/>
      <c r="EZN20" s="193"/>
      <c r="EZO20" s="193"/>
      <c r="EZP20" s="193"/>
      <c r="EZQ20" s="193"/>
      <c r="EZR20" s="193"/>
      <c r="EZS20" s="193"/>
      <c r="EZT20" s="193"/>
      <c r="EZU20" s="193"/>
      <c r="EZV20" s="193"/>
      <c r="EZW20" s="193"/>
      <c r="EZX20" s="193"/>
      <c r="EZY20" s="193"/>
      <c r="EZZ20" s="193"/>
      <c r="FAA20" s="193"/>
      <c r="FAB20" s="193"/>
      <c r="FAC20" s="193"/>
      <c r="FAD20" s="193"/>
      <c r="FAE20" s="193"/>
      <c r="FAF20" s="193"/>
      <c r="FAG20" s="193"/>
      <c r="FAH20" s="193"/>
      <c r="FAI20" s="193"/>
      <c r="FAJ20" s="193"/>
      <c r="FAK20" s="193"/>
      <c r="FAL20" s="193"/>
      <c r="FAM20" s="193"/>
      <c r="FAN20" s="193"/>
      <c r="FAO20" s="193"/>
      <c r="FAP20" s="193"/>
      <c r="FAQ20" s="193"/>
      <c r="FAR20" s="193"/>
      <c r="FAS20" s="193"/>
      <c r="FAT20" s="193"/>
      <c r="FAU20" s="193"/>
      <c r="FAV20" s="193"/>
      <c r="FAW20" s="193"/>
      <c r="FAX20" s="193"/>
      <c r="FAY20" s="193"/>
      <c r="FAZ20" s="193"/>
      <c r="FBA20" s="193"/>
      <c r="FBB20" s="193"/>
      <c r="FBC20" s="193"/>
      <c r="FBD20" s="193"/>
      <c r="FBE20" s="193"/>
      <c r="FBF20" s="193"/>
      <c r="FBG20" s="193"/>
      <c r="FBH20" s="193"/>
      <c r="FBI20" s="193"/>
      <c r="FBJ20" s="193"/>
      <c r="FBK20" s="193"/>
      <c r="FBL20" s="193"/>
      <c r="FBM20" s="193"/>
      <c r="FBN20" s="193"/>
      <c r="FBO20" s="193"/>
      <c r="FBP20" s="193"/>
      <c r="FBQ20" s="193"/>
      <c r="FBR20" s="193"/>
      <c r="FBS20" s="193"/>
      <c r="FBT20" s="193"/>
      <c r="FBU20" s="193"/>
      <c r="FBV20" s="193"/>
      <c r="FBW20" s="193"/>
      <c r="FBX20" s="193"/>
      <c r="FBY20" s="193"/>
      <c r="FBZ20" s="193"/>
      <c r="FCA20" s="193"/>
      <c r="FCB20" s="193"/>
      <c r="FCC20" s="193"/>
      <c r="FCD20" s="193"/>
      <c r="FCE20" s="193"/>
      <c r="FCF20" s="193"/>
      <c r="FCG20" s="193"/>
      <c r="FCH20" s="193"/>
      <c r="FCI20" s="193"/>
      <c r="FCJ20" s="193"/>
      <c r="FCK20" s="193"/>
      <c r="FCL20" s="193"/>
      <c r="FCM20" s="193"/>
      <c r="FCN20" s="193"/>
      <c r="FCO20" s="193"/>
      <c r="FCP20" s="193"/>
      <c r="FCQ20" s="193"/>
      <c r="FCR20" s="193"/>
      <c r="FCS20" s="193"/>
      <c r="FCT20" s="193"/>
      <c r="FCU20" s="193"/>
      <c r="FCV20" s="193"/>
      <c r="FCW20" s="193"/>
      <c r="FCX20" s="193"/>
      <c r="FCY20" s="193"/>
      <c r="FCZ20" s="193"/>
      <c r="FDA20" s="193"/>
      <c r="FDB20" s="193"/>
      <c r="FDC20" s="193"/>
      <c r="FDD20" s="193"/>
      <c r="FDE20" s="193"/>
      <c r="FDF20" s="193"/>
      <c r="FDG20" s="193"/>
      <c r="FDH20" s="193"/>
      <c r="FDI20" s="193"/>
      <c r="FDJ20" s="193"/>
      <c r="FDK20" s="193"/>
      <c r="FDL20" s="193"/>
      <c r="FDM20" s="193"/>
      <c r="FDN20" s="193"/>
      <c r="FDO20" s="193"/>
      <c r="FDP20" s="193"/>
      <c r="FDQ20" s="193"/>
      <c r="FDR20" s="193"/>
      <c r="FDS20" s="193"/>
      <c r="FDT20" s="193"/>
      <c r="FDU20" s="193"/>
      <c r="FDV20" s="193"/>
      <c r="FDW20" s="193"/>
      <c r="FDX20" s="193"/>
      <c r="FDY20" s="193"/>
      <c r="FDZ20" s="193"/>
      <c r="FEA20" s="193"/>
      <c r="FEB20" s="193"/>
      <c r="FEC20" s="193"/>
      <c r="FED20" s="193"/>
      <c r="FEE20" s="193"/>
      <c r="FEF20" s="193"/>
      <c r="FEG20" s="193"/>
      <c r="FEH20" s="193"/>
      <c r="FEI20" s="193"/>
      <c r="FEJ20" s="193"/>
      <c r="FEK20" s="193"/>
      <c r="FEL20" s="193"/>
      <c r="FEM20" s="193"/>
      <c r="FEN20" s="193"/>
      <c r="FEO20" s="193"/>
      <c r="FEP20" s="193"/>
      <c r="FEQ20" s="193"/>
      <c r="FER20" s="193"/>
      <c r="FES20" s="193"/>
      <c r="FET20" s="193"/>
      <c r="FEU20" s="193"/>
      <c r="FEV20" s="193"/>
      <c r="FEW20" s="193"/>
      <c r="FEX20" s="193"/>
      <c r="FEY20" s="193"/>
      <c r="FEZ20" s="193"/>
      <c r="FFA20" s="193"/>
      <c r="FFB20" s="193"/>
      <c r="FFC20" s="193"/>
      <c r="FFD20" s="193"/>
      <c r="FFE20" s="193"/>
      <c r="FFF20" s="193"/>
      <c r="FFG20" s="193"/>
      <c r="FFH20" s="193"/>
      <c r="FFI20" s="193"/>
      <c r="FFJ20" s="193"/>
      <c r="FFK20" s="193"/>
      <c r="FFL20" s="193"/>
      <c r="FFM20" s="193"/>
      <c r="FFN20" s="193"/>
      <c r="FFO20" s="193"/>
      <c r="FFP20" s="193"/>
      <c r="FFQ20" s="193"/>
      <c r="FFR20" s="193"/>
      <c r="FFS20" s="193"/>
      <c r="FFT20" s="193"/>
      <c r="FFU20" s="193"/>
      <c r="FFV20" s="193"/>
      <c r="FFW20" s="193"/>
      <c r="FFX20" s="193"/>
      <c r="FFY20" s="193"/>
      <c r="FFZ20" s="193"/>
      <c r="FGA20" s="193"/>
      <c r="FGB20" s="193"/>
      <c r="FGC20" s="193"/>
      <c r="FGD20" s="193"/>
      <c r="FGE20" s="193"/>
      <c r="FGF20" s="193"/>
      <c r="FGG20" s="193"/>
      <c r="FGH20" s="193"/>
      <c r="FGI20" s="193"/>
      <c r="FGJ20" s="193"/>
      <c r="FGK20" s="193"/>
      <c r="FGL20" s="193"/>
      <c r="FGM20" s="193"/>
      <c r="FGN20" s="193"/>
      <c r="FGO20" s="193"/>
      <c r="FGP20" s="193"/>
      <c r="FGQ20" s="193"/>
      <c r="FGR20" s="193"/>
      <c r="FGS20" s="193"/>
      <c r="FGT20" s="193"/>
      <c r="FGU20" s="193"/>
      <c r="FGV20" s="193"/>
      <c r="FGW20" s="193"/>
      <c r="FGX20" s="193"/>
      <c r="FGY20" s="193"/>
      <c r="FGZ20" s="193"/>
      <c r="FHA20" s="193"/>
      <c r="FHB20" s="193"/>
      <c r="FHC20" s="193"/>
      <c r="FHD20" s="193"/>
      <c r="FHE20" s="193"/>
      <c r="FHF20" s="193"/>
      <c r="FHG20" s="193"/>
      <c r="FHH20" s="193"/>
      <c r="FHI20" s="193"/>
      <c r="FHJ20" s="193"/>
      <c r="FHK20" s="193"/>
      <c r="FHL20" s="193"/>
      <c r="FHM20" s="193"/>
      <c r="FHN20" s="193"/>
      <c r="FHO20" s="193"/>
      <c r="FHP20" s="193"/>
      <c r="FHQ20" s="193"/>
      <c r="FHR20" s="193"/>
      <c r="FHS20" s="193"/>
      <c r="FHT20" s="193"/>
      <c r="FHU20" s="193"/>
      <c r="FHV20" s="193"/>
      <c r="FHW20" s="193"/>
      <c r="FHX20" s="193"/>
      <c r="FHY20" s="193"/>
      <c r="FHZ20" s="193"/>
      <c r="FIA20" s="193"/>
      <c r="FIB20" s="193"/>
      <c r="FIC20" s="193"/>
      <c r="FID20" s="193"/>
      <c r="FIE20" s="193"/>
      <c r="FIF20" s="193"/>
      <c r="FIG20" s="193"/>
      <c r="FIH20" s="193"/>
      <c r="FII20" s="193"/>
      <c r="FIJ20" s="193"/>
      <c r="FIK20" s="193"/>
      <c r="FIL20" s="193"/>
      <c r="FIM20" s="193"/>
      <c r="FIN20" s="193"/>
      <c r="FIO20" s="193"/>
      <c r="FIP20" s="193"/>
      <c r="FIQ20" s="193"/>
      <c r="FIR20" s="193"/>
      <c r="FIS20" s="193"/>
      <c r="FIT20" s="193"/>
      <c r="FIU20" s="193"/>
      <c r="FIV20" s="193"/>
      <c r="FIW20" s="193"/>
      <c r="FIX20" s="193"/>
      <c r="FIY20" s="193"/>
      <c r="FIZ20" s="193"/>
      <c r="FJA20" s="193"/>
      <c r="FJB20" s="193"/>
      <c r="FJC20" s="193"/>
      <c r="FJD20" s="193"/>
      <c r="FJE20" s="193"/>
      <c r="FJF20" s="193"/>
      <c r="FJG20" s="193"/>
      <c r="FJH20" s="193"/>
      <c r="FJI20" s="193"/>
      <c r="FJJ20" s="193"/>
      <c r="FJK20" s="193"/>
      <c r="FJL20" s="193"/>
      <c r="FJM20" s="193"/>
      <c r="FJN20" s="193"/>
      <c r="FJO20" s="193"/>
      <c r="FJP20" s="193"/>
      <c r="FJQ20" s="193"/>
      <c r="FJR20" s="193"/>
      <c r="FJS20" s="193"/>
      <c r="FJT20" s="193"/>
      <c r="FJU20" s="193"/>
      <c r="FJV20" s="193"/>
      <c r="FJW20" s="193"/>
      <c r="FJX20" s="193"/>
      <c r="FJY20" s="193"/>
      <c r="FJZ20" s="193"/>
      <c r="FKA20" s="193"/>
      <c r="FKB20" s="193"/>
      <c r="FKC20" s="193"/>
      <c r="FKD20" s="193"/>
      <c r="FKE20" s="193"/>
      <c r="FKF20" s="193"/>
      <c r="FKG20" s="193"/>
      <c r="FKH20" s="193"/>
      <c r="FKI20" s="193"/>
      <c r="FKJ20" s="193"/>
      <c r="FKK20" s="193"/>
      <c r="FKL20" s="193"/>
      <c r="FKM20" s="193"/>
      <c r="FKN20" s="193"/>
      <c r="FKO20" s="193"/>
      <c r="FKP20" s="193"/>
      <c r="FKQ20" s="193"/>
      <c r="FKR20" s="193"/>
      <c r="FKS20" s="193"/>
      <c r="FKT20" s="193"/>
      <c r="FKU20" s="193"/>
      <c r="FKV20" s="193"/>
      <c r="FKW20" s="193"/>
      <c r="FKX20" s="193"/>
      <c r="FKY20" s="193"/>
      <c r="FKZ20" s="193"/>
      <c r="FLA20" s="193"/>
      <c r="FLB20" s="193"/>
      <c r="FLC20" s="193"/>
      <c r="FLD20" s="193"/>
      <c r="FLE20" s="193"/>
      <c r="FLF20" s="193"/>
      <c r="FLG20" s="193"/>
      <c r="FLH20" s="193"/>
      <c r="FLI20" s="193"/>
      <c r="FLJ20" s="193"/>
      <c r="FLK20" s="193"/>
      <c r="FLL20" s="193"/>
      <c r="FLM20" s="193"/>
      <c r="FLN20" s="193"/>
      <c r="FLO20" s="193"/>
      <c r="FLP20" s="193"/>
      <c r="FLQ20" s="193"/>
      <c r="FLR20" s="193"/>
      <c r="FLS20" s="193"/>
      <c r="FLT20" s="193"/>
      <c r="FLU20" s="193"/>
      <c r="FLV20" s="193"/>
      <c r="FLW20" s="193"/>
      <c r="FLX20" s="193"/>
      <c r="FLY20" s="193"/>
      <c r="FLZ20" s="193"/>
      <c r="FMA20" s="193"/>
      <c r="FMB20" s="193"/>
      <c r="FMC20" s="193"/>
      <c r="FMD20" s="193"/>
      <c r="FME20" s="193"/>
      <c r="FMF20" s="193"/>
      <c r="FMG20" s="193"/>
      <c r="FMH20" s="193"/>
      <c r="FMI20" s="193"/>
      <c r="FMJ20" s="193"/>
      <c r="FMK20" s="193"/>
      <c r="FML20" s="193"/>
      <c r="FMM20" s="193"/>
      <c r="FMN20" s="193"/>
      <c r="FMO20" s="193"/>
      <c r="FMP20" s="193"/>
      <c r="FMQ20" s="193"/>
      <c r="FMR20" s="193"/>
      <c r="FMS20" s="193"/>
      <c r="FMT20" s="193"/>
      <c r="FMU20" s="193"/>
      <c r="FMV20" s="193"/>
      <c r="FMW20" s="193"/>
      <c r="FMX20" s="193"/>
      <c r="FMY20" s="193"/>
      <c r="FMZ20" s="193"/>
      <c r="FNA20" s="193"/>
      <c r="FNB20" s="193"/>
      <c r="FNC20" s="193"/>
      <c r="FND20" s="193"/>
      <c r="FNE20" s="193"/>
      <c r="FNF20" s="193"/>
      <c r="FNG20" s="193"/>
      <c r="FNH20" s="193"/>
      <c r="FNI20" s="193"/>
      <c r="FNJ20" s="193"/>
      <c r="FNK20" s="193"/>
      <c r="FNL20" s="193"/>
      <c r="FNM20" s="193"/>
      <c r="FNN20" s="193"/>
      <c r="FNO20" s="193"/>
      <c r="FNP20" s="193"/>
      <c r="FNQ20" s="193"/>
      <c r="FNR20" s="193"/>
      <c r="FNS20" s="193"/>
      <c r="FNT20" s="193"/>
      <c r="FNU20" s="193"/>
      <c r="FNV20" s="193"/>
      <c r="FNW20" s="193"/>
      <c r="FNX20" s="193"/>
      <c r="FNY20" s="193"/>
      <c r="FNZ20" s="193"/>
      <c r="FOA20" s="193"/>
      <c r="FOB20" s="193"/>
      <c r="FOC20" s="193"/>
      <c r="FOD20" s="193"/>
      <c r="FOE20" s="193"/>
      <c r="FOF20" s="193"/>
      <c r="FOG20" s="193"/>
      <c r="FOH20" s="193"/>
      <c r="FOI20" s="193"/>
      <c r="FOJ20" s="193"/>
      <c r="FOK20" s="193"/>
      <c r="FOL20" s="193"/>
      <c r="FOM20" s="193"/>
      <c r="FON20" s="193"/>
      <c r="FOO20" s="193"/>
      <c r="FOP20" s="193"/>
      <c r="FOQ20" s="193"/>
      <c r="FOR20" s="193"/>
      <c r="FOS20" s="193"/>
      <c r="FOT20" s="193"/>
      <c r="FOU20" s="193"/>
      <c r="FOV20" s="193"/>
      <c r="FOW20" s="193"/>
      <c r="FOX20" s="193"/>
      <c r="FOY20" s="193"/>
      <c r="FOZ20" s="193"/>
      <c r="FPA20" s="193"/>
      <c r="FPB20" s="193"/>
      <c r="FPC20" s="193"/>
      <c r="FPD20" s="193"/>
      <c r="FPE20" s="193"/>
      <c r="FPF20" s="193"/>
      <c r="FPG20" s="193"/>
      <c r="FPH20" s="193"/>
      <c r="FPI20" s="193"/>
      <c r="FPJ20" s="193"/>
      <c r="FPK20" s="193"/>
      <c r="FPL20" s="193"/>
      <c r="FPM20" s="193"/>
      <c r="FPN20" s="193"/>
      <c r="FPO20" s="193"/>
      <c r="FPP20" s="193"/>
      <c r="FPQ20" s="193"/>
      <c r="FPR20" s="193"/>
      <c r="FPS20" s="193"/>
      <c r="FPT20" s="193"/>
      <c r="FPU20" s="193"/>
      <c r="FPV20" s="193"/>
      <c r="FPW20" s="193"/>
      <c r="FPX20" s="193"/>
      <c r="FPY20" s="193"/>
      <c r="FPZ20" s="193"/>
      <c r="FQA20" s="193"/>
      <c r="FQB20" s="193"/>
      <c r="FQC20" s="193"/>
      <c r="FQD20" s="193"/>
      <c r="FQE20" s="193"/>
      <c r="FQF20" s="193"/>
      <c r="FQG20" s="193"/>
      <c r="FQH20" s="193"/>
      <c r="FQI20" s="193"/>
      <c r="FQJ20" s="193"/>
      <c r="FQK20" s="193"/>
      <c r="FQL20" s="193"/>
      <c r="FQM20" s="193"/>
      <c r="FQN20" s="193"/>
      <c r="FQO20" s="193"/>
      <c r="FQP20" s="193"/>
      <c r="FQQ20" s="193"/>
      <c r="FQR20" s="193"/>
      <c r="FQS20" s="193"/>
      <c r="FQT20" s="193"/>
      <c r="FQU20" s="193"/>
      <c r="FQV20" s="193"/>
      <c r="FQW20" s="193"/>
      <c r="FQX20" s="193"/>
      <c r="FQY20" s="193"/>
      <c r="FQZ20" s="193"/>
      <c r="FRA20" s="193"/>
      <c r="FRB20" s="193"/>
      <c r="FRC20" s="193"/>
      <c r="FRD20" s="193"/>
      <c r="FRE20" s="193"/>
      <c r="FRF20" s="193"/>
      <c r="FRG20" s="193"/>
      <c r="FRH20" s="193"/>
      <c r="FRI20" s="193"/>
      <c r="FRJ20" s="193"/>
      <c r="FRK20" s="193"/>
      <c r="FRL20" s="193"/>
      <c r="FRM20" s="193"/>
      <c r="FRN20" s="193"/>
      <c r="FRO20" s="193"/>
      <c r="FRP20" s="193"/>
      <c r="FRQ20" s="193"/>
      <c r="FRR20" s="193"/>
      <c r="FRS20" s="193"/>
      <c r="FRT20" s="193"/>
      <c r="FRU20" s="193"/>
      <c r="FRV20" s="193"/>
      <c r="FRW20" s="193"/>
      <c r="FRX20" s="193"/>
      <c r="FRY20" s="193"/>
      <c r="FRZ20" s="193"/>
      <c r="FSA20" s="193"/>
      <c r="FSB20" s="193"/>
      <c r="FSC20" s="193"/>
      <c r="FSD20" s="193"/>
      <c r="FSE20" s="193"/>
      <c r="FSF20" s="193"/>
      <c r="FSG20" s="193"/>
      <c r="FSH20" s="193"/>
      <c r="FSI20" s="193"/>
      <c r="FSJ20" s="193"/>
      <c r="FSK20" s="193"/>
      <c r="FSL20" s="193"/>
      <c r="FSM20" s="193"/>
      <c r="FSN20" s="193"/>
      <c r="FSO20" s="193"/>
      <c r="FSP20" s="193"/>
      <c r="FSQ20" s="193"/>
      <c r="FSR20" s="193"/>
      <c r="FSS20" s="193"/>
      <c r="FST20" s="193"/>
      <c r="FSU20" s="193"/>
      <c r="FSV20" s="193"/>
      <c r="FSW20" s="193"/>
      <c r="FSX20" s="193"/>
      <c r="FSY20" s="193"/>
      <c r="FSZ20" s="193"/>
      <c r="FTA20" s="193"/>
      <c r="FTB20" s="193"/>
      <c r="FTC20" s="193"/>
      <c r="FTD20" s="193"/>
      <c r="FTE20" s="193"/>
      <c r="FTF20" s="193"/>
      <c r="FTG20" s="193"/>
      <c r="FTH20" s="193"/>
      <c r="FTI20" s="193"/>
      <c r="FTJ20" s="193"/>
      <c r="FTK20" s="193"/>
      <c r="FTL20" s="193"/>
      <c r="FTM20" s="193"/>
      <c r="FTN20" s="193"/>
      <c r="FTO20" s="193"/>
      <c r="FTP20" s="193"/>
      <c r="FTQ20" s="193"/>
      <c r="FTR20" s="193"/>
      <c r="FTS20" s="193"/>
      <c r="FTT20" s="193"/>
      <c r="FTU20" s="193"/>
      <c r="FTV20" s="193"/>
      <c r="FTW20" s="193"/>
      <c r="FTX20" s="193"/>
      <c r="FTY20" s="193"/>
      <c r="FTZ20" s="193"/>
      <c r="FUA20" s="193"/>
      <c r="FUB20" s="193"/>
      <c r="FUC20" s="193"/>
      <c r="FUD20" s="193"/>
      <c r="FUE20" s="193"/>
      <c r="FUF20" s="193"/>
      <c r="FUG20" s="193"/>
      <c r="FUH20" s="193"/>
      <c r="FUI20" s="193"/>
      <c r="FUJ20" s="193"/>
      <c r="FUK20" s="193"/>
      <c r="FUL20" s="193"/>
      <c r="FUM20" s="193"/>
      <c r="FUN20" s="193"/>
      <c r="FUO20" s="193"/>
      <c r="FUP20" s="193"/>
      <c r="FUQ20" s="193"/>
      <c r="FUR20" s="193"/>
      <c r="FUS20" s="193"/>
      <c r="FUT20" s="193"/>
      <c r="FUU20" s="193"/>
      <c r="FUV20" s="193"/>
      <c r="FUW20" s="193"/>
      <c r="FUX20" s="193"/>
      <c r="FUY20" s="193"/>
      <c r="FUZ20" s="193"/>
      <c r="FVA20" s="193"/>
      <c r="FVB20" s="193"/>
      <c r="FVC20" s="193"/>
      <c r="FVD20" s="193"/>
      <c r="FVE20" s="193"/>
      <c r="FVF20" s="193"/>
      <c r="FVG20" s="193"/>
      <c r="FVH20" s="193"/>
      <c r="FVI20" s="193"/>
      <c r="FVJ20" s="193"/>
      <c r="FVK20" s="193"/>
      <c r="FVL20" s="193"/>
      <c r="FVM20" s="193"/>
      <c r="FVN20" s="193"/>
      <c r="FVO20" s="193"/>
      <c r="FVP20" s="193"/>
      <c r="FVQ20" s="193"/>
      <c r="FVR20" s="193"/>
      <c r="FVS20" s="193"/>
      <c r="FVT20" s="193"/>
      <c r="FVU20" s="193"/>
      <c r="FVV20" s="193"/>
      <c r="FVW20" s="193"/>
      <c r="FVX20" s="193"/>
      <c r="FVY20" s="193"/>
      <c r="FVZ20" s="193"/>
      <c r="FWA20" s="193"/>
      <c r="FWB20" s="193"/>
      <c r="FWC20" s="193"/>
      <c r="FWD20" s="193"/>
      <c r="FWE20" s="193"/>
      <c r="FWF20" s="193"/>
      <c r="FWG20" s="193"/>
      <c r="FWH20" s="193"/>
      <c r="FWI20" s="193"/>
      <c r="FWJ20" s="193"/>
      <c r="FWK20" s="193"/>
      <c r="FWL20" s="193"/>
      <c r="FWM20" s="193"/>
      <c r="FWN20" s="193"/>
      <c r="FWO20" s="193"/>
      <c r="FWP20" s="193"/>
      <c r="FWQ20" s="193"/>
      <c r="FWR20" s="193"/>
      <c r="FWS20" s="193"/>
      <c r="FWT20" s="193"/>
      <c r="FWU20" s="193"/>
      <c r="FWV20" s="193"/>
      <c r="FWW20" s="193"/>
      <c r="FWX20" s="193"/>
      <c r="FWY20" s="193"/>
      <c r="FWZ20" s="193"/>
      <c r="FXA20" s="193"/>
      <c r="FXB20" s="193"/>
      <c r="FXC20" s="193"/>
      <c r="FXD20" s="193"/>
      <c r="FXE20" s="193"/>
      <c r="FXF20" s="193"/>
      <c r="FXG20" s="193"/>
      <c r="FXH20" s="193"/>
      <c r="FXI20" s="193"/>
      <c r="FXJ20" s="193"/>
      <c r="FXK20" s="193"/>
      <c r="FXL20" s="193"/>
      <c r="FXM20" s="193"/>
      <c r="FXN20" s="193"/>
      <c r="FXO20" s="193"/>
      <c r="FXP20" s="193"/>
      <c r="FXQ20" s="193"/>
      <c r="FXR20" s="193"/>
      <c r="FXS20" s="193"/>
      <c r="FXT20" s="193"/>
      <c r="FXU20" s="193"/>
      <c r="FXV20" s="193"/>
      <c r="FXW20" s="193"/>
      <c r="FXX20" s="193"/>
      <c r="FXY20" s="193"/>
      <c r="FXZ20" s="193"/>
      <c r="FYA20" s="193"/>
      <c r="FYB20" s="193"/>
      <c r="FYC20" s="193"/>
      <c r="FYD20" s="193"/>
      <c r="FYE20" s="193"/>
      <c r="FYF20" s="193"/>
      <c r="FYG20" s="193"/>
      <c r="FYH20" s="193"/>
      <c r="FYI20" s="193"/>
      <c r="FYJ20" s="193"/>
      <c r="FYK20" s="193"/>
      <c r="FYL20" s="193"/>
      <c r="FYM20" s="193"/>
      <c r="FYN20" s="193"/>
      <c r="FYO20" s="193"/>
      <c r="FYP20" s="193"/>
      <c r="FYQ20" s="193"/>
      <c r="FYR20" s="193"/>
      <c r="FYS20" s="193"/>
      <c r="FYT20" s="193"/>
      <c r="FYU20" s="193"/>
      <c r="FYV20" s="193"/>
      <c r="FYW20" s="193"/>
      <c r="FYX20" s="193"/>
      <c r="FYY20" s="193"/>
      <c r="FYZ20" s="193"/>
      <c r="FZA20" s="193"/>
      <c r="FZB20" s="193"/>
      <c r="FZC20" s="193"/>
      <c r="FZD20" s="193"/>
      <c r="FZE20" s="193"/>
      <c r="FZF20" s="193"/>
      <c r="FZG20" s="193"/>
      <c r="FZH20" s="193"/>
      <c r="FZI20" s="193"/>
      <c r="FZJ20" s="193"/>
      <c r="FZK20" s="193"/>
      <c r="FZL20" s="193"/>
      <c r="FZM20" s="193"/>
      <c r="FZN20" s="193"/>
      <c r="FZO20" s="193"/>
      <c r="FZP20" s="193"/>
      <c r="FZQ20" s="193"/>
      <c r="FZR20" s="193"/>
      <c r="FZS20" s="193"/>
      <c r="FZT20" s="193"/>
      <c r="FZU20" s="193"/>
      <c r="FZV20" s="193"/>
      <c r="FZW20" s="193"/>
      <c r="FZX20" s="193"/>
      <c r="FZY20" s="193"/>
      <c r="FZZ20" s="193"/>
      <c r="GAA20" s="193"/>
      <c r="GAB20" s="193"/>
      <c r="GAC20" s="193"/>
      <c r="GAD20" s="193"/>
      <c r="GAE20" s="193"/>
      <c r="GAF20" s="193"/>
      <c r="GAG20" s="193"/>
      <c r="GAH20" s="193"/>
      <c r="GAI20" s="193"/>
      <c r="GAJ20" s="193"/>
      <c r="GAK20" s="193"/>
      <c r="GAL20" s="193"/>
      <c r="GAM20" s="193"/>
      <c r="GAN20" s="193"/>
      <c r="GAO20" s="193"/>
      <c r="GAP20" s="193"/>
      <c r="GAQ20" s="193"/>
      <c r="GAR20" s="193"/>
      <c r="GAS20" s="193"/>
      <c r="GAT20" s="193"/>
      <c r="GAU20" s="193"/>
      <c r="GAV20" s="193"/>
      <c r="GAW20" s="193"/>
      <c r="GAX20" s="193"/>
      <c r="GAY20" s="193"/>
      <c r="GAZ20" s="193"/>
      <c r="GBA20" s="193"/>
      <c r="GBB20" s="193"/>
      <c r="GBC20" s="193"/>
      <c r="GBD20" s="193"/>
      <c r="GBE20" s="193"/>
      <c r="GBF20" s="193"/>
      <c r="GBG20" s="193"/>
      <c r="GBH20" s="193"/>
      <c r="GBI20" s="193"/>
      <c r="GBJ20" s="193"/>
      <c r="GBK20" s="193"/>
      <c r="GBL20" s="193"/>
      <c r="GBM20" s="193"/>
      <c r="GBN20" s="193"/>
      <c r="GBO20" s="193"/>
      <c r="GBP20" s="193"/>
      <c r="GBQ20" s="193"/>
      <c r="GBR20" s="193"/>
      <c r="GBS20" s="193"/>
      <c r="GBT20" s="193"/>
      <c r="GBU20" s="193"/>
      <c r="GBV20" s="193"/>
      <c r="GBW20" s="193"/>
      <c r="GBX20" s="193"/>
      <c r="GBY20" s="193"/>
      <c r="GBZ20" s="193"/>
      <c r="GCA20" s="193"/>
      <c r="GCB20" s="193"/>
      <c r="GCC20" s="193"/>
      <c r="GCD20" s="193"/>
      <c r="GCE20" s="193"/>
      <c r="GCF20" s="193"/>
      <c r="GCG20" s="193"/>
      <c r="GCH20" s="193"/>
      <c r="GCI20" s="193"/>
      <c r="GCJ20" s="193"/>
      <c r="GCK20" s="193"/>
      <c r="GCL20" s="193"/>
      <c r="GCM20" s="193"/>
      <c r="GCN20" s="193"/>
      <c r="GCO20" s="193"/>
      <c r="GCP20" s="193"/>
      <c r="GCQ20" s="193"/>
      <c r="GCR20" s="193"/>
      <c r="GCS20" s="193"/>
      <c r="GCT20" s="193"/>
      <c r="GCU20" s="193"/>
      <c r="GCV20" s="193"/>
      <c r="GCW20" s="193"/>
      <c r="GCX20" s="193"/>
      <c r="GCY20" s="193"/>
      <c r="GCZ20" s="193"/>
      <c r="GDA20" s="193"/>
      <c r="GDB20" s="193"/>
      <c r="GDC20" s="193"/>
      <c r="GDD20" s="193"/>
      <c r="GDE20" s="193"/>
      <c r="GDF20" s="193"/>
      <c r="GDG20" s="193"/>
      <c r="GDH20" s="193"/>
      <c r="GDI20" s="193"/>
      <c r="GDJ20" s="193"/>
      <c r="GDK20" s="193"/>
      <c r="GDL20" s="193"/>
      <c r="GDM20" s="193"/>
      <c r="GDN20" s="193"/>
      <c r="GDO20" s="193"/>
      <c r="GDP20" s="193"/>
      <c r="GDQ20" s="193"/>
      <c r="GDR20" s="193"/>
      <c r="GDS20" s="193"/>
      <c r="GDT20" s="193"/>
      <c r="GDU20" s="193"/>
      <c r="GDV20" s="193"/>
      <c r="GDW20" s="193"/>
      <c r="GDX20" s="193"/>
      <c r="GDY20" s="193"/>
      <c r="GDZ20" s="193"/>
      <c r="GEA20" s="193"/>
      <c r="GEB20" s="193"/>
      <c r="GEC20" s="193"/>
      <c r="GED20" s="193"/>
      <c r="GEE20" s="193"/>
      <c r="GEF20" s="193"/>
      <c r="GEG20" s="193"/>
      <c r="GEH20" s="193"/>
      <c r="GEI20" s="193"/>
      <c r="GEJ20" s="193"/>
      <c r="GEK20" s="193"/>
      <c r="GEL20" s="193"/>
      <c r="GEM20" s="193"/>
      <c r="GEN20" s="193"/>
      <c r="GEO20" s="193"/>
      <c r="GEP20" s="193"/>
      <c r="GEQ20" s="193"/>
      <c r="GER20" s="193"/>
      <c r="GES20" s="193"/>
      <c r="GET20" s="193"/>
      <c r="GEU20" s="193"/>
      <c r="GEV20" s="193"/>
      <c r="GEW20" s="193"/>
      <c r="GEX20" s="193"/>
      <c r="GEY20" s="193"/>
      <c r="GEZ20" s="193"/>
      <c r="GFA20" s="193"/>
      <c r="GFB20" s="193"/>
      <c r="GFC20" s="193"/>
      <c r="GFD20" s="193"/>
      <c r="GFE20" s="193"/>
      <c r="GFF20" s="193"/>
      <c r="GFG20" s="193"/>
      <c r="GFH20" s="193"/>
      <c r="GFI20" s="193"/>
      <c r="GFJ20" s="193"/>
      <c r="GFK20" s="193"/>
      <c r="GFL20" s="193"/>
      <c r="GFM20" s="193"/>
      <c r="GFN20" s="193"/>
      <c r="GFO20" s="193"/>
      <c r="GFP20" s="193"/>
      <c r="GFQ20" s="193"/>
      <c r="GFR20" s="193"/>
      <c r="GFS20" s="193"/>
      <c r="GFT20" s="193"/>
      <c r="GFU20" s="193"/>
      <c r="GFV20" s="193"/>
      <c r="GFW20" s="193"/>
      <c r="GFX20" s="193"/>
      <c r="GFY20" s="193"/>
      <c r="GFZ20" s="193"/>
      <c r="GGA20" s="193"/>
      <c r="GGB20" s="193"/>
      <c r="GGC20" s="193"/>
      <c r="GGD20" s="193"/>
      <c r="GGE20" s="193"/>
      <c r="GGF20" s="193"/>
      <c r="GGG20" s="193"/>
      <c r="GGH20" s="193"/>
      <c r="GGI20" s="193"/>
      <c r="GGJ20" s="193"/>
      <c r="GGK20" s="193"/>
      <c r="GGL20" s="193"/>
      <c r="GGM20" s="193"/>
      <c r="GGN20" s="193"/>
      <c r="GGO20" s="193"/>
      <c r="GGP20" s="193"/>
      <c r="GGQ20" s="193"/>
      <c r="GGR20" s="193"/>
      <c r="GGS20" s="193"/>
      <c r="GGT20" s="193"/>
      <c r="GGU20" s="193"/>
      <c r="GGV20" s="193"/>
      <c r="GGW20" s="193"/>
      <c r="GGX20" s="193"/>
      <c r="GGY20" s="193"/>
      <c r="GGZ20" s="193"/>
      <c r="GHA20" s="193"/>
      <c r="GHB20" s="193"/>
      <c r="GHC20" s="193"/>
      <c r="GHD20" s="193"/>
      <c r="GHE20" s="193"/>
      <c r="GHF20" s="193"/>
      <c r="GHG20" s="193"/>
      <c r="GHH20" s="193"/>
      <c r="GHI20" s="193"/>
      <c r="GHJ20" s="193"/>
      <c r="GHK20" s="193"/>
      <c r="GHL20" s="193"/>
      <c r="GHM20" s="193"/>
      <c r="GHN20" s="193"/>
      <c r="GHO20" s="193"/>
      <c r="GHP20" s="193"/>
      <c r="GHQ20" s="193"/>
      <c r="GHR20" s="193"/>
      <c r="GHS20" s="193"/>
      <c r="GHT20" s="193"/>
      <c r="GHU20" s="193"/>
      <c r="GHV20" s="193"/>
      <c r="GHW20" s="193"/>
      <c r="GHX20" s="193"/>
      <c r="GHY20" s="193"/>
      <c r="GHZ20" s="193"/>
      <c r="GIA20" s="193"/>
      <c r="GIB20" s="193"/>
      <c r="GIC20" s="193"/>
      <c r="GID20" s="193"/>
      <c r="GIE20" s="193"/>
      <c r="GIF20" s="193"/>
      <c r="GIG20" s="193"/>
      <c r="GIH20" s="193"/>
      <c r="GII20" s="193"/>
      <c r="GIJ20" s="193"/>
      <c r="GIK20" s="193"/>
      <c r="GIL20" s="193"/>
      <c r="GIM20" s="193"/>
      <c r="GIN20" s="193"/>
      <c r="GIO20" s="193"/>
      <c r="GIP20" s="193"/>
      <c r="GIQ20" s="193"/>
      <c r="GIR20" s="193"/>
      <c r="GIS20" s="193"/>
      <c r="GIT20" s="193"/>
      <c r="GIU20" s="193"/>
      <c r="GIV20" s="193"/>
      <c r="GIW20" s="193"/>
      <c r="GIX20" s="193"/>
      <c r="GIY20" s="193"/>
      <c r="GIZ20" s="193"/>
      <c r="GJA20" s="193"/>
      <c r="GJB20" s="193"/>
      <c r="GJC20" s="193"/>
      <c r="GJD20" s="193"/>
      <c r="GJE20" s="193"/>
      <c r="GJF20" s="193"/>
      <c r="GJG20" s="193"/>
      <c r="GJH20" s="193"/>
      <c r="GJI20" s="193"/>
      <c r="GJJ20" s="193"/>
      <c r="GJK20" s="193"/>
      <c r="GJL20" s="193"/>
      <c r="GJM20" s="193"/>
      <c r="GJN20" s="193"/>
      <c r="GJO20" s="193"/>
      <c r="GJP20" s="193"/>
      <c r="GJQ20" s="193"/>
      <c r="GJR20" s="193"/>
      <c r="GJS20" s="193"/>
      <c r="GJT20" s="193"/>
      <c r="GJU20" s="193"/>
      <c r="GJV20" s="193"/>
      <c r="GJW20" s="193"/>
      <c r="GJX20" s="193"/>
      <c r="GJY20" s="193"/>
      <c r="GJZ20" s="193"/>
      <c r="GKA20" s="193"/>
      <c r="GKB20" s="193"/>
      <c r="GKC20" s="193"/>
      <c r="GKD20" s="193"/>
      <c r="GKE20" s="193"/>
      <c r="GKF20" s="193"/>
      <c r="GKG20" s="193"/>
      <c r="GKH20" s="193"/>
      <c r="GKI20" s="193"/>
      <c r="GKJ20" s="193"/>
      <c r="GKK20" s="193"/>
      <c r="GKL20" s="193"/>
      <c r="GKM20" s="193"/>
      <c r="GKN20" s="193"/>
      <c r="GKO20" s="193"/>
      <c r="GKP20" s="193"/>
      <c r="GKQ20" s="193"/>
      <c r="GKR20" s="193"/>
      <c r="GKS20" s="193"/>
      <c r="GKT20" s="193"/>
      <c r="GKU20" s="193"/>
      <c r="GKV20" s="193"/>
      <c r="GKW20" s="193"/>
      <c r="GKX20" s="193"/>
      <c r="GKY20" s="193"/>
      <c r="GKZ20" s="193"/>
      <c r="GLA20" s="193"/>
      <c r="GLB20" s="193"/>
      <c r="GLC20" s="193"/>
      <c r="GLD20" s="193"/>
      <c r="GLE20" s="193"/>
      <c r="GLF20" s="193"/>
      <c r="GLG20" s="193"/>
      <c r="GLH20" s="193"/>
      <c r="GLI20" s="193"/>
      <c r="GLJ20" s="193"/>
      <c r="GLK20" s="193"/>
      <c r="GLL20" s="193"/>
      <c r="GLM20" s="193"/>
      <c r="GLN20" s="193"/>
      <c r="GLO20" s="193"/>
      <c r="GLP20" s="193"/>
      <c r="GLQ20" s="193"/>
      <c r="GLR20" s="193"/>
      <c r="GLS20" s="193"/>
      <c r="GLT20" s="193"/>
      <c r="GLU20" s="193"/>
      <c r="GLV20" s="193"/>
      <c r="GLW20" s="193"/>
      <c r="GLX20" s="193"/>
      <c r="GLY20" s="193"/>
      <c r="GLZ20" s="193"/>
      <c r="GMA20" s="193"/>
      <c r="GMB20" s="193"/>
      <c r="GMC20" s="193"/>
      <c r="GMD20" s="193"/>
      <c r="GME20" s="193"/>
      <c r="GMF20" s="193"/>
      <c r="GMG20" s="193"/>
      <c r="GMH20" s="193"/>
      <c r="GMI20" s="193"/>
      <c r="GMJ20" s="193"/>
      <c r="GMK20" s="193"/>
      <c r="GML20" s="193"/>
      <c r="GMM20" s="193"/>
      <c r="GMN20" s="193"/>
      <c r="GMO20" s="193"/>
      <c r="GMP20" s="193"/>
      <c r="GMQ20" s="193"/>
      <c r="GMR20" s="193"/>
      <c r="GMS20" s="193"/>
      <c r="GMT20" s="193"/>
      <c r="GMU20" s="193"/>
      <c r="GMV20" s="193"/>
      <c r="GMW20" s="193"/>
      <c r="GMX20" s="193"/>
      <c r="GMY20" s="193"/>
      <c r="GMZ20" s="193"/>
      <c r="GNA20" s="193"/>
      <c r="GNB20" s="193"/>
      <c r="GNC20" s="193"/>
      <c r="GND20" s="193"/>
      <c r="GNE20" s="193"/>
      <c r="GNF20" s="193"/>
      <c r="GNG20" s="193"/>
      <c r="GNH20" s="193"/>
      <c r="GNI20" s="193"/>
      <c r="GNJ20" s="193"/>
      <c r="GNK20" s="193"/>
      <c r="GNL20" s="193"/>
      <c r="GNM20" s="193"/>
      <c r="GNN20" s="193"/>
      <c r="GNO20" s="193"/>
      <c r="GNP20" s="193"/>
      <c r="GNQ20" s="193"/>
      <c r="GNR20" s="193"/>
      <c r="GNS20" s="193"/>
      <c r="GNT20" s="193"/>
      <c r="GNU20" s="193"/>
      <c r="GNV20" s="193"/>
      <c r="GNW20" s="193"/>
      <c r="GNX20" s="193"/>
      <c r="GNY20" s="193"/>
      <c r="GNZ20" s="193"/>
      <c r="GOA20" s="193"/>
      <c r="GOB20" s="193"/>
      <c r="GOC20" s="193"/>
      <c r="GOD20" s="193"/>
      <c r="GOE20" s="193"/>
      <c r="GOF20" s="193"/>
      <c r="GOG20" s="193"/>
      <c r="GOH20" s="193"/>
      <c r="GOI20" s="193"/>
      <c r="GOJ20" s="193"/>
      <c r="GOK20" s="193"/>
      <c r="GOL20" s="193"/>
      <c r="GOM20" s="193"/>
      <c r="GON20" s="193"/>
      <c r="GOO20" s="193"/>
      <c r="GOP20" s="193"/>
      <c r="GOQ20" s="193"/>
      <c r="GOR20" s="193"/>
      <c r="GOS20" s="193"/>
      <c r="GOT20" s="193"/>
      <c r="GOU20" s="193"/>
      <c r="GOV20" s="193"/>
      <c r="GOW20" s="193"/>
      <c r="GOX20" s="193"/>
      <c r="GOY20" s="193"/>
      <c r="GOZ20" s="193"/>
      <c r="GPA20" s="193"/>
      <c r="GPB20" s="193"/>
      <c r="GPC20" s="193"/>
      <c r="GPD20" s="193"/>
      <c r="GPE20" s="193"/>
      <c r="GPF20" s="193"/>
      <c r="GPG20" s="193"/>
      <c r="GPH20" s="193"/>
      <c r="GPI20" s="193"/>
      <c r="GPJ20" s="193"/>
      <c r="GPK20" s="193"/>
      <c r="GPL20" s="193"/>
      <c r="GPM20" s="193"/>
      <c r="GPN20" s="193"/>
      <c r="GPO20" s="193"/>
      <c r="GPP20" s="193"/>
      <c r="GPQ20" s="193"/>
      <c r="GPR20" s="193"/>
      <c r="GPS20" s="193"/>
      <c r="GPT20" s="193"/>
      <c r="GPU20" s="193"/>
      <c r="GPV20" s="193"/>
      <c r="GPW20" s="193"/>
      <c r="GPX20" s="193"/>
      <c r="GPY20" s="193"/>
      <c r="GPZ20" s="193"/>
      <c r="GQA20" s="193"/>
      <c r="GQB20" s="193"/>
      <c r="GQC20" s="193"/>
      <c r="GQD20" s="193"/>
      <c r="GQE20" s="193"/>
      <c r="GQF20" s="193"/>
      <c r="GQG20" s="193"/>
      <c r="GQH20" s="193"/>
      <c r="GQI20" s="193"/>
      <c r="GQJ20" s="193"/>
      <c r="GQK20" s="193"/>
      <c r="GQL20" s="193"/>
      <c r="GQM20" s="193"/>
      <c r="GQN20" s="193"/>
      <c r="GQO20" s="193"/>
      <c r="GQP20" s="193"/>
      <c r="GQQ20" s="193"/>
      <c r="GQR20" s="193"/>
      <c r="GQS20" s="193"/>
      <c r="GQT20" s="193"/>
      <c r="GQU20" s="193"/>
      <c r="GQV20" s="193"/>
      <c r="GQW20" s="193"/>
      <c r="GQX20" s="193"/>
      <c r="GQY20" s="193"/>
      <c r="GQZ20" s="193"/>
      <c r="GRA20" s="193"/>
      <c r="GRB20" s="193"/>
      <c r="GRC20" s="193"/>
      <c r="GRD20" s="193"/>
      <c r="GRE20" s="193"/>
      <c r="GRF20" s="193"/>
      <c r="GRG20" s="193"/>
      <c r="GRH20" s="193"/>
      <c r="GRI20" s="193"/>
      <c r="GRJ20" s="193"/>
      <c r="GRK20" s="193"/>
      <c r="GRL20" s="193"/>
      <c r="GRM20" s="193"/>
      <c r="GRN20" s="193"/>
      <c r="GRO20" s="193"/>
      <c r="GRP20" s="193"/>
      <c r="GRQ20" s="193"/>
      <c r="GRR20" s="193"/>
      <c r="GRS20" s="193"/>
      <c r="GRT20" s="193"/>
      <c r="GRU20" s="193"/>
      <c r="GRV20" s="193"/>
      <c r="GRW20" s="193"/>
      <c r="GRX20" s="193"/>
      <c r="GRY20" s="193"/>
      <c r="GRZ20" s="193"/>
      <c r="GSA20" s="193"/>
      <c r="GSB20" s="193"/>
      <c r="GSC20" s="193"/>
      <c r="GSD20" s="193"/>
      <c r="GSE20" s="193"/>
      <c r="GSF20" s="193"/>
      <c r="GSG20" s="193"/>
      <c r="GSH20" s="193"/>
      <c r="GSI20" s="193"/>
      <c r="GSJ20" s="193"/>
      <c r="GSK20" s="193"/>
      <c r="GSL20" s="193"/>
      <c r="GSM20" s="193"/>
      <c r="GSN20" s="193"/>
      <c r="GSO20" s="193"/>
      <c r="GSP20" s="193"/>
      <c r="GSQ20" s="193"/>
      <c r="GSR20" s="193"/>
      <c r="GSS20" s="193"/>
      <c r="GST20" s="193"/>
      <c r="GSU20" s="193"/>
      <c r="GSV20" s="193"/>
      <c r="GSW20" s="193"/>
      <c r="GSX20" s="193"/>
      <c r="GSY20" s="193"/>
      <c r="GSZ20" s="193"/>
      <c r="GTA20" s="193"/>
      <c r="GTB20" s="193"/>
      <c r="GTC20" s="193"/>
      <c r="GTD20" s="193"/>
      <c r="GTE20" s="193"/>
      <c r="GTF20" s="193"/>
      <c r="GTG20" s="193"/>
      <c r="GTH20" s="193"/>
      <c r="GTI20" s="193"/>
      <c r="GTJ20" s="193"/>
      <c r="GTK20" s="193"/>
      <c r="GTL20" s="193"/>
      <c r="GTM20" s="193"/>
      <c r="GTN20" s="193"/>
      <c r="GTO20" s="193"/>
      <c r="GTP20" s="193"/>
      <c r="GTQ20" s="193"/>
      <c r="GTR20" s="193"/>
      <c r="GTS20" s="193"/>
      <c r="GTT20" s="193"/>
      <c r="GTU20" s="193"/>
      <c r="GTV20" s="193"/>
      <c r="GTW20" s="193"/>
      <c r="GTX20" s="193"/>
      <c r="GTY20" s="193"/>
      <c r="GTZ20" s="193"/>
      <c r="GUA20" s="193"/>
      <c r="GUB20" s="193"/>
      <c r="GUC20" s="193"/>
      <c r="GUD20" s="193"/>
      <c r="GUE20" s="193"/>
      <c r="GUF20" s="193"/>
      <c r="GUG20" s="193"/>
      <c r="GUH20" s="193"/>
      <c r="GUI20" s="193"/>
      <c r="GUJ20" s="193"/>
      <c r="GUK20" s="193"/>
      <c r="GUL20" s="193"/>
      <c r="GUM20" s="193"/>
      <c r="GUN20" s="193"/>
      <c r="GUO20" s="193"/>
      <c r="GUP20" s="193"/>
      <c r="GUQ20" s="193"/>
      <c r="GUR20" s="193"/>
      <c r="GUS20" s="193"/>
      <c r="GUT20" s="193"/>
      <c r="GUU20" s="193"/>
      <c r="GUV20" s="193"/>
      <c r="GUW20" s="193"/>
      <c r="GUX20" s="193"/>
      <c r="GUY20" s="193"/>
      <c r="GUZ20" s="193"/>
      <c r="GVA20" s="193"/>
      <c r="GVB20" s="193"/>
      <c r="GVC20" s="193"/>
      <c r="GVD20" s="193"/>
      <c r="GVE20" s="193"/>
      <c r="GVF20" s="193"/>
      <c r="GVG20" s="193"/>
      <c r="GVH20" s="193"/>
      <c r="GVI20" s="193"/>
      <c r="GVJ20" s="193"/>
      <c r="GVK20" s="193"/>
      <c r="GVL20" s="193"/>
      <c r="GVM20" s="193"/>
      <c r="GVN20" s="193"/>
      <c r="GVO20" s="193"/>
      <c r="GVP20" s="193"/>
      <c r="GVQ20" s="193"/>
      <c r="GVR20" s="193"/>
      <c r="GVS20" s="193"/>
      <c r="GVT20" s="193"/>
      <c r="GVU20" s="193"/>
      <c r="GVV20" s="193"/>
      <c r="GVW20" s="193"/>
      <c r="GVX20" s="193"/>
      <c r="GVY20" s="193"/>
      <c r="GVZ20" s="193"/>
      <c r="GWA20" s="193"/>
      <c r="GWB20" s="193"/>
      <c r="GWC20" s="193"/>
      <c r="GWD20" s="193"/>
      <c r="GWE20" s="193"/>
      <c r="GWF20" s="193"/>
      <c r="GWG20" s="193"/>
      <c r="GWH20" s="193"/>
      <c r="GWI20" s="193"/>
      <c r="GWJ20" s="193"/>
      <c r="GWK20" s="193"/>
      <c r="GWL20" s="193"/>
      <c r="GWM20" s="193"/>
      <c r="GWN20" s="193"/>
      <c r="GWO20" s="193"/>
      <c r="GWP20" s="193"/>
      <c r="GWQ20" s="193"/>
      <c r="GWR20" s="193"/>
      <c r="GWS20" s="193"/>
      <c r="GWT20" s="193"/>
      <c r="GWU20" s="193"/>
      <c r="GWV20" s="193"/>
      <c r="GWW20" s="193"/>
      <c r="GWX20" s="193"/>
      <c r="GWY20" s="193"/>
      <c r="GWZ20" s="193"/>
      <c r="GXA20" s="193"/>
      <c r="GXB20" s="193"/>
      <c r="GXC20" s="193"/>
      <c r="GXD20" s="193"/>
      <c r="GXE20" s="193"/>
      <c r="GXF20" s="193"/>
      <c r="GXG20" s="193"/>
      <c r="GXH20" s="193"/>
      <c r="GXI20" s="193"/>
      <c r="GXJ20" s="193"/>
      <c r="GXK20" s="193"/>
      <c r="GXL20" s="193"/>
      <c r="GXM20" s="193"/>
      <c r="GXN20" s="193"/>
      <c r="GXO20" s="193"/>
      <c r="GXP20" s="193"/>
      <c r="GXQ20" s="193"/>
      <c r="GXR20" s="193"/>
      <c r="GXS20" s="193"/>
      <c r="GXT20" s="193"/>
      <c r="GXU20" s="193"/>
      <c r="GXV20" s="193"/>
      <c r="GXW20" s="193"/>
      <c r="GXX20" s="193"/>
      <c r="GXY20" s="193"/>
      <c r="GXZ20" s="193"/>
      <c r="GYA20" s="193"/>
      <c r="GYB20" s="193"/>
      <c r="GYC20" s="193"/>
      <c r="GYD20" s="193"/>
      <c r="GYE20" s="193"/>
      <c r="GYF20" s="193"/>
      <c r="GYG20" s="193"/>
      <c r="GYH20" s="193"/>
      <c r="GYI20" s="193"/>
      <c r="GYJ20" s="193"/>
      <c r="GYK20" s="193"/>
      <c r="GYL20" s="193"/>
      <c r="GYM20" s="193"/>
      <c r="GYN20" s="193"/>
      <c r="GYO20" s="193"/>
      <c r="GYP20" s="193"/>
      <c r="GYQ20" s="193"/>
      <c r="GYR20" s="193"/>
      <c r="GYS20" s="193"/>
      <c r="GYT20" s="193"/>
      <c r="GYU20" s="193"/>
      <c r="GYV20" s="193"/>
      <c r="GYW20" s="193"/>
      <c r="GYX20" s="193"/>
      <c r="GYY20" s="193"/>
      <c r="GYZ20" s="193"/>
      <c r="GZA20" s="193"/>
      <c r="GZB20" s="193"/>
      <c r="GZC20" s="193"/>
      <c r="GZD20" s="193"/>
      <c r="GZE20" s="193"/>
      <c r="GZF20" s="193"/>
      <c r="GZG20" s="193"/>
      <c r="GZH20" s="193"/>
      <c r="GZI20" s="193"/>
      <c r="GZJ20" s="193"/>
      <c r="GZK20" s="193"/>
      <c r="GZL20" s="193"/>
      <c r="GZM20" s="193"/>
      <c r="GZN20" s="193"/>
      <c r="GZO20" s="193"/>
      <c r="GZP20" s="193"/>
      <c r="GZQ20" s="193"/>
      <c r="GZR20" s="193"/>
      <c r="GZS20" s="193"/>
      <c r="GZT20" s="193"/>
      <c r="GZU20" s="193"/>
      <c r="GZV20" s="193"/>
      <c r="GZW20" s="193"/>
      <c r="GZX20" s="193"/>
      <c r="GZY20" s="193"/>
      <c r="GZZ20" s="193"/>
      <c r="HAA20" s="193"/>
      <c r="HAB20" s="193"/>
      <c r="HAC20" s="193"/>
      <c r="HAD20" s="193"/>
      <c r="HAE20" s="193"/>
      <c r="HAF20" s="193"/>
      <c r="HAG20" s="193"/>
      <c r="HAH20" s="193"/>
      <c r="HAI20" s="193"/>
      <c r="HAJ20" s="193"/>
      <c r="HAK20" s="193"/>
      <c r="HAL20" s="193"/>
      <c r="HAM20" s="193"/>
      <c r="HAN20" s="193"/>
      <c r="HAO20" s="193"/>
      <c r="HAP20" s="193"/>
      <c r="HAQ20" s="193"/>
      <c r="HAR20" s="193"/>
      <c r="HAS20" s="193"/>
      <c r="HAT20" s="193"/>
      <c r="HAU20" s="193"/>
      <c r="HAV20" s="193"/>
      <c r="HAW20" s="193"/>
      <c r="HAX20" s="193"/>
      <c r="HAY20" s="193"/>
      <c r="HAZ20" s="193"/>
      <c r="HBA20" s="193"/>
      <c r="HBB20" s="193"/>
      <c r="HBC20" s="193"/>
      <c r="HBD20" s="193"/>
      <c r="HBE20" s="193"/>
      <c r="HBF20" s="193"/>
      <c r="HBG20" s="193"/>
      <c r="HBH20" s="193"/>
      <c r="HBI20" s="193"/>
      <c r="HBJ20" s="193"/>
      <c r="HBK20" s="193"/>
      <c r="HBL20" s="193"/>
      <c r="HBM20" s="193"/>
      <c r="HBN20" s="193"/>
      <c r="HBO20" s="193"/>
      <c r="HBP20" s="193"/>
      <c r="HBQ20" s="193"/>
      <c r="HBR20" s="193"/>
      <c r="HBS20" s="193"/>
      <c r="HBT20" s="193"/>
      <c r="HBU20" s="193"/>
      <c r="HBV20" s="193"/>
      <c r="HBW20" s="193"/>
      <c r="HBX20" s="193"/>
      <c r="HBY20" s="193"/>
      <c r="HBZ20" s="193"/>
      <c r="HCA20" s="193"/>
      <c r="HCB20" s="193"/>
      <c r="HCC20" s="193"/>
      <c r="HCD20" s="193"/>
      <c r="HCE20" s="193"/>
      <c r="HCF20" s="193"/>
      <c r="HCG20" s="193"/>
      <c r="HCH20" s="193"/>
      <c r="HCI20" s="193"/>
      <c r="HCJ20" s="193"/>
      <c r="HCK20" s="193"/>
      <c r="HCL20" s="193"/>
      <c r="HCM20" s="193"/>
      <c r="HCN20" s="193"/>
      <c r="HCO20" s="193"/>
      <c r="HCP20" s="193"/>
      <c r="HCQ20" s="193"/>
      <c r="HCR20" s="193"/>
      <c r="HCS20" s="193"/>
      <c r="HCT20" s="193"/>
      <c r="HCU20" s="193"/>
      <c r="HCV20" s="193"/>
      <c r="HCW20" s="193"/>
      <c r="HCX20" s="193"/>
      <c r="HCY20" s="193"/>
      <c r="HCZ20" s="193"/>
      <c r="HDA20" s="193"/>
      <c r="HDB20" s="193"/>
      <c r="HDC20" s="193"/>
      <c r="HDD20" s="193"/>
      <c r="HDE20" s="193"/>
      <c r="HDF20" s="193"/>
      <c r="HDG20" s="193"/>
      <c r="HDH20" s="193"/>
      <c r="HDI20" s="193"/>
      <c r="HDJ20" s="193"/>
      <c r="HDK20" s="193"/>
      <c r="HDL20" s="193"/>
      <c r="HDM20" s="193"/>
      <c r="HDN20" s="193"/>
      <c r="HDO20" s="193"/>
      <c r="HDP20" s="193"/>
      <c r="HDQ20" s="193"/>
      <c r="HDR20" s="193"/>
      <c r="HDS20" s="193"/>
      <c r="HDT20" s="193"/>
      <c r="HDU20" s="193"/>
      <c r="HDV20" s="193"/>
      <c r="HDW20" s="193"/>
      <c r="HDX20" s="193"/>
      <c r="HDY20" s="193"/>
      <c r="HDZ20" s="193"/>
      <c r="HEA20" s="193"/>
      <c r="HEB20" s="193"/>
      <c r="HEC20" s="193"/>
      <c r="HED20" s="193"/>
      <c r="HEE20" s="193"/>
      <c r="HEF20" s="193"/>
      <c r="HEG20" s="193"/>
      <c r="HEH20" s="193"/>
      <c r="HEI20" s="193"/>
      <c r="HEJ20" s="193"/>
      <c r="HEK20" s="193"/>
      <c r="HEL20" s="193"/>
      <c r="HEM20" s="193"/>
      <c r="HEN20" s="193"/>
      <c r="HEO20" s="193"/>
      <c r="HEP20" s="193"/>
      <c r="HEQ20" s="193"/>
      <c r="HER20" s="193"/>
      <c r="HES20" s="193"/>
      <c r="HET20" s="193"/>
      <c r="HEU20" s="193"/>
      <c r="HEV20" s="193"/>
      <c r="HEW20" s="193"/>
      <c r="HEX20" s="193"/>
      <c r="HEY20" s="193"/>
      <c r="HEZ20" s="193"/>
      <c r="HFA20" s="193"/>
      <c r="HFB20" s="193"/>
      <c r="HFC20" s="193"/>
      <c r="HFD20" s="193"/>
      <c r="HFE20" s="193"/>
      <c r="HFF20" s="193"/>
      <c r="HFG20" s="193"/>
      <c r="HFH20" s="193"/>
      <c r="HFI20" s="193"/>
      <c r="HFJ20" s="193"/>
      <c r="HFK20" s="193"/>
      <c r="HFL20" s="193"/>
      <c r="HFM20" s="193"/>
      <c r="HFN20" s="193"/>
      <c r="HFO20" s="193"/>
      <c r="HFP20" s="193"/>
      <c r="HFQ20" s="193"/>
      <c r="HFR20" s="193"/>
      <c r="HFS20" s="193"/>
      <c r="HFT20" s="193"/>
      <c r="HFU20" s="193"/>
      <c r="HFV20" s="193"/>
      <c r="HFW20" s="193"/>
      <c r="HFX20" s="193"/>
      <c r="HFY20" s="193"/>
      <c r="HFZ20" s="193"/>
      <c r="HGA20" s="193"/>
      <c r="HGB20" s="193"/>
      <c r="HGC20" s="193"/>
      <c r="HGD20" s="193"/>
      <c r="HGE20" s="193"/>
      <c r="HGF20" s="193"/>
      <c r="HGG20" s="193"/>
      <c r="HGH20" s="193"/>
      <c r="HGI20" s="193"/>
      <c r="HGJ20" s="193"/>
      <c r="HGK20" s="193"/>
      <c r="HGL20" s="193"/>
      <c r="HGM20" s="193"/>
      <c r="HGN20" s="193"/>
      <c r="HGO20" s="193"/>
      <c r="HGP20" s="193"/>
      <c r="HGQ20" s="193"/>
      <c r="HGR20" s="193"/>
      <c r="HGS20" s="193"/>
      <c r="HGT20" s="193"/>
      <c r="HGU20" s="193"/>
      <c r="HGV20" s="193"/>
      <c r="HGW20" s="193"/>
      <c r="HGX20" s="193"/>
      <c r="HGY20" s="193"/>
      <c r="HGZ20" s="193"/>
      <c r="HHA20" s="193"/>
      <c r="HHB20" s="193"/>
      <c r="HHC20" s="193"/>
      <c r="HHD20" s="193"/>
      <c r="HHE20" s="193"/>
      <c r="HHF20" s="193"/>
      <c r="HHG20" s="193"/>
      <c r="HHH20" s="193"/>
      <c r="HHI20" s="193"/>
      <c r="HHJ20" s="193"/>
      <c r="HHK20" s="193"/>
      <c r="HHL20" s="193"/>
      <c r="HHM20" s="193"/>
      <c r="HHN20" s="193"/>
      <c r="HHO20" s="193"/>
      <c r="HHP20" s="193"/>
      <c r="HHQ20" s="193"/>
      <c r="HHR20" s="193"/>
      <c r="HHS20" s="193"/>
      <c r="HHT20" s="193"/>
      <c r="HHU20" s="193"/>
      <c r="HHV20" s="193"/>
      <c r="HHW20" s="193"/>
      <c r="HHX20" s="193"/>
      <c r="HHY20" s="193"/>
      <c r="HHZ20" s="193"/>
      <c r="HIA20" s="193"/>
      <c r="HIB20" s="193"/>
      <c r="HIC20" s="193"/>
      <c r="HID20" s="193"/>
      <c r="HIE20" s="193"/>
      <c r="HIF20" s="193"/>
      <c r="HIG20" s="193"/>
      <c r="HIH20" s="193"/>
      <c r="HII20" s="193"/>
      <c r="HIJ20" s="193"/>
      <c r="HIK20" s="193"/>
      <c r="HIL20" s="193"/>
      <c r="HIM20" s="193"/>
      <c r="HIN20" s="193"/>
      <c r="HIO20" s="193"/>
      <c r="HIP20" s="193"/>
      <c r="HIQ20" s="193"/>
      <c r="HIR20" s="193"/>
      <c r="HIS20" s="193"/>
      <c r="HIT20" s="193"/>
      <c r="HIU20" s="193"/>
      <c r="HIV20" s="193"/>
      <c r="HIW20" s="193"/>
      <c r="HIX20" s="193"/>
      <c r="HIY20" s="193"/>
      <c r="HIZ20" s="193"/>
      <c r="HJA20" s="193"/>
      <c r="HJB20" s="193"/>
      <c r="HJC20" s="193"/>
      <c r="HJD20" s="193"/>
      <c r="HJE20" s="193"/>
      <c r="HJF20" s="193"/>
      <c r="HJG20" s="193"/>
      <c r="HJH20" s="193"/>
      <c r="HJI20" s="193"/>
      <c r="HJJ20" s="193"/>
      <c r="HJK20" s="193"/>
      <c r="HJL20" s="193"/>
      <c r="HJM20" s="193"/>
      <c r="HJN20" s="193"/>
      <c r="HJO20" s="193"/>
      <c r="HJP20" s="193"/>
      <c r="HJQ20" s="193"/>
      <c r="HJR20" s="193"/>
      <c r="HJS20" s="193"/>
      <c r="HJT20" s="193"/>
      <c r="HJU20" s="193"/>
      <c r="HJV20" s="193"/>
      <c r="HJW20" s="193"/>
      <c r="HJX20" s="193"/>
      <c r="HJY20" s="193"/>
      <c r="HJZ20" s="193"/>
      <c r="HKA20" s="193"/>
      <c r="HKB20" s="193"/>
      <c r="HKC20" s="193"/>
      <c r="HKD20" s="193"/>
      <c r="HKE20" s="193"/>
      <c r="HKF20" s="193"/>
      <c r="HKG20" s="193"/>
      <c r="HKH20" s="193"/>
      <c r="HKI20" s="193"/>
      <c r="HKJ20" s="193"/>
      <c r="HKK20" s="193"/>
      <c r="HKL20" s="193"/>
      <c r="HKM20" s="193"/>
      <c r="HKN20" s="193"/>
      <c r="HKO20" s="193"/>
      <c r="HKP20" s="193"/>
      <c r="HKQ20" s="193"/>
      <c r="HKR20" s="193"/>
      <c r="HKS20" s="193"/>
      <c r="HKT20" s="193"/>
      <c r="HKU20" s="193"/>
      <c r="HKV20" s="193"/>
      <c r="HKW20" s="193"/>
      <c r="HKX20" s="193"/>
      <c r="HKY20" s="193"/>
      <c r="HKZ20" s="193"/>
      <c r="HLA20" s="193"/>
      <c r="HLB20" s="193"/>
      <c r="HLC20" s="193"/>
      <c r="HLD20" s="193"/>
      <c r="HLE20" s="193"/>
      <c r="HLF20" s="193"/>
      <c r="HLG20" s="193"/>
      <c r="HLH20" s="193"/>
      <c r="HLI20" s="193"/>
      <c r="HLJ20" s="193"/>
      <c r="HLK20" s="193"/>
      <c r="HLL20" s="193"/>
      <c r="HLM20" s="193"/>
      <c r="HLN20" s="193"/>
      <c r="HLO20" s="193"/>
      <c r="HLP20" s="193"/>
      <c r="HLQ20" s="193"/>
      <c r="HLR20" s="193"/>
      <c r="HLS20" s="193"/>
      <c r="HLT20" s="193"/>
      <c r="HLU20" s="193"/>
      <c r="HLV20" s="193"/>
      <c r="HLW20" s="193"/>
      <c r="HLX20" s="193"/>
      <c r="HLY20" s="193"/>
      <c r="HLZ20" s="193"/>
      <c r="HMA20" s="193"/>
      <c r="HMB20" s="193"/>
      <c r="HMC20" s="193"/>
      <c r="HMD20" s="193"/>
      <c r="HME20" s="193"/>
      <c r="HMF20" s="193"/>
      <c r="HMG20" s="193"/>
      <c r="HMH20" s="193"/>
      <c r="HMI20" s="193"/>
      <c r="HMJ20" s="193"/>
      <c r="HMK20" s="193"/>
      <c r="HML20" s="193"/>
      <c r="HMM20" s="193"/>
      <c r="HMN20" s="193"/>
      <c r="HMO20" s="193"/>
      <c r="HMP20" s="193"/>
      <c r="HMQ20" s="193"/>
      <c r="HMR20" s="193"/>
      <c r="HMS20" s="193"/>
      <c r="HMT20" s="193"/>
      <c r="HMU20" s="193"/>
      <c r="HMV20" s="193"/>
      <c r="HMW20" s="193"/>
      <c r="HMX20" s="193"/>
      <c r="HMY20" s="193"/>
      <c r="HMZ20" s="193"/>
      <c r="HNA20" s="193"/>
      <c r="HNB20" s="193"/>
      <c r="HNC20" s="193"/>
      <c r="HND20" s="193"/>
      <c r="HNE20" s="193"/>
      <c r="HNF20" s="193"/>
      <c r="HNG20" s="193"/>
      <c r="HNH20" s="193"/>
      <c r="HNI20" s="193"/>
      <c r="HNJ20" s="193"/>
      <c r="HNK20" s="193"/>
      <c r="HNL20" s="193"/>
      <c r="HNM20" s="193"/>
      <c r="HNN20" s="193"/>
      <c r="HNO20" s="193"/>
      <c r="HNP20" s="193"/>
      <c r="HNQ20" s="193"/>
      <c r="HNR20" s="193"/>
      <c r="HNS20" s="193"/>
      <c r="HNT20" s="193"/>
      <c r="HNU20" s="193"/>
      <c r="HNV20" s="193"/>
      <c r="HNW20" s="193"/>
      <c r="HNX20" s="193"/>
      <c r="HNY20" s="193"/>
      <c r="HNZ20" s="193"/>
      <c r="HOA20" s="193"/>
      <c r="HOB20" s="193"/>
      <c r="HOC20" s="193"/>
      <c r="HOD20" s="193"/>
      <c r="HOE20" s="193"/>
      <c r="HOF20" s="193"/>
      <c r="HOG20" s="193"/>
      <c r="HOH20" s="193"/>
      <c r="HOI20" s="193"/>
      <c r="HOJ20" s="193"/>
      <c r="HOK20" s="193"/>
      <c r="HOL20" s="193"/>
      <c r="HOM20" s="193"/>
      <c r="HON20" s="193"/>
      <c r="HOO20" s="193"/>
      <c r="HOP20" s="193"/>
      <c r="HOQ20" s="193"/>
      <c r="HOR20" s="193"/>
      <c r="HOS20" s="193"/>
      <c r="HOT20" s="193"/>
      <c r="HOU20" s="193"/>
      <c r="HOV20" s="193"/>
      <c r="HOW20" s="193"/>
      <c r="HOX20" s="193"/>
      <c r="HOY20" s="193"/>
      <c r="HOZ20" s="193"/>
      <c r="HPA20" s="193"/>
      <c r="HPB20" s="193"/>
      <c r="HPC20" s="193"/>
      <c r="HPD20" s="193"/>
      <c r="HPE20" s="193"/>
      <c r="HPF20" s="193"/>
      <c r="HPG20" s="193"/>
      <c r="HPH20" s="193"/>
      <c r="HPI20" s="193"/>
      <c r="HPJ20" s="193"/>
      <c r="HPK20" s="193"/>
      <c r="HPL20" s="193"/>
      <c r="HPM20" s="193"/>
      <c r="HPN20" s="193"/>
      <c r="HPO20" s="193"/>
      <c r="HPP20" s="193"/>
      <c r="HPQ20" s="193"/>
      <c r="HPR20" s="193"/>
      <c r="HPS20" s="193"/>
      <c r="HPT20" s="193"/>
      <c r="HPU20" s="193"/>
      <c r="HPV20" s="193"/>
      <c r="HPW20" s="193"/>
      <c r="HPX20" s="193"/>
      <c r="HPY20" s="193"/>
      <c r="HPZ20" s="193"/>
      <c r="HQA20" s="193"/>
      <c r="HQB20" s="193"/>
      <c r="HQC20" s="193"/>
      <c r="HQD20" s="193"/>
      <c r="HQE20" s="193"/>
      <c r="HQF20" s="193"/>
      <c r="HQG20" s="193"/>
      <c r="HQH20" s="193"/>
      <c r="HQI20" s="193"/>
      <c r="HQJ20" s="193"/>
      <c r="HQK20" s="193"/>
      <c r="HQL20" s="193"/>
      <c r="HQM20" s="193"/>
      <c r="HQN20" s="193"/>
      <c r="HQO20" s="193"/>
      <c r="HQP20" s="193"/>
      <c r="HQQ20" s="193"/>
      <c r="HQR20" s="193"/>
      <c r="HQS20" s="193"/>
      <c r="HQT20" s="193"/>
      <c r="HQU20" s="193"/>
      <c r="HQV20" s="193"/>
      <c r="HQW20" s="193"/>
      <c r="HQX20" s="193"/>
      <c r="HQY20" s="193"/>
      <c r="HQZ20" s="193"/>
      <c r="HRA20" s="193"/>
      <c r="HRB20" s="193"/>
      <c r="HRC20" s="193"/>
      <c r="HRD20" s="193"/>
      <c r="HRE20" s="193"/>
      <c r="HRF20" s="193"/>
      <c r="HRG20" s="193"/>
      <c r="HRH20" s="193"/>
      <c r="HRI20" s="193"/>
      <c r="HRJ20" s="193"/>
      <c r="HRK20" s="193"/>
      <c r="HRL20" s="193"/>
      <c r="HRM20" s="193"/>
      <c r="HRN20" s="193"/>
      <c r="HRO20" s="193"/>
      <c r="HRP20" s="193"/>
      <c r="HRQ20" s="193"/>
      <c r="HRR20" s="193"/>
      <c r="HRS20" s="193"/>
      <c r="HRT20" s="193"/>
      <c r="HRU20" s="193"/>
      <c r="HRV20" s="193"/>
      <c r="HRW20" s="193"/>
      <c r="HRX20" s="193"/>
      <c r="HRY20" s="193"/>
      <c r="HRZ20" s="193"/>
      <c r="HSA20" s="193"/>
      <c r="HSB20" s="193"/>
      <c r="HSC20" s="193"/>
      <c r="HSD20" s="193"/>
      <c r="HSE20" s="193"/>
      <c r="HSF20" s="193"/>
      <c r="HSG20" s="193"/>
      <c r="HSH20" s="193"/>
      <c r="HSI20" s="193"/>
      <c r="HSJ20" s="193"/>
      <c r="HSK20" s="193"/>
      <c r="HSL20" s="193"/>
      <c r="HSM20" s="193"/>
      <c r="HSN20" s="193"/>
      <c r="HSO20" s="193"/>
      <c r="HSP20" s="193"/>
      <c r="HSQ20" s="193"/>
      <c r="HSR20" s="193"/>
      <c r="HSS20" s="193"/>
      <c r="HST20" s="193"/>
      <c r="HSU20" s="193"/>
      <c r="HSV20" s="193"/>
      <c r="HSW20" s="193"/>
      <c r="HSX20" s="193"/>
      <c r="HSY20" s="193"/>
      <c r="HSZ20" s="193"/>
      <c r="HTA20" s="193"/>
      <c r="HTB20" s="193"/>
      <c r="HTC20" s="193"/>
      <c r="HTD20" s="193"/>
      <c r="HTE20" s="193"/>
      <c r="HTF20" s="193"/>
      <c r="HTG20" s="193"/>
      <c r="HTH20" s="193"/>
      <c r="HTI20" s="193"/>
      <c r="HTJ20" s="193"/>
      <c r="HTK20" s="193"/>
      <c r="HTL20" s="193"/>
      <c r="HTM20" s="193"/>
      <c r="HTN20" s="193"/>
      <c r="HTO20" s="193"/>
      <c r="HTP20" s="193"/>
      <c r="HTQ20" s="193"/>
      <c r="HTR20" s="193"/>
      <c r="HTS20" s="193"/>
      <c r="HTT20" s="193"/>
      <c r="HTU20" s="193"/>
      <c r="HTV20" s="193"/>
      <c r="HTW20" s="193"/>
      <c r="HTX20" s="193"/>
      <c r="HTY20" s="193"/>
      <c r="HTZ20" s="193"/>
      <c r="HUA20" s="193"/>
      <c r="HUB20" s="193"/>
      <c r="HUC20" s="193"/>
      <c r="HUD20" s="193"/>
      <c r="HUE20" s="193"/>
      <c r="HUF20" s="193"/>
      <c r="HUG20" s="193"/>
      <c r="HUH20" s="193"/>
      <c r="HUI20" s="193"/>
      <c r="HUJ20" s="193"/>
      <c r="HUK20" s="193"/>
      <c r="HUL20" s="193"/>
      <c r="HUM20" s="193"/>
      <c r="HUN20" s="193"/>
      <c r="HUO20" s="193"/>
      <c r="HUP20" s="193"/>
      <c r="HUQ20" s="193"/>
      <c r="HUR20" s="193"/>
      <c r="HUS20" s="193"/>
      <c r="HUT20" s="193"/>
      <c r="HUU20" s="193"/>
      <c r="HUV20" s="193"/>
      <c r="HUW20" s="193"/>
      <c r="HUX20" s="193"/>
      <c r="HUY20" s="193"/>
      <c r="HUZ20" s="193"/>
      <c r="HVA20" s="193"/>
      <c r="HVB20" s="193"/>
      <c r="HVC20" s="193"/>
      <c r="HVD20" s="193"/>
      <c r="HVE20" s="193"/>
      <c r="HVF20" s="193"/>
      <c r="HVG20" s="193"/>
      <c r="HVH20" s="193"/>
      <c r="HVI20" s="193"/>
      <c r="HVJ20" s="193"/>
      <c r="HVK20" s="193"/>
      <c r="HVL20" s="193"/>
      <c r="HVM20" s="193"/>
      <c r="HVN20" s="193"/>
      <c r="HVO20" s="193"/>
      <c r="HVP20" s="193"/>
      <c r="HVQ20" s="193"/>
      <c r="HVR20" s="193"/>
      <c r="HVS20" s="193"/>
      <c r="HVT20" s="193"/>
      <c r="HVU20" s="193"/>
      <c r="HVV20" s="193"/>
      <c r="HVW20" s="193"/>
      <c r="HVX20" s="193"/>
      <c r="HVY20" s="193"/>
      <c r="HVZ20" s="193"/>
      <c r="HWA20" s="193"/>
      <c r="HWB20" s="193"/>
      <c r="HWC20" s="193"/>
      <c r="HWD20" s="193"/>
      <c r="HWE20" s="193"/>
      <c r="HWF20" s="193"/>
      <c r="HWG20" s="193"/>
      <c r="HWH20" s="193"/>
      <c r="HWI20" s="193"/>
      <c r="HWJ20" s="193"/>
      <c r="HWK20" s="193"/>
      <c r="HWL20" s="193"/>
      <c r="HWM20" s="193"/>
      <c r="HWN20" s="193"/>
      <c r="HWO20" s="193"/>
      <c r="HWP20" s="193"/>
      <c r="HWQ20" s="193"/>
      <c r="HWR20" s="193"/>
      <c r="HWS20" s="193"/>
      <c r="HWT20" s="193"/>
      <c r="HWU20" s="193"/>
      <c r="HWV20" s="193"/>
      <c r="HWW20" s="193"/>
      <c r="HWX20" s="193"/>
      <c r="HWY20" s="193"/>
      <c r="HWZ20" s="193"/>
      <c r="HXA20" s="193"/>
      <c r="HXB20" s="193"/>
      <c r="HXC20" s="193"/>
      <c r="HXD20" s="193"/>
      <c r="HXE20" s="193"/>
      <c r="HXF20" s="193"/>
      <c r="HXG20" s="193"/>
      <c r="HXH20" s="193"/>
      <c r="HXI20" s="193"/>
      <c r="HXJ20" s="193"/>
      <c r="HXK20" s="193"/>
      <c r="HXL20" s="193"/>
      <c r="HXM20" s="193"/>
      <c r="HXN20" s="193"/>
      <c r="HXO20" s="193"/>
      <c r="HXP20" s="193"/>
      <c r="HXQ20" s="193"/>
      <c r="HXR20" s="193"/>
      <c r="HXS20" s="193"/>
      <c r="HXT20" s="193"/>
      <c r="HXU20" s="193"/>
      <c r="HXV20" s="193"/>
      <c r="HXW20" s="193"/>
      <c r="HXX20" s="193"/>
      <c r="HXY20" s="193"/>
      <c r="HXZ20" s="193"/>
      <c r="HYA20" s="193"/>
      <c r="HYB20" s="193"/>
      <c r="HYC20" s="193"/>
      <c r="HYD20" s="193"/>
      <c r="HYE20" s="193"/>
      <c r="HYF20" s="193"/>
      <c r="HYG20" s="193"/>
      <c r="HYH20" s="193"/>
      <c r="HYI20" s="193"/>
      <c r="HYJ20" s="193"/>
      <c r="HYK20" s="193"/>
      <c r="HYL20" s="193"/>
      <c r="HYM20" s="193"/>
      <c r="HYN20" s="193"/>
      <c r="HYO20" s="193"/>
      <c r="HYP20" s="193"/>
      <c r="HYQ20" s="193"/>
      <c r="HYR20" s="193"/>
      <c r="HYS20" s="193"/>
      <c r="HYT20" s="193"/>
      <c r="HYU20" s="193"/>
      <c r="HYV20" s="193"/>
      <c r="HYW20" s="193"/>
      <c r="HYX20" s="193"/>
      <c r="HYY20" s="193"/>
      <c r="HYZ20" s="193"/>
      <c r="HZA20" s="193"/>
      <c r="HZB20" s="193"/>
      <c r="HZC20" s="193"/>
      <c r="HZD20" s="193"/>
      <c r="HZE20" s="193"/>
      <c r="HZF20" s="193"/>
      <c r="HZG20" s="193"/>
      <c r="HZH20" s="193"/>
      <c r="HZI20" s="193"/>
      <c r="HZJ20" s="193"/>
      <c r="HZK20" s="193"/>
      <c r="HZL20" s="193"/>
      <c r="HZM20" s="193"/>
      <c r="HZN20" s="193"/>
      <c r="HZO20" s="193"/>
      <c r="HZP20" s="193"/>
      <c r="HZQ20" s="193"/>
      <c r="HZR20" s="193"/>
      <c r="HZS20" s="193"/>
      <c r="HZT20" s="193"/>
      <c r="HZU20" s="193"/>
      <c r="HZV20" s="193"/>
      <c r="HZW20" s="193"/>
      <c r="HZX20" s="193"/>
      <c r="HZY20" s="193"/>
      <c r="HZZ20" s="193"/>
      <c r="IAA20" s="193"/>
      <c r="IAB20" s="193"/>
      <c r="IAC20" s="193"/>
      <c r="IAD20" s="193"/>
      <c r="IAE20" s="193"/>
      <c r="IAF20" s="193"/>
      <c r="IAG20" s="193"/>
      <c r="IAH20" s="193"/>
      <c r="IAI20" s="193"/>
      <c r="IAJ20" s="193"/>
      <c r="IAK20" s="193"/>
      <c r="IAL20" s="193"/>
      <c r="IAM20" s="193"/>
      <c r="IAN20" s="193"/>
      <c r="IAO20" s="193"/>
      <c r="IAP20" s="193"/>
      <c r="IAQ20" s="193"/>
      <c r="IAR20" s="193"/>
      <c r="IAS20" s="193"/>
      <c r="IAT20" s="193"/>
      <c r="IAU20" s="193"/>
      <c r="IAV20" s="193"/>
      <c r="IAW20" s="193"/>
      <c r="IAX20" s="193"/>
      <c r="IAY20" s="193"/>
      <c r="IAZ20" s="193"/>
      <c r="IBA20" s="193"/>
      <c r="IBB20" s="193"/>
      <c r="IBC20" s="193"/>
      <c r="IBD20" s="193"/>
      <c r="IBE20" s="193"/>
      <c r="IBF20" s="193"/>
      <c r="IBG20" s="193"/>
      <c r="IBH20" s="193"/>
      <c r="IBI20" s="193"/>
      <c r="IBJ20" s="193"/>
      <c r="IBK20" s="193"/>
      <c r="IBL20" s="193"/>
      <c r="IBM20" s="193"/>
      <c r="IBN20" s="193"/>
      <c r="IBO20" s="193"/>
      <c r="IBP20" s="193"/>
      <c r="IBQ20" s="193"/>
      <c r="IBR20" s="193"/>
      <c r="IBS20" s="193"/>
      <c r="IBT20" s="193"/>
      <c r="IBU20" s="193"/>
      <c r="IBV20" s="193"/>
      <c r="IBW20" s="193"/>
      <c r="IBX20" s="193"/>
      <c r="IBY20" s="193"/>
      <c r="IBZ20" s="193"/>
      <c r="ICA20" s="193"/>
      <c r="ICB20" s="193"/>
      <c r="ICC20" s="193"/>
      <c r="ICD20" s="193"/>
      <c r="ICE20" s="193"/>
      <c r="ICF20" s="193"/>
      <c r="ICG20" s="193"/>
      <c r="ICH20" s="193"/>
      <c r="ICI20" s="193"/>
      <c r="ICJ20" s="193"/>
      <c r="ICK20" s="193"/>
      <c r="ICL20" s="193"/>
      <c r="ICM20" s="193"/>
      <c r="ICN20" s="193"/>
      <c r="ICO20" s="193"/>
      <c r="ICP20" s="193"/>
      <c r="ICQ20" s="193"/>
      <c r="ICR20" s="193"/>
      <c r="ICS20" s="193"/>
      <c r="ICT20" s="193"/>
      <c r="ICU20" s="193"/>
      <c r="ICV20" s="193"/>
      <c r="ICW20" s="193"/>
      <c r="ICX20" s="193"/>
      <c r="ICY20" s="193"/>
      <c r="ICZ20" s="193"/>
      <c r="IDA20" s="193"/>
      <c r="IDB20" s="193"/>
      <c r="IDC20" s="193"/>
      <c r="IDD20" s="193"/>
      <c r="IDE20" s="193"/>
      <c r="IDF20" s="193"/>
      <c r="IDG20" s="193"/>
      <c r="IDH20" s="193"/>
      <c r="IDI20" s="193"/>
      <c r="IDJ20" s="193"/>
      <c r="IDK20" s="193"/>
      <c r="IDL20" s="193"/>
      <c r="IDM20" s="193"/>
      <c r="IDN20" s="193"/>
      <c r="IDO20" s="193"/>
      <c r="IDP20" s="193"/>
      <c r="IDQ20" s="193"/>
      <c r="IDR20" s="193"/>
      <c r="IDS20" s="193"/>
      <c r="IDT20" s="193"/>
      <c r="IDU20" s="193"/>
      <c r="IDV20" s="193"/>
      <c r="IDW20" s="193"/>
      <c r="IDX20" s="193"/>
      <c r="IDY20" s="193"/>
      <c r="IDZ20" s="193"/>
      <c r="IEA20" s="193"/>
      <c r="IEB20" s="193"/>
      <c r="IEC20" s="193"/>
      <c r="IED20" s="193"/>
      <c r="IEE20" s="193"/>
      <c r="IEF20" s="193"/>
      <c r="IEG20" s="193"/>
      <c r="IEH20" s="193"/>
      <c r="IEI20" s="193"/>
      <c r="IEJ20" s="193"/>
      <c r="IEK20" s="193"/>
      <c r="IEL20" s="193"/>
      <c r="IEM20" s="193"/>
      <c r="IEN20" s="193"/>
      <c r="IEO20" s="193"/>
      <c r="IEP20" s="193"/>
      <c r="IEQ20" s="193"/>
      <c r="IER20" s="193"/>
      <c r="IES20" s="193"/>
      <c r="IET20" s="193"/>
      <c r="IEU20" s="193"/>
      <c r="IEV20" s="193"/>
      <c r="IEW20" s="193"/>
      <c r="IEX20" s="193"/>
      <c r="IEY20" s="193"/>
      <c r="IEZ20" s="193"/>
      <c r="IFA20" s="193"/>
      <c r="IFB20" s="193"/>
      <c r="IFC20" s="193"/>
      <c r="IFD20" s="193"/>
      <c r="IFE20" s="193"/>
      <c r="IFF20" s="193"/>
      <c r="IFG20" s="193"/>
      <c r="IFH20" s="193"/>
      <c r="IFI20" s="193"/>
      <c r="IFJ20" s="193"/>
      <c r="IFK20" s="193"/>
      <c r="IFL20" s="193"/>
      <c r="IFM20" s="193"/>
      <c r="IFN20" s="193"/>
      <c r="IFO20" s="193"/>
      <c r="IFP20" s="193"/>
      <c r="IFQ20" s="193"/>
      <c r="IFR20" s="193"/>
      <c r="IFS20" s="193"/>
      <c r="IFT20" s="193"/>
      <c r="IFU20" s="193"/>
      <c r="IFV20" s="193"/>
      <c r="IFW20" s="193"/>
      <c r="IFX20" s="193"/>
      <c r="IFY20" s="193"/>
      <c r="IFZ20" s="193"/>
      <c r="IGA20" s="193"/>
      <c r="IGB20" s="193"/>
      <c r="IGC20" s="193"/>
      <c r="IGD20" s="193"/>
      <c r="IGE20" s="193"/>
      <c r="IGF20" s="193"/>
      <c r="IGG20" s="193"/>
      <c r="IGH20" s="193"/>
      <c r="IGI20" s="193"/>
      <c r="IGJ20" s="193"/>
      <c r="IGK20" s="193"/>
      <c r="IGL20" s="193"/>
      <c r="IGM20" s="193"/>
      <c r="IGN20" s="193"/>
      <c r="IGO20" s="193"/>
      <c r="IGP20" s="193"/>
      <c r="IGQ20" s="193"/>
      <c r="IGR20" s="193"/>
      <c r="IGS20" s="193"/>
      <c r="IGT20" s="193"/>
      <c r="IGU20" s="193"/>
      <c r="IGV20" s="193"/>
      <c r="IGW20" s="193"/>
      <c r="IGX20" s="193"/>
      <c r="IGY20" s="193"/>
      <c r="IGZ20" s="193"/>
      <c r="IHA20" s="193"/>
      <c r="IHB20" s="193"/>
      <c r="IHC20" s="193"/>
      <c r="IHD20" s="193"/>
      <c r="IHE20" s="193"/>
      <c r="IHF20" s="193"/>
      <c r="IHG20" s="193"/>
      <c r="IHH20" s="193"/>
      <c r="IHI20" s="193"/>
      <c r="IHJ20" s="193"/>
      <c r="IHK20" s="193"/>
      <c r="IHL20" s="193"/>
      <c r="IHM20" s="193"/>
      <c r="IHN20" s="193"/>
      <c r="IHO20" s="193"/>
      <c r="IHP20" s="193"/>
      <c r="IHQ20" s="193"/>
      <c r="IHR20" s="193"/>
      <c r="IHS20" s="193"/>
      <c r="IHT20" s="193"/>
      <c r="IHU20" s="193"/>
      <c r="IHV20" s="193"/>
      <c r="IHW20" s="193"/>
      <c r="IHX20" s="193"/>
      <c r="IHY20" s="193"/>
      <c r="IHZ20" s="193"/>
      <c r="IIA20" s="193"/>
      <c r="IIB20" s="193"/>
      <c r="IIC20" s="193"/>
      <c r="IID20" s="193"/>
      <c r="IIE20" s="193"/>
      <c r="IIF20" s="193"/>
      <c r="IIG20" s="193"/>
      <c r="IIH20" s="193"/>
      <c r="III20" s="193"/>
      <c r="IIJ20" s="193"/>
      <c r="IIK20" s="193"/>
      <c r="IIL20" s="193"/>
      <c r="IIM20" s="193"/>
      <c r="IIN20" s="193"/>
      <c r="IIO20" s="193"/>
      <c r="IIP20" s="193"/>
      <c r="IIQ20" s="193"/>
      <c r="IIR20" s="193"/>
      <c r="IIS20" s="193"/>
      <c r="IIT20" s="193"/>
      <c r="IIU20" s="193"/>
      <c r="IIV20" s="193"/>
      <c r="IIW20" s="193"/>
      <c r="IIX20" s="193"/>
      <c r="IIY20" s="193"/>
      <c r="IIZ20" s="193"/>
      <c r="IJA20" s="193"/>
      <c r="IJB20" s="193"/>
      <c r="IJC20" s="193"/>
      <c r="IJD20" s="193"/>
      <c r="IJE20" s="193"/>
      <c r="IJF20" s="193"/>
      <c r="IJG20" s="193"/>
      <c r="IJH20" s="193"/>
      <c r="IJI20" s="193"/>
      <c r="IJJ20" s="193"/>
      <c r="IJK20" s="193"/>
      <c r="IJL20" s="193"/>
      <c r="IJM20" s="193"/>
      <c r="IJN20" s="193"/>
      <c r="IJO20" s="193"/>
      <c r="IJP20" s="193"/>
      <c r="IJQ20" s="193"/>
      <c r="IJR20" s="193"/>
      <c r="IJS20" s="193"/>
      <c r="IJT20" s="193"/>
      <c r="IJU20" s="193"/>
      <c r="IJV20" s="193"/>
      <c r="IJW20" s="193"/>
      <c r="IJX20" s="193"/>
      <c r="IJY20" s="193"/>
      <c r="IJZ20" s="193"/>
      <c r="IKA20" s="193"/>
      <c r="IKB20" s="193"/>
      <c r="IKC20" s="193"/>
      <c r="IKD20" s="193"/>
      <c r="IKE20" s="193"/>
      <c r="IKF20" s="193"/>
      <c r="IKG20" s="193"/>
      <c r="IKH20" s="193"/>
      <c r="IKI20" s="193"/>
      <c r="IKJ20" s="193"/>
      <c r="IKK20" s="193"/>
      <c r="IKL20" s="193"/>
      <c r="IKM20" s="193"/>
      <c r="IKN20" s="193"/>
      <c r="IKO20" s="193"/>
      <c r="IKP20" s="193"/>
      <c r="IKQ20" s="193"/>
      <c r="IKR20" s="193"/>
      <c r="IKS20" s="193"/>
      <c r="IKT20" s="193"/>
      <c r="IKU20" s="193"/>
      <c r="IKV20" s="193"/>
      <c r="IKW20" s="193"/>
      <c r="IKX20" s="193"/>
      <c r="IKY20" s="193"/>
      <c r="IKZ20" s="193"/>
      <c r="ILA20" s="193"/>
      <c r="ILB20" s="193"/>
      <c r="ILC20" s="193"/>
      <c r="ILD20" s="193"/>
      <c r="ILE20" s="193"/>
      <c r="ILF20" s="193"/>
      <c r="ILG20" s="193"/>
      <c r="ILH20" s="193"/>
      <c r="ILI20" s="193"/>
      <c r="ILJ20" s="193"/>
      <c r="ILK20" s="193"/>
      <c r="ILL20" s="193"/>
      <c r="ILM20" s="193"/>
      <c r="ILN20" s="193"/>
      <c r="ILO20" s="193"/>
      <c r="ILP20" s="193"/>
      <c r="ILQ20" s="193"/>
      <c r="ILR20" s="193"/>
      <c r="ILS20" s="193"/>
      <c r="ILT20" s="193"/>
      <c r="ILU20" s="193"/>
      <c r="ILV20" s="193"/>
      <c r="ILW20" s="193"/>
      <c r="ILX20" s="193"/>
      <c r="ILY20" s="193"/>
      <c r="ILZ20" s="193"/>
      <c r="IMA20" s="193"/>
      <c r="IMB20" s="193"/>
      <c r="IMC20" s="193"/>
      <c r="IMD20" s="193"/>
      <c r="IME20" s="193"/>
      <c r="IMF20" s="193"/>
      <c r="IMG20" s="193"/>
      <c r="IMH20" s="193"/>
      <c r="IMI20" s="193"/>
      <c r="IMJ20" s="193"/>
      <c r="IMK20" s="193"/>
      <c r="IML20" s="193"/>
      <c r="IMM20" s="193"/>
      <c r="IMN20" s="193"/>
      <c r="IMO20" s="193"/>
      <c r="IMP20" s="193"/>
      <c r="IMQ20" s="193"/>
      <c r="IMR20" s="193"/>
      <c r="IMS20" s="193"/>
      <c r="IMT20" s="193"/>
      <c r="IMU20" s="193"/>
      <c r="IMV20" s="193"/>
      <c r="IMW20" s="193"/>
      <c r="IMX20" s="193"/>
      <c r="IMY20" s="193"/>
      <c r="IMZ20" s="193"/>
      <c r="INA20" s="193"/>
      <c r="INB20" s="193"/>
      <c r="INC20" s="193"/>
      <c r="IND20" s="193"/>
      <c r="INE20" s="193"/>
      <c r="INF20" s="193"/>
      <c r="ING20" s="193"/>
      <c r="INH20" s="193"/>
      <c r="INI20" s="193"/>
      <c r="INJ20" s="193"/>
      <c r="INK20" s="193"/>
      <c r="INL20" s="193"/>
      <c r="INM20" s="193"/>
      <c r="INN20" s="193"/>
      <c r="INO20" s="193"/>
      <c r="INP20" s="193"/>
      <c r="INQ20" s="193"/>
      <c r="INR20" s="193"/>
      <c r="INS20" s="193"/>
      <c r="INT20" s="193"/>
      <c r="INU20" s="193"/>
      <c r="INV20" s="193"/>
      <c r="INW20" s="193"/>
      <c r="INX20" s="193"/>
      <c r="INY20" s="193"/>
      <c r="INZ20" s="193"/>
      <c r="IOA20" s="193"/>
      <c r="IOB20" s="193"/>
      <c r="IOC20" s="193"/>
      <c r="IOD20" s="193"/>
      <c r="IOE20" s="193"/>
      <c r="IOF20" s="193"/>
      <c r="IOG20" s="193"/>
      <c r="IOH20" s="193"/>
      <c r="IOI20" s="193"/>
      <c r="IOJ20" s="193"/>
      <c r="IOK20" s="193"/>
      <c r="IOL20" s="193"/>
      <c r="IOM20" s="193"/>
      <c r="ION20" s="193"/>
      <c r="IOO20" s="193"/>
      <c r="IOP20" s="193"/>
      <c r="IOQ20" s="193"/>
      <c r="IOR20" s="193"/>
      <c r="IOS20" s="193"/>
      <c r="IOT20" s="193"/>
      <c r="IOU20" s="193"/>
      <c r="IOV20" s="193"/>
      <c r="IOW20" s="193"/>
      <c r="IOX20" s="193"/>
      <c r="IOY20" s="193"/>
      <c r="IOZ20" s="193"/>
      <c r="IPA20" s="193"/>
      <c r="IPB20" s="193"/>
      <c r="IPC20" s="193"/>
      <c r="IPD20" s="193"/>
      <c r="IPE20" s="193"/>
      <c r="IPF20" s="193"/>
      <c r="IPG20" s="193"/>
      <c r="IPH20" s="193"/>
      <c r="IPI20" s="193"/>
      <c r="IPJ20" s="193"/>
      <c r="IPK20" s="193"/>
      <c r="IPL20" s="193"/>
      <c r="IPM20" s="193"/>
      <c r="IPN20" s="193"/>
      <c r="IPO20" s="193"/>
      <c r="IPP20" s="193"/>
      <c r="IPQ20" s="193"/>
      <c r="IPR20" s="193"/>
      <c r="IPS20" s="193"/>
      <c r="IPT20" s="193"/>
      <c r="IPU20" s="193"/>
      <c r="IPV20" s="193"/>
      <c r="IPW20" s="193"/>
      <c r="IPX20" s="193"/>
      <c r="IPY20" s="193"/>
      <c r="IPZ20" s="193"/>
      <c r="IQA20" s="193"/>
      <c r="IQB20" s="193"/>
      <c r="IQC20" s="193"/>
      <c r="IQD20" s="193"/>
      <c r="IQE20" s="193"/>
      <c r="IQF20" s="193"/>
      <c r="IQG20" s="193"/>
      <c r="IQH20" s="193"/>
      <c r="IQI20" s="193"/>
      <c r="IQJ20" s="193"/>
      <c r="IQK20" s="193"/>
      <c r="IQL20" s="193"/>
      <c r="IQM20" s="193"/>
      <c r="IQN20" s="193"/>
      <c r="IQO20" s="193"/>
      <c r="IQP20" s="193"/>
      <c r="IQQ20" s="193"/>
      <c r="IQR20" s="193"/>
      <c r="IQS20" s="193"/>
      <c r="IQT20" s="193"/>
      <c r="IQU20" s="193"/>
      <c r="IQV20" s="193"/>
      <c r="IQW20" s="193"/>
      <c r="IQX20" s="193"/>
      <c r="IQY20" s="193"/>
      <c r="IQZ20" s="193"/>
      <c r="IRA20" s="193"/>
      <c r="IRB20" s="193"/>
      <c r="IRC20" s="193"/>
      <c r="IRD20" s="193"/>
      <c r="IRE20" s="193"/>
      <c r="IRF20" s="193"/>
      <c r="IRG20" s="193"/>
      <c r="IRH20" s="193"/>
      <c r="IRI20" s="193"/>
      <c r="IRJ20" s="193"/>
      <c r="IRK20" s="193"/>
      <c r="IRL20" s="193"/>
      <c r="IRM20" s="193"/>
      <c r="IRN20" s="193"/>
      <c r="IRO20" s="193"/>
      <c r="IRP20" s="193"/>
      <c r="IRQ20" s="193"/>
      <c r="IRR20" s="193"/>
      <c r="IRS20" s="193"/>
      <c r="IRT20" s="193"/>
      <c r="IRU20" s="193"/>
      <c r="IRV20" s="193"/>
      <c r="IRW20" s="193"/>
      <c r="IRX20" s="193"/>
      <c r="IRY20" s="193"/>
      <c r="IRZ20" s="193"/>
      <c r="ISA20" s="193"/>
      <c r="ISB20" s="193"/>
      <c r="ISC20" s="193"/>
      <c r="ISD20" s="193"/>
      <c r="ISE20" s="193"/>
      <c r="ISF20" s="193"/>
      <c r="ISG20" s="193"/>
      <c r="ISH20" s="193"/>
      <c r="ISI20" s="193"/>
      <c r="ISJ20" s="193"/>
      <c r="ISK20" s="193"/>
      <c r="ISL20" s="193"/>
      <c r="ISM20" s="193"/>
      <c r="ISN20" s="193"/>
      <c r="ISO20" s="193"/>
      <c r="ISP20" s="193"/>
      <c r="ISQ20" s="193"/>
      <c r="ISR20" s="193"/>
      <c r="ISS20" s="193"/>
      <c r="IST20" s="193"/>
      <c r="ISU20" s="193"/>
      <c r="ISV20" s="193"/>
      <c r="ISW20" s="193"/>
      <c r="ISX20" s="193"/>
      <c r="ISY20" s="193"/>
      <c r="ISZ20" s="193"/>
      <c r="ITA20" s="193"/>
      <c r="ITB20" s="193"/>
      <c r="ITC20" s="193"/>
      <c r="ITD20" s="193"/>
      <c r="ITE20" s="193"/>
      <c r="ITF20" s="193"/>
      <c r="ITG20" s="193"/>
      <c r="ITH20" s="193"/>
      <c r="ITI20" s="193"/>
      <c r="ITJ20" s="193"/>
      <c r="ITK20" s="193"/>
      <c r="ITL20" s="193"/>
      <c r="ITM20" s="193"/>
      <c r="ITN20" s="193"/>
      <c r="ITO20" s="193"/>
      <c r="ITP20" s="193"/>
      <c r="ITQ20" s="193"/>
      <c r="ITR20" s="193"/>
      <c r="ITS20" s="193"/>
      <c r="ITT20" s="193"/>
      <c r="ITU20" s="193"/>
      <c r="ITV20" s="193"/>
      <c r="ITW20" s="193"/>
      <c r="ITX20" s="193"/>
      <c r="ITY20" s="193"/>
      <c r="ITZ20" s="193"/>
      <c r="IUA20" s="193"/>
      <c r="IUB20" s="193"/>
      <c r="IUC20" s="193"/>
      <c r="IUD20" s="193"/>
      <c r="IUE20" s="193"/>
      <c r="IUF20" s="193"/>
      <c r="IUG20" s="193"/>
      <c r="IUH20" s="193"/>
      <c r="IUI20" s="193"/>
      <c r="IUJ20" s="193"/>
      <c r="IUK20" s="193"/>
      <c r="IUL20" s="193"/>
      <c r="IUM20" s="193"/>
      <c r="IUN20" s="193"/>
      <c r="IUO20" s="193"/>
      <c r="IUP20" s="193"/>
      <c r="IUQ20" s="193"/>
      <c r="IUR20" s="193"/>
      <c r="IUS20" s="193"/>
      <c r="IUT20" s="193"/>
      <c r="IUU20" s="193"/>
      <c r="IUV20" s="193"/>
      <c r="IUW20" s="193"/>
      <c r="IUX20" s="193"/>
      <c r="IUY20" s="193"/>
      <c r="IUZ20" s="193"/>
      <c r="IVA20" s="193"/>
      <c r="IVB20" s="193"/>
      <c r="IVC20" s="193"/>
      <c r="IVD20" s="193"/>
      <c r="IVE20" s="193"/>
      <c r="IVF20" s="193"/>
      <c r="IVG20" s="193"/>
      <c r="IVH20" s="193"/>
      <c r="IVI20" s="193"/>
      <c r="IVJ20" s="193"/>
      <c r="IVK20" s="193"/>
      <c r="IVL20" s="193"/>
      <c r="IVM20" s="193"/>
      <c r="IVN20" s="193"/>
      <c r="IVO20" s="193"/>
      <c r="IVP20" s="193"/>
      <c r="IVQ20" s="193"/>
      <c r="IVR20" s="193"/>
      <c r="IVS20" s="193"/>
      <c r="IVT20" s="193"/>
      <c r="IVU20" s="193"/>
      <c r="IVV20" s="193"/>
      <c r="IVW20" s="193"/>
      <c r="IVX20" s="193"/>
      <c r="IVY20" s="193"/>
      <c r="IVZ20" s="193"/>
      <c r="IWA20" s="193"/>
      <c r="IWB20" s="193"/>
      <c r="IWC20" s="193"/>
      <c r="IWD20" s="193"/>
      <c r="IWE20" s="193"/>
      <c r="IWF20" s="193"/>
      <c r="IWG20" s="193"/>
      <c r="IWH20" s="193"/>
      <c r="IWI20" s="193"/>
      <c r="IWJ20" s="193"/>
      <c r="IWK20" s="193"/>
      <c r="IWL20" s="193"/>
      <c r="IWM20" s="193"/>
      <c r="IWN20" s="193"/>
      <c r="IWO20" s="193"/>
      <c r="IWP20" s="193"/>
      <c r="IWQ20" s="193"/>
      <c r="IWR20" s="193"/>
      <c r="IWS20" s="193"/>
      <c r="IWT20" s="193"/>
      <c r="IWU20" s="193"/>
      <c r="IWV20" s="193"/>
      <c r="IWW20" s="193"/>
      <c r="IWX20" s="193"/>
      <c r="IWY20" s="193"/>
      <c r="IWZ20" s="193"/>
      <c r="IXA20" s="193"/>
      <c r="IXB20" s="193"/>
      <c r="IXC20" s="193"/>
      <c r="IXD20" s="193"/>
      <c r="IXE20" s="193"/>
      <c r="IXF20" s="193"/>
      <c r="IXG20" s="193"/>
      <c r="IXH20" s="193"/>
      <c r="IXI20" s="193"/>
      <c r="IXJ20" s="193"/>
      <c r="IXK20" s="193"/>
      <c r="IXL20" s="193"/>
      <c r="IXM20" s="193"/>
      <c r="IXN20" s="193"/>
      <c r="IXO20" s="193"/>
      <c r="IXP20" s="193"/>
      <c r="IXQ20" s="193"/>
      <c r="IXR20" s="193"/>
      <c r="IXS20" s="193"/>
      <c r="IXT20" s="193"/>
      <c r="IXU20" s="193"/>
      <c r="IXV20" s="193"/>
      <c r="IXW20" s="193"/>
      <c r="IXX20" s="193"/>
      <c r="IXY20" s="193"/>
      <c r="IXZ20" s="193"/>
      <c r="IYA20" s="193"/>
      <c r="IYB20" s="193"/>
      <c r="IYC20" s="193"/>
      <c r="IYD20" s="193"/>
      <c r="IYE20" s="193"/>
      <c r="IYF20" s="193"/>
      <c r="IYG20" s="193"/>
      <c r="IYH20" s="193"/>
      <c r="IYI20" s="193"/>
      <c r="IYJ20" s="193"/>
      <c r="IYK20" s="193"/>
      <c r="IYL20" s="193"/>
      <c r="IYM20" s="193"/>
      <c r="IYN20" s="193"/>
      <c r="IYO20" s="193"/>
      <c r="IYP20" s="193"/>
      <c r="IYQ20" s="193"/>
      <c r="IYR20" s="193"/>
      <c r="IYS20" s="193"/>
      <c r="IYT20" s="193"/>
      <c r="IYU20" s="193"/>
      <c r="IYV20" s="193"/>
      <c r="IYW20" s="193"/>
      <c r="IYX20" s="193"/>
      <c r="IYY20" s="193"/>
      <c r="IYZ20" s="193"/>
      <c r="IZA20" s="193"/>
      <c r="IZB20" s="193"/>
      <c r="IZC20" s="193"/>
      <c r="IZD20" s="193"/>
      <c r="IZE20" s="193"/>
      <c r="IZF20" s="193"/>
      <c r="IZG20" s="193"/>
      <c r="IZH20" s="193"/>
      <c r="IZI20" s="193"/>
      <c r="IZJ20" s="193"/>
      <c r="IZK20" s="193"/>
      <c r="IZL20" s="193"/>
      <c r="IZM20" s="193"/>
      <c r="IZN20" s="193"/>
      <c r="IZO20" s="193"/>
      <c r="IZP20" s="193"/>
      <c r="IZQ20" s="193"/>
      <c r="IZR20" s="193"/>
      <c r="IZS20" s="193"/>
      <c r="IZT20" s="193"/>
      <c r="IZU20" s="193"/>
      <c r="IZV20" s="193"/>
      <c r="IZW20" s="193"/>
      <c r="IZX20" s="193"/>
      <c r="IZY20" s="193"/>
      <c r="IZZ20" s="193"/>
      <c r="JAA20" s="193"/>
      <c r="JAB20" s="193"/>
      <c r="JAC20" s="193"/>
      <c r="JAD20" s="193"/>
      <c r="JAE20" s="193"/>
      <c r="JAF20" s="193"/>
      <c r="JAG20" s="193"/>
      <c r="JAH20" s="193"/>
      <c r="JAI20" s="193"/>
      <c r="JAJ20" s="193"/>
      <c r="JAK20" s="193"/>
      <c r="JAL20" s="193"/>
      <c r="JAM20" s="193"/>
      <c r="JAN20" s="193"/>
      <c r="JAO20" s="193"/>
      <c r="JAP20" s="193"/>
      <c r="JAQ20" s="193"/>
      <c r="JAR20" s="193"/>
      <c r="JAS20" s="193"/>
      <c r="JAT20" s="193"/>
      <c r="JAU20" s="193"/>
      <c r="JAV20" s="193"/>
      <c r="JAW20" s="193"/>
      <c r="JAX20" s="193"/>
      <c r="JAY20" s="193"/>
      <c r="JAZ20" s="193"/>
      <c r="JBA20" s="193"/>
      <c r="JBB20" s="193"/>
      <c r="JBC20" s="193"/>
      <c r="JBD20" s="193"/>
      <c r="JBE20" s="193"/>
      <c r="JBF20" s="193"/>
      <c r="JBG20" s="193"/>
      <c r="JBH20" s="193"/>
      <c r="JBI20" s="193"/>
      <c r="JBJ20" s="193"/>
      <c r="JBK20" s="193"/>
      <c r="JBL20" s="193"/>
      <c r="JBM20" s="193"/>
      <c r="JBN20" s="193"/>
      <c r="JBO20" s="193"/>
      <c r="JBP20" s="193"/>
      <c r="JBQ20" s="193"/>
      <c r="JBR20" s="193"/>
      <c r="JBS20" s="193"/>
      <c r="JBT20" s="193"/>
      <c r="JBU20" s="193"/>
      <c r="JBV20" s="193"/>
      <c r="JBW20" s="193"/>
      <c r="JBX20" s="193"/>
      <c r="JBY20" s="193"/>
      <c r="JBZ20" s="193"/>
      <c r="JCA20" s="193"/>
      <c r="JCB20" s="193"/>
      <c r="JCC20" s="193"/>
      <c r="JCD20" s="193"/>
      <c r="JCE20" s="193"/>
      <c r="JCF20" s="193"/>
      <c r="JCG20" s="193"/>
      <c r="JCH20" s="193"/>
      <c r="JCI20" s="193"/>
      <c r="JCJ20" s="193"/>
      <c r="JCK20" s="193"/>
      <c r="JCL20" s="193"/>
      <c r="JCM20" s="193"/>
      <c r="JCN20" s="193"/>
      <c r="JCO20" s="193"/>
      <c r="JCP20" s="193"/>
      <c r="JCQ20" s="193"/>
      <c r="JCR20" s="193"/>
      <c r="JCS20" s="193"/>
      <c r="JCT20" s="193"/>
      <c r="JCU20" s="193"/>
      <c r="JCV20" s="193"/>
      <c r="JCW20" s="193"/>
      <c r="JCX20" s="193"/>
      <c r="JCY20" s="193"/>
      <c r="JCZ20" s="193"/>
      <c r="JDA20" s="193"/>
      <c r="JDB20" s="193"/>
      <c r="JDC20" s="193"/>
      <c r="JDD20" s="193"/>
      <c r="JDE20" s="193"/>
      <c r="JDF20" s="193"/>
      <c r="JDG20" s="193"/>
      <c r="JDH20" s="193"/>
      <c r="JDI20" s="193"/>
      <c r="JDJ20" s="193"/>
      <c r="JDK20" s="193"/>
      <c r="JDL20" s="193"/>
      <c r="JDM20" s="193"/>
      <c r="JDN20" s="193"/>
      <c r="JDO20" s="193"/>
      <c r="JDP20" s="193"/>
      <c r="JDQ20" s="193"/>
      <c r="JDR20" s="193"/>
      <c r="JDS20" s="193"/>
      <c r="JDT20" s="193"/>
      <c r="JDU20" s="193"/>
      <c r="JDV20" s="193"/>
      <c r="JDW20" s="193"/>
      <c r="JDX20" s="193"/>
      <c r="JDY20" s="193"/>
      <c r="JDZ20" s="193"/>
      <c r="JEA20" s="193"/>
      <c r="JEB20" s="193"/>
      <c r="JEC20" s="193"/>
      <c r="JED20" s="193"/>
      <c r="JEE20" s="193"/>
      <c r="JEF20" s="193"/>
      <c r="JEG20" s="193"/>
      <c r="JEH20" s="193"/>
      <c r="JEI20" s="193"/>
      <c r="JEJ20" s="193"/>
      <c r="JEK20" s="193"/>
      <c r="JEL20" s="193"/>
      <c r="JEM20" s="193"/>
      <c r="JEN20" s="193"/>
      <c r="JEO20" s="193"/>
      <c r="JEP20" s="193"/>
      <c r="JEQ20" s="193"/>
      <c r="JER20" s="193"/>
      <c r="JES20" s="193"/>
      <c r="JET20" s="193"/>
      <c r="JEU20" s="193"/>
      <c r="JEV20" s="193"/>
      <c r="JEW20" s="193"/>
      <c r="JEX20" s="193"/>
      <c r="JEY20" s="193"/>
      <c r="JEZ20" s="193"/>
      <c r="JFA20" s="193"/>
      <c r="JFB20" s="193"/>
      <c r="JFC20" s="193"/>
      <c r="JFD20" s="193"/>
      <c r="JFE20" s="193"/>
      <c r="JFF20" s="193"/>
      <c r="JFG20" s="193"/>
      <c r="JFH20" s="193"/>
      <c r="JFI20" s="193"/>
      <c r="JFJ20" s="193"/>
      <c r="JFK20" s="193"/>
      <c r="JFL20" s="193"/>
      <c r="JFM20" s="193"/>
      <c r="JFN20" s="193"/>
      <c r="JFO20" s="193"/>
      <c r="JFP20" s="193"/>
      <c r="JFQ20" s="193"/>
      <c r="JFR20" s="193"/>
      <c r="JFS20" s="193"/>
      <c r="JFT20" s="193"/>
      <c r="JFU20" s="193"/>
      <c r="JFV20" s="193"/>
      <c r="JFW20" s="193"/>
      <c r="JFX20" s="193"/>
      <c r="JFY20" s="193"/>
      <c r="JFZ20" s="193"/>
      <c r="JGA20" s="193"/>
      <c r="JGB20" s="193"/>
      <c r="JGC20" s="193"/>
      <c r="JGD20" s="193"/>
      <c r="JGE20" s="193"/>
      <c r="JGF20" s="193"/>
      <c r="JGG20" s="193"/>
      <c r="JGH20" s="193"/>
      <c r="JGI20" s="193"/>
      <c r="JGJ20" s="193"/>
      <c r="JGK20" s="193"/>
      <c r="JGL20" s="193"/>
      <c r="JGM20" s="193"/>
      <c r="JGN20" s="193"/>
      <c r="JGO20" s="193"/>
      <c r="JGP20" s="193"/>
      <c r="JGQ20" s="193"/>
      <c r="JGR20" s="193"/>
      <c r="JGS20" s="193"/>
      <c r="JGT20" s="193"/>
      <c r="JGU20" s="193"/>
      <c r="JGV20" s="193"/>
      <c r="JGW20" s="193"/>
      <c r="JGX20" s="193"/>
      <c r="JGY20" s="193"/>
      <c r="JGZ20" s="193"/>
      <c r="JHA20" s="193"/>
      <c r="JHB20" s="193"/>
      <c r="JHC20" s="193"/>
      <c r="JHD20" s="193"/>
      <c r="JHE20" s="193"/>
      <c r="JHF20" s="193"/>
      <c r="JHG20" s="193"/>
      <c r="JHH20" s="193"/>
      <c r="JHI20" s="193"/>
      <c r="JHJ20" s="193"/>
      <c r="JHK20" s="193"/>
      <c r="JHL20" s="193"/>
      <c r="JHM20" s="193"/>
      <c r="JHN20" s="193"/>
      <c r="JHO20" s="193"/>
      <c r="JHP20" s="193"/>
      <c r="JHQ20" s="193"/>
      <c r="JHR20" s="193"/>
      <c r="JHS20" s="193"/>
      <c r="JHT20" s="193"/>
      <c r="JHU20" s="193"/>
      <c r="JHV20" s="193"/>
      <c r="JHW20" s="193"/>
      <c r="JHX20" s="193"/>
      <c r="JHY20" s="193"/>
      <c r="JHZ20" s="193"/>
      <c r="JIA20" s="193"/>
      <c r="JIB20" s="193"/>
      <c r="JIC20" s="193"/>
      <c r="JID20" s="193"/>
      <c r="JIE20" s="193"/>
      <c r="JIF20" s="193"/>
      <c r="JIG20" s="193"/>
      <c r="JIH20" s="193"/>
      <c r="JII20" s="193"/>
      <c r="JIJ20" s="193"/>
      <c r="JIK20" s="193"/>
      <c r="JIL20" s="193"/>
      <c r="JIM20" s="193"/>
      <c r="JIN20" s="193"/>
      <c r="JIO20" s="193"/>
      <c r="JIP20" s="193"/>
      <c r="JIQ20" s="193"/>
      <c r="JIR20" s="193"/>
      <c r="JIS20" s="193"/>
      <c r="JIT20" s="193"/>
      <c r="JIU20" s="193"/>
      <c r="JIV20" s="193"/>
      <c r="JIW20" s="193"/>
      <c r="JIX20" s="193"/>
      <c r="JIY20" s="193"/>
      <c r="JIZ20" s="193"/>
      <c r="JJA20" s="193"/>
      <c r="JJB20" s="193"/>
      <c r="JJC20" s="193"/>
      <c r="JJD20" s="193"/>
      <c r="JJE20" s="193"/>
      <c r="JJF20" s="193"/>
      <c r="JJG20" s="193"/>
      <c r="JJH20" s="193"/>
      <c r="JJI20" s="193"/>
      <c r="JJJ20" s="193"/>
      <c r="JJK20" s="193"/>
      <c r="JJL20" s="193"/>
      <c r="JJM20" s="193"/>
      <c r="JJN20" s="193"/>
      <c r="JJO20" s="193"/>
      <c r="JJP20" s="193"/>
      <c r="JJQ20" s="193"/>
      <c r="JJR20" s="193"/>
      <c r="JJS20" s="193"/>
      <c r="JJT20" s="193"/>
      <c r="JJU20" s="193"/>
      <c r="JJV20" s="193"/>
      <c r="JJW20" s="193"/>
      <c r="JJX20" s="193"/>
      <c r="JJY20" s="193"/>
      <c r="JJZ20" s="193"/>
      <c r="JKA20" s="193"/>
      <c r="JKB20" s="193"/>
      <c r="JKC20" s="193"/>
      <c r="JKD20" s="193"/>
      <c r="JKE20" s="193"/>
      <c r="JKF20" s="193"/>
      <c r="JKG20" s="193"/>
      <c r="JKH20" s="193"/>
      <c r="JKI20" s="193"/>
      <c r="JKJ20" s="193"/>
      <c r="JKK20" s="193"/>
      <c r="JKL20" s="193"/>
      <c r="JKM20" s="193"/>
      <c r="JKN20" s="193"/>
      <c r="JKO20" s="193"/>
      <c r="JKP20" s="193"/>
      <c r="JKQ20" s="193"/>
      <c r="JKR20" s="193"/>
      <c r="JKS20" s="193"/>
      <c r="JKT20" s="193"/>
      <c r="JKU20" s="193"/>
      <c r="JKV20" s="193"/>
      <c r="JKW20" s="193"/>
      <c r="JKX20" s="193"/>
      <c r="JKY20" s="193"/>
      <c r="JKZ20" s="193"/>
      <c r="JLA20" s="193"/>
      <c r="JLB20" s="193"/>
      <c r="JLC20" s="193"/>
      <c r="JLD20" s="193"/>
      <c r="JLE20" s="193"/>
      <c r="JLF20" s="193"/>
      <c r="JLG20" s="193"/>
      <c r="JLH20" s="193"/>
      <c r="JLI20" s="193"/>
      <c r="JLJ20" s="193"/>
      <c r="JLK20" s="193"/>
      <c r="JLL20" s="193"/>
      <c r="JLM20" s="193"/>
      <c r="JLN20" s="193"/>
      <c r="JLO20" s="193"/>
      <c r="JLP20" s="193"/>
      <c r="JLQ20" s="193"/>
      <c r="JLR20" s="193"/>
      <c r="JLS20" s="193"/>
      <c r="JLT20" s="193"/>
      <c r="JLU20" s="193"/>
      <c r="JLV20" s="193"/>
      <c r="JLW20" s="193"/>
      <c r="JLX20" s="193"/>
      <c r="JLY20" s="193"/>
      <c r="JLZ20" s="193"/>
      <c r="JMA20" s="193"/>
      <c r="JMB20" s="193"/>
      <c r="JMC20" s="193"/>
      <c r="JMD20" s="193"/>
      <c r="JME20" s="193"/>
      <c r="JMF20" s="193"/>
      <c r="JMG20" s="193"/>
      <c r="JMH20" s="193"/>
      <c r="JMI20" s="193"/>
      <c r="JMJ20" s="193"/>
      <c r="JMK20" s="193"/>
      <c r="JML20" s="193"/>
      <c r="JMM20" s="193"/>
      <c r="JMN20" s="193"/>
      <c r="JMO20" s="193"/>
      <c r="JMP20" s="193"/>
      <c r="JMQ20" s="193"/>
      <c r="JMR20" s="193"/>
      <c r="JMS20" s="193"/>
      <c r="JMT20" s="193"/>
      <c r="JMU20" s="193"/>
      <c r="JMV20" s="193"/>
      <c r="JMW20" s="193"/>
      <c r="JMX20" s="193"/>
      <c r="JMY20" s="193"/>
      <c r="JMZ20" s="193"/>
      <c r="JNA20" s="193"/>
      <c r="JNB20" s="193"/>
      <c r="JNC20" s="193"/>
      <c r="JND20" s="193"/>
      <c r="JNE20" s="193"/>
      <c r="JNF20" s="193"/>
      <c r="JNG20" s="193"/>
      <c r="JNH20" s="193"/>
      <c r="JNI20" s="193"/>
      <c r="JNJ20" s="193"/>
      <c r="JNK20" s="193"/>
      <c r="JNL20" s="193"/>
      <c r="JNM20" s="193"/>
      <c r="JNN20" s="193"/>
      <c r="JNO20" s="193"/>
      <c r="JNP20" s="193"/>
      <c r="JNQ20" s="193"/>
      <c r="JNR20" s="193"/>
      <c r="JNS20" s="193"/>
      <c r="JNT20" s="193"/>
      <c r="JNU20" s="193"/>
      <c r="JNV20" s="193"/>
      <c r="JNW20" s="193"/>
      <c r="JNX20" s="193"/>
      <c r="JNY20" s="193"/>
      <c r="JNZ20" s="193"/>
      <c r="JOA20" s="193"/>
      <c r="JOB20" s="193"/>
      <c r="JOC20" s="193"/>
      <c r="JOD20" s="193"/>
      <c r="JOE20" s="193"/>
      <c r="JOF20" s="193"/>
      <c r="JOG20" s="193"/>
      <c r="JOH20" s="193"/>
      <c r="JOI20" s="193"/>
      <c r="JOJ20" s="193"/>
      <c r="JOK20" s="193"/>
      <c r="JOL20" s="193"/>
      <c r="JOM20" s="193"/>
      <c r="JON20" s="193"/>
      <c r="JOO20" s="193"/>
      <c r="JOP20" s="193"/>
      <c r="JOQ20" s="193"/>
      <c r="JOR20" s="193"/>
      <c r="JOS20" s="193"/>
      <c r="JOT20" s="193"/>
      <c r="JOU20" s="193"/>
      <c r="JOV20" s="193"/>
      <c r="JOW20" s="193"/>
      <c r="JOX20" s="193"/>
      <c r="JOY20" s="193"/>
      <c r="JOZ20" s="193"/>
      <c r="JPA20" s="193"/>
      <c r="JPB20" s="193"/>
      <c r="JPC20" s="193"/>
      <c r="JPD20" s="193"/>
      <c r="JPE20" s="193"/>
      <c r="JPF20" s="193"/>
      <c r="JPG20" s="193"/>
      <c r="JPH20" s="193"/>
      <c r="JPI20" s="193"/>
      <c r="JPJ20" s="193"/>
      <c r="JPK20" s="193"/>
      <c r="JPL20" s="193"/>
      <c r="JPM20" s="193"/>
      <c r="JPN20" s="193"/>
      <c r="JPO20" s="193"/>
      <c r="JPP20" s="193"/>
      <c r="JPQ20" s="193"/>
      <c r="JPR20" s="193"/>
      <c r="JPS20" s="193"/>
      <c r="JPT20" s="193"/>
      <c r="JPU20" s="193"/>
      <c r="JPV20" s="193"/>
      <c r="JPW20" s="193"/>
      <c r="JPX20" s="193"/>
      <c r="JPY20" s="193"/>
      <c r="JPZ20" s="193"/>
      <c r="JQA20" s="193"/>
      <c r="JQB20" s="193"/>
      <c r="JQC20" s="193"/>
      <c r="JQD20" s="193"/>
      <c r="JQE20" s="193"/>
      <c r="JQF20" s="193"/>
      <c r="JQG20" s="193"/>
      <c r="JQH20" s="193"/>
      <c r="JQI20" s="193"/>
      <c r="JQJ20" s="193"/>
      <c r="JQK20" s="193"/>
      <c r="JQL20" s="193"/>
      <c r="JQM20" s="193"/>
      <c r="JQN20" s="193"/>
      <c r="JQO20" s="193"/>
      <c r="JQP20" s="193"/>
      <c r="JQQ20" s="193"/>
      <c r="JQR20" s="193"/>
      <c r="JQS20" s="193"/>
      <c r="JQT20" s="193"/>
      <c r="JQU20" s="193"/>
      <c r="JQV20" s="193"/>
      <c r="JQW20" s="193"/>
      <c r="JQX20" s="193"/>
      <c r="JQY20" s="193"/>
      <c r="JQZ20" s="193"/>
      <c r="JRA20" s="193"/>
      <c r="JRB20" s="193"/>
      <c r="JRC20" s="193"/>
      <c r="JRD20" s="193"/>
      <c r="JRE20" s="193"/>
      <c r="JRF20" s="193"/>
      <c r="JRG20" s="193"/>
      <c r="JRH20" s="193"/>
      <c r="JRI20" s="193"/>
      <c r="JRJ20" s="193"/>
      <c r="JRK20" s="193"/>
      <c r="JRL20" s="193"/>
      <c r="JRM20" s="193"/>
      <c r="JRN20" s="193"/>
      <c r="JRO20" s="193"/>
      <c r="JRP20" s="193"/>
      <c r="JRQ20" s="193"/>
      <c r="JRR20" s="193"/>
      <c r="JRS20" s="193"/>
      <c r="JRT20" s="193"/>
      <c r="JRU20" s="193"/>
      <c r="JRV20" s="193"/>
      <c r="JRW20" s="193"/>
      <c r="JRX20" s="193"/>
      <c r="JRY20" s="193"/>
      <c r="JRZ20" s="193"/>
      <c r="JSA20" s="193"/>
      <c r="JSB20" s="193"/>
      <c r="JSC20" s="193"/>
      <c r="JSD20" s="193"/>
      <c r="JSE20" s="193"/>
      <c r="JSF20" s="193"/>
      <c r="JSG20" s="193"/>
      <c r="JSH20" s="193"/>
      <c r="JSI20" s="193"/>
      <c r="JSJ20" s="193"/>
      <c r="JSK20" s="193"/>
      <c r="JSL20" s="193"/>
      <c r="JSM20" s="193"/>
      <c r="JSN20" s="193"/>
      <c r="JSO20" s="193"/>
      <c r="JSP20" s="193"/>
      <c r="JSQ20" s="193"/>
      <c r="JSR20" s="193"/>
      <c r="JSS20" s="193"/>
      <c r="JST20" s="193"/>
      <c r="JSU20" s="193"/>
      <c r="JSV20" s="193"/>
      <c r="JSW20" s="193"/>
      <c r="JSX20" s="193"/>
      <c r="JSY20" s="193"/>
      <c r="JSZ20" s="193"/>
      <c r="JTA20" s="193"/>
      <c r="JTB20" s="193"/>
      <c r="JTC20" s="193"/>
      <c r="JTD20" s="193"/>
      <c r="JTE20" s="193"/>
      <c r="JTF20" s="193"/>
      <c r="JTG20" s="193"/>
      <c r="JTH20" s="193"/>
      <c r="JTI20" s="193"/>
      <c r="JTJ20" s="193"/>
      <c r="JTK20" s="193"/>
      <c r="JTL20" s="193"/>
      <c r="JTM20" s="193"/>
      <c r="JTN20" s="193"/>
      <c r="JTO20" s="193"/>
      <c r="JTP20" s="193"/>
      <c r="JTQ20" s="193"/>
      <c r="JTR20" s="193"/>
      <c r="JTS20" s="193"/>
      <c r="JTT20" s="193"/>
      <c r="JTU20" s="193"/>
      <c r="JTV20" s="193"/>
      <c r="JTW20" s="193"/>
      <c r="JTX20" s="193"/>
      <c r="JTY20" s="193"/>
      <c r="JTZ20" s="193"/>
      <c r="JUA20" s="193"/>
      <c r="JUB20" s="193"/>
      <c r="JUC20" s="193"/>
      <c r="JUD20" s="193"/>
      <c r="JUE20" s="193"/>
      <c r="JUF20" s="193"/>
      <c r="JUG20" s="193"/>
      <c r="JUH20" s="193"/>
      <c r="JUI20" s="193"/>
      <c r="JUJ20" s="193"/>
      <c r="JUK20" s="193"/>
      <c r="JUL20" s="193"/>
      <c r="JUM20" s="193"/>
      <c r="JUN20" s="193"/>
      <c r="JUO20" s="193"/>
      <c r="JUP20" s="193"/>
      <c r="JUQ20" s="193"/>
      <c r="JUR20" s="193"/>
      <c r="JUS20" s="193"/>
      <c r="JUT20" s="193"/>
      <c r="JUU20" s="193"/>
      <c r="JUV20" s="193"/>
      <c r="JUW20" s="193"/>
      <c r="JUX20" s="193"/>
      <c r="JUY20" s="193"/>
      <c r="JUZ20" s="193"/>
      <c r="JVA20" s="193"/>
      <c r="JVB20" s="193"/>
      <c r="JVC20" s="193"/>
      <c r="JVD20" s="193"/>
      <c r="JVE20" s="193"/>
      <c r="JVF20" s="193"/>
      <c r="JVG20" s="193"/>
      <c r="JVH20" s="193"/>
      <c r="JVI20" s="193"/>
      <c r="JVJ20" s="193"/>
      <c r="JVK20" s="193"/>
      <c r="JVL20" s="193"/>
      <c r="JVM20" s="193"/>
      <c r="JVN20" s="193"/>
      <c r="JVO20" s="193"/>
      <c r="JVP20" s="193"/>
      <c r="JVQ20" s="193"/>
      <c r="JVR20" s="193"/>
      <c r="JVS20" s="193"/>
      <c r="JVT20" s="193"/>
      <c r="JVU20" s="193"/>
      <c r="JVV20" s="193"/>
      <c r="JVW20" s="193"/>
      <c r="JVX20" s="193"/>
      <c r="JVY20" s="193"/>
      <c r="JVZ20" s="193"/>
      <c r="JWA20" s="193"/>
      <c r="JWB20" s="193"/>
      <c r="JWC20" s="193"/>
      <c r="JWD20" s="193"/>
      <c r="JWE20" s="193"/>
      <c r="JWF20" s="193"/>
      <c r="JWG20" s="193"/>
      <c r="JWH20" s="193"/>
      <c r="JWI20" s="193"/>
      <c r="JWJ20" s="193"/>
      <c r="JWK20" s="193"/>
      <c r="JWL20" s="193"/>
      <c r="JWM20" s="193"/>
      <c r="JWN20" s="193"/>
      <c r="JWO20" s="193"/>
      <c r="JWP20" s="193"/>
      <c r="JWQ20" s="193"/>
      <c r="JWR20" s="193"/>
      <c r="JWS20" s="193"/>
      <c r="JWT20" s="193"/>
      <c r="JWU20" s="193"/>
      <c r="JWV20" s="193"/>
      <c r="JWW20" s="193"/>
      <c r="JWX20" s="193"/>
      <c r="JWY20" s="193"/>
      <c r="JWZ20" s="193"/>
      <c r="JXA20" s="193"/>
      <c r="JXB20" s="193"/>
      <c r="JXC20" s="193"/>
      <c r="JXD20" s="193"/>
      <c r="JXE20" s="193"/>
      <c r="JXF20" s="193"/>
      <c r="JXG20" s="193"/>
      <c r="JXH20" s="193"/>
      <c r="JXI20" s="193"/>
      <c r="JXJ20" s="193"/>
      <c r="JXK20" s="193"/>
      <c r="JXL20" s="193"/>
      <c r="JXM20" s="193"/>
      <c r="JXN20" s="193"/>
      <c r="JXO20" s="193"/>
      <c r="JXP20" s="193"/>
      <c r="JXQ20" s="193"/>
      <c r="JXR20" s="193"/>
      <c r="JXS20" s="193"/>
      <c r="JXT20" s="193"/>
      <c r="JXU20" s="193"/>
      <c r="JXV20" s="193"/>
      <c r="JXW20" s="193"/>
      <c r="JXX20" s="193"/>
      <c r="JXY20" s="193"/>
      <c r="JXZ20" s="193"/>
      <c r="JYA20" s="193"/>
      <c r="JYB20" s="193"/>
      <c r="JYC20" s="193"/>
      <c r="JYD20" s="193"/>
      <c r="JYE20" s="193"/>
      <c r="JYF20" s="193"/>
      <c r="JYG20" s="193"/>
      <c r="JYH20" s="193"/>
      <c r="JYI20" s="193"/>
      <c r="JYJ20" s="193"/>
      <c r="JYK20" s="193"/>
      <c r="JYL20" s="193"/>
      <c r="JYM20" s="193"/>
      <c r="JYN20" s="193"/>
      <c r="JYO20" s="193"/>
      <c r="JYP20" s="193"/>
      <c r="JYQ20" s="193"/>
      <c r="JYR20" s="193"/>
      <c r="JYS20" s="193"/>
      <c r="JYT20" s="193"/>
      <c r="JYU20" s="193"/>
      <c r="JYV20" s="193"/>
      <c r="JYW20" s="193"/>
      <c r="JYX20" s="193"/>
      <c r="JYY20" s="193"/>
      <c r="JYZ20" s="193"/>
      <c r="JZA20" s="193"/>
      <c r="JZB20" s="193"/>
      <c r="JZC20" s="193"/>
      <c r="JZD20" s="193"/>
      <c r="JZE20" s="193"/>
      <c r="JZF20" s="193"/>
      <c r="JZG20" s="193"/>
      <c r="JZH20" s="193"/>
      <c r="JZI20" s="193"/>
      <c r="JZJ20" s="193"/>
      <c r="JZK20" s="193"/>
      <c r="JZL20" s="193"/>
      <c r="JZM20" s="193"/>
      <c r="JZN20" s="193"/>
      <c r="JZO20" s="193"/>
      <c r="JZP20" s="193"/>
      <c r="JZQ20" s="193"/>
      <c r="JZR20" s="193"/>
      <c r="JZS20" s="193"/>
      <c r="JZT20" s="193"/>
      <c r="JZU20" s="193"/>
      <c r="JZV20" s="193"/>
      <c r="JZW20" s="193"/>
      <c r="JZX20" s="193"/>
      <c r="JZY20" s="193"/>
      <c r="JZZ20" s="193"/>
      <c r="KAA20" s="193"/>
      <c r="KAB20" s="193"/>
      <c r="KAC20" s="193"/>
      <c r="KAD20" s="193"/>
      <c r="KAE20" s="193"/>
      <c r="KAF20" s="193"/>
      <c r="KAG20" s="193"/>
      <c r="KAH20" s="193"/>
      <c r="KAI20" s="193"/>
      <c r="KAJ20" s="193"/>
      <c r="KAK20" s="193"/>
      <c r="KAL20" s="193"/>
      <c r="KAM20" s="193"/>
      <c r="KAN20" s="193"/>
      <c r="KAO20" s="193"/>
      <c r="KAP20" s="193"/>
      <c r="KAQ20" s="193"/>
      <c r="KAR20" s="193"/>
      <c r="KAS20" s="193"/>
      <c r="KAT20" s="193"/>
      <c r="KAU20" s="193"/>
      <c r="KAV20" s="193"/>
      <c r="KAW20" s="193"/>
      <c r="KAX20" s="193"/>
      <c r="KAY20" s="193"/>
      <c r="KAZ20" s="193"/>
      <c r="KBA20" s="193"/>
      <c r="KBB20" s="193"/>
      <c r="KBC20" s="193"/>
      <c r="KBD20" s="193"/>
      <c r="KBE20" s="193"/>
      <c r="KBF20" s="193"/>
      <c r="KBG20" s="193"/>
      <c r="KBH20" s="193"/>
      <c r="KBI20" s="193"/>
      <c r="KBJ20" s="193"/>
      <c r="KBK20" s="193"/>
      <c r="KBL20" s="193"/>
      <c r="KBM20" s="193"/>
      <c r="KBN20" s="193"/>
      <c r="KBO20" s="193"/>
      <c r="KBP20" s="193"/>
      <c r="KBQ20" s="193"/>
      <c r="KBR20" s="193"/>
      <c r="KBS20" s="193"/>
      <c r="KBT20" s="193"/>
      <c r="KBU20" s="193"/>
      <c r="KBV20" s="193"/>
      <c r="KBW20" s="193"/>
      <c r="KBX20" s="193"/>
      <c r="KBY20" s="193"/>
      <c r="KBZ20" s="193"/>
      <c r="KCA20" s="193"/>
      <c r="KCB20" s="193"/>
      <c r="KCC20" s="193"/>
      <c r="KCD20" s="193"/>
      <c r="KCE20" s="193"/>
      <c r="KCF20" s="193"/>
      <c r="KCG20" s="193"/>
      <c r="KCH20" s="193"/>
      <c r="KCI20" s="193"/>
      <c r="KCJ20" s="193"/>
      <c r="KCK20" s="193"/>
      <c r="KCL20" s="193"/>
      <c r="KCM20" s="193"/>
      <c r="KCN20" s="193"/>
      <c r="KCO20" s="193"/>
      <c r="KCP20" s="193"/>
      <c r="KCQ20" s="193"/>
      <c r="KCR20" s="193"/>
      <c r="KCS20" s="193"/>
      <c r="KCT20" s="193"/>
      <c r="KCU20" s="193"/>
      <c r="KCV20" s="193"/>
      <c r="KCW20" s="193"/>
      <c r="KCX20" s="193"/>
      <c r="KCY20" s="193"/>
      <c r="KCZ20" s="193"/>
      <c r="KDA20" s="193"/>
      <c r="KDB20" s="193"/>
      <c r="KDC20" s="193"/>
      <c r="KDD20" s="193"/>
      <c r="KDE20" s="193"/>
      <c r="KDF20" s="193"/>
      <c r="KDG20" s="193"/>
      <c r="KDH20" s="193"/>
      <c r="KDI20" s="193"/>
      <c r="KDJ20" s="193"/>
      <c r="KDK20" s="193"/>
      <c r="KDL20" s="193"/>
      <c r="KDM20" s="193"/>
      <c r="KDN20" s="193"/>
      <c r="KDO20" s="193"/>
      <c r="KDP20" s="193"/>
      <c r="KDQ20" s="193"/>
      <c r="KDR20" s="193"/>
      <c r="KDS20" s="193"/>
      <c r="KDT20" s="193"/>
      <c r="KDU20" s="193"/>
      <c r="KDV20" s="193"/>
      <c r="KDW20" s="193"/>
      <c r="KDX20" s="193"/>
      <c r="KDY20" s="193"/>
      <c r="KDZ20" s="193"/>
      <c r="KEA20" s="193"/>
      <c r="KEB20" s="193"/>
      <c r="KEC20" s="193"/>
      <c r="KED20" s="193"/>
      <c r="KEE20" s="193"/>
      <c r="KEF20" s="193"/>
      <c r="KEG20" s="193"/>
      <c r="KEH20" s="193"/>
      <c r="KEI20" s="193"/>
      <c r="KEJ20" s="193"/>
      <c r="KEK20" s="193"/>
      <c r="KEL20" s="193"/>
      <c r="KEM20" s="193"/>
      <c r="KEN20" s="193"/>
      <c r="KEO20" s="193"/>
      <c r="KEP20" s="193"/>
      <c r="KEQ20" s="193"/>
      <c r="KER20" s="193"/>
      <c r="KES20" s="193"/>
      <c r="KET20" s="193"/>
      <c r="KEU20" s="193"/>
      <c r="KEV20" s="193"/>
      <c r="KEW20" s="193"/>
      <c r="KEX20" s="193"/>
      <c r="KEY20" s="193"/>
      <c r="KEZ20" s="193"/>
      <c r="KFA20" s="193"/>
      <c r="KFB20" s="193"/>
      <c r="KFC20" s="193"/>
      <c r="KFD20" s="193"/>
      <c r="KFE20" s="193"/>
      <c r="KFF20" s="193"/>
      <c r="KFG20" s="193"/>
      <c r="KFH20" s="193"/>
      <c r="KFI20" s="193"/>
      <c r="KFJ20" s="193"/>
      <c r="KFK20" s="193"/>
      <c r="KFL20" s="193"/>
      <c r="KFM20" s="193"/>
      <c r="KFN20" s="193"/>
      <c r="KFO20" s="193"/>
      <c r="KFP20" s="193"/>
      <c r="KFQ20" s="193"/>
      <c r="KFR20" s="193"/>
      <c r="KFS20" s="193"/>
      <c r="KFT20" s="193"/>
      <c r="KFU20" s="193"/>
      <c r="KFV20" s="193"/>
      <c r="KFW20" s="193"/>
      <c r="KFX20" s="193"/>
      <c r="KFY20" s="193"/>
      <c r="KFZ20" s="193"/>
      <c r="KGA20" s="193"/>
      <c r="KGB20" s="193"/>
      <c r="KGC20" s="193"/>
      <c r="KGD20" s="193"/>
      <c r="KGE20" s="193"/>
      <c r="KGF20" s="193"/>
      <c r="KGG20" s="193"/>
      <c r="KGH20" s="193"/>
      <c r="KGI20" s="193"/>
      <c r="KGJ20" s="193"/>
      <c r="KGK20" s="193"/>
      <c r="KGL20" s="193"/>
      <c r="KGM20" s="193"/>
      <c r="KGN20" s="193"/>
      <c r="KGO20" s="193"/>
      <c r="KGP20" s="193"/>
      <c r="KGQ20" s="193"/>
      <c r="KGR20" s="193"/>
      <c r="KGS20" s="193"/>
      <c r="KGT20" s="193"/>
      <c r="KGU20" s="193"/>
      <c r="KGV20" s="193"/>
      <c r="KGW20" s="193"/>
      <c r="KGX20" s="193"/>
      <c r="KGY20" s="193"/>
      <c r="KGZ20" s="193"/>
      <c r="KHA20" s="193"/>
      <c r="KHB20" s="193"/>
      <c r="KHC20" s="193"/>
      <c r="KHD20" s="193"/>
      <c r="KHE20" s="193"/>
      <c r="KHF20" s="193"/>
      <c r="KHG20" s="193"/>
      <c r="KHH20" s="193"/>
      <c r="KHI20" s="193"/>
      <c r="KHJ20" s="193"/>
      <c r="KHK20" s="193"/>
      <c r="KHL20" s="193"/>
      <c r="KHM20" s="193"/>
      <c r="KHN20" s="193"/>
      <c r="KHO20" s="193"/>
      <c r="KHP20" s="193"/>
      <c r="KHQ20" s="193"/>
      <c r="KHR20" s="193"/>
      <c r="KHS20" s="193"/>
      <c r="KHT20" s="193"/>
      <c r="KHU20" s="193"/>
      <c r="KHV20" s="193"/>
      <c r="KHW20" s="193"/>
      <c r="KHX20" s="193"/>
      <c r="KHY20" s="193"/>
      <c r="KHZ20" s="193"/>
      <c r="KIA20" s="193"/>
      <c r="KIB20" s="193"/>
      <c r="KIC20" s="193"/>
      <c r="KID20" s="193"/>
      <c r="KIE20" s="193"/>
      <c r="KIF20" s="193"/>
      <c r="KIG20" s="193"/>
      <c r="KIH20" s="193"/>
      <c r="KII20" s="193"/>
      <c r="KIJ20" s="193"/>
      <c r="KIK20" s="193"/>
      <c r="KIL20" s="193"/>
      <c r="KIM20" s="193"/>
      <c r="KIN20" s="193"/>
      <c r="KIO20" s="193"/>
      <c r="KIP20" s="193"/>
      <c r="KIQ20" s="193"/>
      <c r="KIR20" s="193"/>
      <c r="KIS20" s="193"/>
      <c r="KIT20" s="193"/>
      <c r="KIU20" s="193"/>
      <c r="KIV20" s="193"/>
      <c r="KIW20" s="193"/>
      <c r="KIX20" s="193"/>
      <c r="KIY20" s="193"/>
      <c r="KIZ20" s="193"/>
      <c r="KJA20" s="193"/>
      <c r="KJB20" s="193"/>
      <c r="KJC20" s="193"/>
      <c r="KJD20" s="193"/>
      <c r="KJE20" s="193"/>
      <c r="KJF20" s="193"/>
      <c r="KJG20" s="193"/>
      <c r="KJH20" s="193"/>
      <c r="KJI20" s="193"/>
      <c r="KJJ20" s="193"/>
      <c r="KJK20" s="193"/>
      <c r="KJL20" s="193"/>
      <c r="KJM20" s="193"/>
      <c r="KJN20" s="193"/>
      <c r="KJO20" s="193"/>
      <c r="KJP20" s="193"/>
      <c r="KJQ20" s="193"/>
      <c r="KJR20" s="193"/>
      <c r="KJS20" s="193"/>
      <c r="KJT20" s="193"/>
      <c r="KJU20" s="193"/>
      <c r="KJV20" s="193"/>
      <c r="KJW20" s="193"/>
      <c r="KJX20" s="193"/>
      <c r="KJY20" s="193"/>
      <c r="KJZ20" s="193"/>
      <c r="KKA20" s="193"/>
      <c r="KKB20" s="193"/>
      <c r="KKC20" s="193"/>
      <c r="KKD20" s="193"/>
      <c r="KKE20" s="193"/>
      <c r="KKF20" s="193"/>
      <c r="KKG20" s="193"/>
      <c r="KKH20" s="193"/>
      <c r="KKI20" s="193"/>
      <c r="KKJ20" s="193"/>
      <c r="KKK20" s="193"/>
      <c r="KKL20" s="193"/>
      <c r="KKM20" s="193"/>
      <c r="KKN20" s="193"/>
      <c r="KKO20" s="193"/>
      <c r="KKP20" s="193"/>
      <c r="KKQ20" s="193"/>
      <c r="KKR20" s="193"/>
      <c r="KKS20" s="193"/>
      <c r="KKT20" s="193"/>
      <c r="KKU20" s="193"/>
      <c r="KKV20" s="193"/>
      <c r="KKW20" s="193"/>
      <c r="KKX20" s="193"/>
      <c r="KKY20" s="193"/>
      <c r="KKZ20" s="193"/>
      <c r="KLA20" s="193"/>
      <c r="KLB20" s="193"/>
      <c r="KLC20" s="193"/>
      <c r="KLD20" s="193"/>
      <c r="KLE20" s="193"/>
      <c r="KLF20" s="193"/>
      <c r="KLG20" s="193"/>
      <c r="KLH20" s="193"/>
      <c r="KLI20" s="193"/>
      <c r="KLJ20" s="193"/>
      <c r="KLK20" s="193"/>
      <c r="KLL20" s="193"/>
      <c r="KLM20" s="193"/>
      <c r="KLN20" s="193"/>
      <c r="KLO20" s="193"/>
      <c r="KLP20" s="193"/>
      <c r="KLQ20" s="193"/>
      <c r="KLR20" s="193"/>
      <c r="KLS20" s="193"/>
      <c r="KLT20" s="193"/>
      <c r="KLU20" s="193"/>
      <c r="KLV20" s="193"/>
      <c r="KLW20" s="193"/>
      <c r="KLX20" s="193"/>
      <c r="KLY20" s="193"/>
      <c r="KLZ20" s="193"/>
      <c r="KMA20" s="193"/>
      <c r="KMB20" s="193"/>
      <c r="KMC20" s="193"/>
      <c r="KMD20" s="193"/>
      <c r="KME20" s="193"/>
      <c r="KMF20" s="193"/>
      <c r="KMG20" s="193"/>
      <c r="KMH20" s="193"/>
      <c r="KMI20" s="193"/>
      <c r="KMJ20" s="193"/>
      <c r="KMK20" s="193"/>
      <c r="KML20" s="193"/>
      <c r="KMM20" s="193"/>
      <c r="KMN20" s="193"/>
      <c r="KMO20" s="193"/>
      <c r="KMP20" s="193"/>
      <c r="KMQ20" s="193"/>
      <c r="KMR20" s="193"/>
      <c r="KMS20" s="193"/>
      <c r="KMT20" s="193"/>
      <c r="KMU20" s="193"/>
      <c r="KMV20" s="193"/>
      <c r="KMW20" s="193"/>
      <c r="KMX20" s="193"/>
      <c r="KMY20" s="193"/>
      <c r="KMZ20" s="193"/>
      <c r="KNA20" s="193"/>
      <c r="KNB20" s="193"/>
      <c r="KNC20" s="193"/>
      <c r="KND20" s="193"/>
      <c r="KNE20" s="193"/>
      <c r="KNF20" s="193"/>
      <c r="KNG20" s="193"/>
      <c r="KNH20" s="193"/>
      <c r="KNI20" s="193"/>
      <c r="KNJ20" s="193"/>
      <c r="KNK20" s="193"/>
      <c r="KNL20" s="193"/>
      <c r="KNM20" s="193"/>
      <c r="KNN20" s="193"/>
      <c r="KNO20" s="193"/>
      <c r="KNP20" s="193"/>
      <c r="KNQ20" s="193"/>
      <c r="KNR20" s="193"/>
      <c r="KNS20" s="193"/>
      <c r="KNT20" s="193"/>
      <c r="KNU20" s="193"/>
      <c r="KNV20" s="193"/>
      <c r="KNW20" s="193"/>
      <c r="KNX20" s="193"/>
      <c r="KNY20" s="193"/>
      <c r="KNZ20" s="193"/>
      <c r="KOA20" s="193"/>
      <c r="KOB20" s="193"/>
      <c r="KOC20" s="193"/>
      <c r="KOD20" s="193"/>
      <c r="KOE20" s="193"/>
      <c r="KOF20" s="193"/>
      <c r="KOG20" s="193"/>
      <c r="KOH20" s="193"/>
      <c r="KOI20" s="193"/>
      <c r="KOJ20" s="193"/>
      <c r="KOK20" s="193"/>
      <c r="KOL20" s="193"/>
      <c r="KOM20" s="193"/>
      <c r="KON20" s="193"/>
      <c r="KOO20" s="193"/>
      <c r="KOP20" s="193"/>
      <c r="KOQ20" s="193"/>
      <c r="KOR20" s="193"/>
      <c r="KOS20" s="193"/>
      <c r="KOT20" s="193"/>
      <c r="KOU20" s="193"/>
      <c r="KOV20" s="193"/>
      <c r="KOW20" s="193"/>
      <c r="KOX20" s="193"/>
      <c r="KOY20" s="193"/>
      <c r="KOZ20" s="193"/>
      <c r="KPA20" s="193"/>
      <c r="KPB20" s="193"/>
      <c r="KPC20" s="193"/>
      <c r="KPD20" s="193"/>
      <c r="KPE20" s="193"/>
      <c r="KPF20" s="193"/>
      <c r="KPG20" s="193"/>
      <c r="KPH20" s="193"/>
      <c r="KPI20" s="193"/>
      <c r="KPJ20" s="193"/>
      <c r="KPK20" s="193"/>
      <c r="KPL20" s="193"/>
      <c r="KPM20" s="193"/>
      <c r="KPN20" s="193"/>
      <c r="KPO20" s="193"/>
      <c r="KPP20" s="193"/>
      <c r="KPQ20" s="193"/>
      <c r="KPR20" s="193"/>
      <c r="KPS20" s="193"/>
      <c r="KPT20" s="193"/>
      <c r="KPU20" s="193"/>
      <c r="KPV20" s="193"/>
      <c r="KPW20" s="193"/>
      <c r="KPX20" s="193"/>
      <c r="KPY20" s="193"/>
      <c r="KPZ20" s="193"/>
      <c r="KQA20" s="193"/>
      <c r="KQB20" s="193"/>
      <c r="KQC20" s="193"/>
      <c r="KQD20" s="193"/>
      <c r="KQE20" s="193"/>
      <c r="KQF20" s="193"/>
      <c r="KQG20" s="193"/>
      <c r="KQH20" s="193"/>
      <c r="KQI20" s="193"/>
      <c r="KQJ20" s="193"/>
      <c r="KQK20" s="193"/>
      <c r="KQL20" s="193"/>
      <c r="KQM20" s="193"/>
      <c r="KQN20" s="193"/>
      <c r="KQO20" s="193"/>
      <c r="KQP20" s="193"/>
      <c r="KQQ20" s="193"/>
      <c r="KQR20" s="193"/>
      <c r="KQS20" s="193"/>
      <c r="KQT20" s="193"/>
      <c r="KQU20" s="193"/>
      <c r="KQV20" s="193"/>
      <c r="KQW20" s="193"/>
      <c r="KQX20" s="193"/>
      <c r="KQY20" s="193"/>
      <c r="KQZ20" s="193"/>
      <c r="KRA20" s="193"/>
      <c r="KRB20" s="193"/>
      <c r="KRC20" s="193"/>
      <c r="KRD20" s="193"/>
      <c r="KRE20" s="193"/>
      <c r="KRF20" s="193"/>
      <c r="KRG20" s="193"/>
      <c r="KRH20" s="193"/>
      <c r="KRI20" s="193"/>
      <c r="KRJ20" s="193"/>
      <c r="KRK20" s="193"/>
      <c r="KRL20" s="193"/>
      <c r="KRM20" s="193"/>
      <c r="KRN20" s="193"/>
      <c r="KRO20" s="193"/>
      <c r="KRP20" s="193"/>
      <c r="KRQ20" s="193"/>
      <c r="KRR20" s="193"/>
      <c r="KRS20" s="193"/>
      <c r="KRT20" s="193"/>
      <c r="KRU20" s="193"/>
      <c r="KRV20" s="193"/>
      <c r="KRW20" s="193"/>
      <c r="KRX20" s="193"/>
      <c r="KRY20" s="193"/>
      <c r="KRZ20" s="193"/>
      <c r="KSA20" s="193"/>
      <c r="KSB20" s="193"/>
      <c r="KSC20" s="193"/>
      <c r="KSD20" s="193"/>
      <c r="KSE20" s="193"/>
      <c r="KSF20" s="193"/>
      <c r="KSG20" s="193"/>
      <c r="KSH20" s="193"/>
      <c r="KSI20" s="193"/>
      <c r="KSJ20" s="193"/>
      <c r="KSK20" s="193"/>
      <c r="KSL20" s="193"/>
      <c r="KSM20" s="193"/>
      <c r="KSN20" s="193"/>
      <c r="KSO20" s="193"/>
      <c r="KSP20" s="193"/>
      <c r="KSQ20" s="193"/>
      <c r="KSR20" s="193"/>
      <c r="KSS20" s="193"/>
      <c r="KST20" s="193"/>
      <c r="KSU20" s="193"/>
      <c r="KSV20" s="193"/>
      <c r="KSW20" s="193"/>
      <c r="KSX20" s="193"/>
      <c r="KSY20" s="193"/>
      <c r="KSZ20" s="193"/>
      <c r="KTA20" s="193"/>
      <c r="KTB20" s="193"/>
      <c r="KTC20" s="193"/>
      <c r="KTD20" s="193"/>
      <c r="KTE20" s="193"/>
      <c r="KTF20" s="193"/>
      <c r="KTG20" s="193"/>
      <c r="KTH20" s="193"/>
      <c r="KTI20" s="193"/>
      <c r="KTJ20" s="193"/>
      <c r="KTK20" s="193"/>
      <c r="KTL20" s="193"/>
      <c r="KTM20" s="193"/>
      <c r="KTN20" s="193"/>
      <c r="KTO20" s="193"/>
      <c r="KTP20" s="193"/>
      <c r="KTQ20" s="193"/>
      <c r="KTR20" s="193"/>
      <c r="KTS20" s="193"/>
      <c r="KTT20" s="193"/>
      <c r="KTU20" s="193"/>
      <c r="KTV20" s="193"/>
      <c r="KTW20" s="193"/>
      <c r="KTX20" s="193"/>
      <c r="KTY20" s="193"/>
      <c r="KTZ20" s="193"/>
      <c r="KUA20" s="193"/>
      <c r="KUB20" s="193"/>
      <c r="KUC20" s="193"/>
      <c r="KUD20" s="193"/>
      <c r="KUE20" s="193"/>
      <c r="KUF20" s="193"/>
      <c r="KUG20" s="193"/>
      <c r="KUH20" s="193"/>
      <c r="KUI20" s="193"/>
      <c r="KUJ20" s="193"/>
      <c r="KUK20" s="193"/>
      <c r="KUL20" s="193"/>
      <c r="KUM20" s="193"/>
      <c r="KUN20" s="193"/>
      <c r="KUO20" s="193"/>
      <c r="KUP20" s="193"/>
      <c r="KUQ20" s="193"/>
      <c r="KUR20" s="193"/>
      <c r="KUS20" s="193"/>
      <c r="KUT20" s="193"/>
      <c r="KUU20" s="193"/>
      <c r="KUV20" s="193"/>
      <c r="KUW20" s="193"/>
      <c r="KUX20" s="193"/>
      <c r="KUY20" s="193"/>
      <c r="KUZ20" s="193"/>
      <c r="KVA20" s="193"/>
      <c r="KVB20" s="193"/>
      <c r="KVC20" s="193"/>
      <c r="KVD20" s="193"/>
      <c r="KVE20" s="193"/>
      <c r="KVF20" s="193"/>
      <c r="KVG20" s="193"/>
      <c r="KVH20" s="193"/>
      <c r="KVI20" s="193"/>
      <c r="KVJ20" s="193"/>
      <c r="KVK20" s="193"/>
      <c r="KVL20" s="193"/>
      <c r="KVM20" s="193"/>
      <c r="KVN20" s="193"/>
      <c r="KVO20" s="193"/>
      <c r="KVP20" s="193"/>
      <c r="KVQ20" s="193"/>
      <c r="KVR20" s="193"/>
      <c r="KVS20" s="193"/>
      <c r="KVT20" s="193"/>
      <c r="KVU20" s="193"/>
      <c r="KVV20" s="193"/>
      <c r="KVW20" s="193"/>
      <c r="KVX20" s="193"/>
      <c r="KVY20" s="193"/>
      <c r="KVZ20" s="193"/>
      <c r="KWA20" s="193"/>
      <c r="KWB20" s="193"/>
      <c r="KWC20" s="193"/>
      <c r="KWD20" s="193"/>
      <c r="KWE20" s="193"/>
      <c r="KWF20" s="193"/>
      <c r="KWG20" s="193"/>
      <c r="KWH20" s="193"/>
      <c r="KWI20" s="193"/>
      <c r="KWJ20" s="193"/>
      <c r="KWK20" s="193"/>
      <c r="KWL20" s="193"/>
      <c r="KWM20" s="193"/>
      <c r="KWN20" s="193"/>
      <c r="KWO20" s="193"/>
      <c r="KWP20" s="193"/>
      <c r="KWQ20" s="193"/>
      <c r="KWR20" s="193"/>
      <c r="KWS20" s="193"/>
      <c r="KWT20" s="193"/>
      <c r="KWU20" s="193"/>
      <c r="KWV20" s="193"/>
      <c r="KWW20" s="193"/>
      <c r="KWX20" s="193"/>
      <c r="KWY20" s="193"/>
      <c r="KWZ20" s="193"/>
      <c r="KXA20" s="193"/>
      <c r="KXB20" s="193"/>
      <c r="KXC20" s="193"/>
      <c r="KXD20" s="193"/>
      <c r="KXE20" s="193"/>
      <c r="KXF20" s="193"/>
      <c r="KXG20" s="193"/>
      <c r="KXH20" s="193"/>
      <c r="KXI20" s="193"/>
      <c r="KXJ20" s="193"/>
      <c r="KXK20" s="193"/>
      <c r="KXL20" s="193"/>
      <c r="KXM20" s="193"/>
      <c r="KXN20" s="193"/>
      <c r="KXO20" s="193"/>
      <c r="KXP20" s="193"/>
      <c r="KXQ20" s="193"/>
      <c r="KXR20" s="193"/>
      <c r="KXS20" s="193"/>
      <c r="KXT20" s="193"/>
      <c r="KXU20" s="193"/>
      <c r="KXV20" s="193"/>
      <c r="KXW20" s="193"/>
      <c r="KXX20" s="193"/>
      <c r="KXY20" s="193"/>
      <c r="KXZ20" s="193"/>
      <c r="KYA20" s="193"/>
      <c r="KYB20" s="193"/>
      <c r="KYC20" s="193"/>
      <c r="KYD20" s="193"/>
      <c r="KYE20" s="193"/>
      <c r="KYF20" s="193"/>
      <c r="KYG20" s="193"/>
      <c r="KYH20" s="193"/>
      <c r="KYI20" s="193"/>
      <c r="KYJ20" s="193"/>
      <c r="KYK20" s="193"/>
      <c r="KYL20" s="193"/>
      <c r="KYM20" s="193"/>
      <c r="KYN20" s="193"/>
      <c r="KYO20" s="193"/>
      <c r="KYP20" s="193"/>
      <c r="KYQ20" s="193"/>
      <c r="KYR20" s="193"/>
      <c r="KYS20" s="193"/>
      <c r="KYT20" s="193"/>
      <c r="KYU20" s="193"/>
      <c r="KYV20" s="193"/>
      <c r="KYW20" s="193"/>
      <c r="KYX20" s="193"/>
      <c r="KYY20" s="193"/>
      <c r="KYZ20" s="193"/>
      <c r="KZA20" s="193"/>
      <c r="KZB20" s="193"/>
      <c r="KZC20" s="193"/>
      <c r="KZD20" s="193"/>
      <c r="KZE20" s="193"/>
      <c r="KZF20" s="193"/>
      <c r="KZG20" s="193"/>
      <c r="KZH20" s="193"/>
      <c r="KZI20" s="193"/>
      <c r="KZJ20" s="193"/>
      <c r="KZK20" s="193"/>
      <c r="KZL20" s="193"/>
      <c r="KZM20" s="193"/>
      <c r="KZN20" s="193"/>
      <c r="KZO20" s="193"/>
      <c r="KZP20" s="193"/>
      <c r="KZQ20" s="193"/>
      <c r="KZR20" s="193"/>
      <c r="KZS20" s="193"/>
      <c r="KZT20" s="193"/>
      <c r="KZU20" s="193"/>
      <c r="KZV20" s="193"/>
      <c r="KZW20" s="193"/>
      <c r="KZX20" s="193"/>
      <c r="KZY20" s="193"/>
      <c r="KZZ20" s="193"/>
      <c r="LAA20" s="193"/>
      <c r="LAB20" s="193"/>
      <c r="LAC20" s="193"/>
      <c r="LAD20" s="193"/>
      <c r="LAE20" s="193"/>
      <c r="LAF20" s="193"/>
      <c r="LAG20" s="193"/>
      <c r="LAH20" s="193"/>
      <c r="LAI20" s="193"/>
      <c r="LAJ20" s="193"/>
      <c r="LAK20" s="193"/>
      <c r="LAL20" s="193"/>
      <c r="LAM20" s="193"/>
      <c r="LAN20" s="193"/>
      <c r="LAO20" s="193"/>
      <c r="LAP20" s="193"/>
      <c r="LAQ20" s="193"/>
      <c r="LAR20" s="193"/>
      <c r="LAS20" s="193"/>
      <c r="LAT20" s="193"/>
      <c r="LAU20" s="193"/>
      <c r="LAV20" s="193"/>
      <c r="LAW20" s="193"/>
      <c r="LAX20" s="193"/>
      <c r="LAY20" s="193"/>
      <c r="LAZ20" s="193"/>
      <c r="LBA20" s="193"/>
      <c r="LBB20" s="193"/>
      <c r="LBC20" s="193"/>
      <c r="LBD20" s="193"/>
      <c r="LBE20" s="193"/>
      <c r="LBF20" s="193"/>
      <c r="LBG20" s="193"/>
      <c r="LBH20" s="193"/>
      <c r="LBI20" s="193"/>
      <c r="LBJ20" s="193"/>
      <c r="LBK20" s="193"/>
      <c r="LBL20" s="193"/>
      <c r="LBM20" s="193"/>
      <c r="LBN20" s="193"/>
      <c r="LBO20" s="193"/>
      <c r="LBP20" s="193"/>
      <c r="LBQ20" s="193"/>
      <c r="LBR20" s="193"/>
      <c r="LBS20" s="193"/>
      <c r="LBT20" s="193"/>
      <c r="LBU20" s="193"/>
      <c r="LBV20" s="193"/>
      <c r="LBW20" s="193"/>
      <c r="LBX20" s="193"/>
      <c r="LBY20" s="193"/>
      <c r="LBZ20" s="193"/>
      <c r="LCA20" s="193"/>
      <c r="LCB20" s="193"/>
      <c r="LCC20" s="193"/>
      <c r="LCD20" s="193"/>
      <c r="LCE20" s="193"/>
      <c r="LCF20" s="193"/>
      <c r="LCG20" s="193"/>
      <c r="LCH20" s="193"/>
      <c r="LCI20" s="193"/>
      <c r="LCJ20" s="193"/>
      <c r="LCK20" s="193"/>
      <c r="LCL20" s="193"/>
      <c r="LCM20" s="193"/>
      <c r="LCN20" s="193"/>
      <c r="LCO20" s="193"/>
      <c r="LCP20" s="193"/>
      <c r="LCQ20" s="193"/>
      <c r="LCR20" s="193"/>
      <c r="LCS20" s="193"/>
      <c r="LCT20" s="193"/>
      <c r="LCU20" s="193"/>
      <c r="LCV20" s="193"/>
      <c r="LCW20" s="193"/>
      <c r="LCX20" s="193"/>
      <c r="LCY20" s="193"/>
      <c r="LCZ20" s="193"/>
      <c r="LDA20" s="193"/>
      <c r="LDB20" s="193"/>
      <c r="LDC20" s="193"/>
      <c r="LDD20" s="193"/>
      <c r="LDE20" s="193"/>
      <c r="LDF20" s="193"/>
      <c r="LDG20" s="193"/>
      <c r="LDH20" s="193"/>
      <c r="LDI20" s="193"/>
      <c r="LDJ20" s="193"/>
      <c r="LDK20" s="193"/>
      <c r="LDL20" s="193"/>
      <c r="LDM20" s="193"/>
      <c r="LDN20" s="193"/>
      <c r="LDO20" s="193"/>
      <c r="LDP20" s="193"/>
      <c r="LDQ20" s="193"/>
      <c r="LDR20" s="193"/>
      <c r="LDS20" s="193"/>
      <c r="LDT20" s="193"/>
      <c r="LDU20" s="193"/>
      <c r="LDV20" s="193"/>
      <c r="LDW20" s="193"/>
      <c r="LDX20" s="193"/>
      <c r="LDY20" s="193"/>
      <c r="LDZ20" s="193"/>
      <c r="LEA20" s="193"/>
      <c r="LEB20" s="193"/>
      <c r="LEC20" s="193"/>
      <c r="LED20" s="193"/>
      <c r="LEE20" s="193"/>
      <c r="LEF20" s="193"/>
      <c r="LEG20" s="193"/>
      <c r="LEH20" s="193"/>
      <c r="LEI20" s="193"/>
      <c r="LEJ20" s="193"/>
      <c r="LEK20" s="193"/>
      <c r="LEL20" s="193"/>
      <c r="LEM20" s="193"/>
      <c r="LEN20" s="193"/>
      <c r="LEO20" s="193"/>
      <c r="LEP20" s="193"/>
      <c r="LEQ20" s="193"/>
      <c r="LER20" s="193"/>
      <c r="LES20" s="193"/>
      <c r="LET20" s="193"/>
      <c r="LEU20" s="193"/>
      <c r="LEV20" s="193"/>
      <c r="LEW20" s="193"/>
      <c r="LEX20" s="193"/>
      <c r="LEY20" s="193"/>
      <c r="LEZ20" s="193"/>
      <c r="LFA20" s="193"/>
      <c r="LFB20" s="193"/>
      <c r="LFC20" s="193"/>
      <c r="LFD20" s="193"/>
      <c r="LFE20" s="193"/>
      <c r="LFF20" s="193"/>
      <c r="LFG20" s="193"/>
      <c r="LFH20" s="193"/>
      <c r="LFI20" s="193"/>
      <c r="LFJ20" s="193"/>
      <c r="LFK20" s="193"/>
      <c r="LFL20" s="193"/>
      <c r="LFM20" s="193"/>
      <c r="LFN20" s="193"/>
      <c r="LFO20" s="193"/>
      <c r="LFP20" s="193"/>
      <c r="LFQ20" s="193"/>
      <c r="LFR20" s="193"/>
      <c r="LFS20" s="193"/>
      <c r="LFT20" s="193"/>
      <c r="LFU20" s="193"/>
      <c r="LFV20" s="193"/>
      <c r="LFW20" s="193"/>
      <c r="LFX20" s="193"/>
      <c r="LFY20" s="193"/>
      <c r="LFZ20" s="193"/>
      <c r="LGA20" s="193"/>
      <c r="LGB20" s="193"/>
      <c r="LGC20" s="193"/>
      <c r="LGD20" s="193"/>
      <c r="LGE20" s="193"/>
      <c r="LGF20" s="193"/>
      <c r="LGG20" s="193"/>
      <c r="LGH20" s="193"/>
      <c r="LGI20" s="193"/>
      <c r="LGJ20" s="193"/>
      <c r="LGK20" s="193"/>
      <c r="LGL20" s="193"/>
      <c r="LGM20" s="193"/>
      <c r="LGN20" s="193"/>
      <c r="LGO20" s="193"/>
      <c r="LGP20" s="193"/>
      <c r="LGQ20" s="193"/>
      <c r="LGR20" s="193"/>
      <c r="LGS20" s="193"/>
      <c r="LGT20" s="193"/>
      <c r="LGU20" s="193"/>
      <c r="LGV20" s="193"/>
      <c r="LGW20" s="193"/>
      <c r="LGX20" s="193"/>
      <c r="LGY20" s="193"/>
      <c r="LGZ20" s="193"/>
      <c r="LHA20" s="193"/>
      <c r="LHB20" s="193"/>
      <c r="LHC20" s="193"/>
      <c r="LHD20" s="193"/>
      <c r="LHE20" s="193"/>
      <c r="LHF20" s="193"/>
      <c r="LHG20" s="193"/>
      <c r="LHH20" s="193"/>
      <c r="LHI20" s="193"/>
      <c r="LHJ20" s="193"/>
      <c r="LHK20" s="193"/>
      <c r="LHL20" s="193"/>
      <c r="LHM20" s="193"/>
      <c r="LHN20" s="193"/>
      <c r="LHO20" s="193"/>
      <c r="LHP20" s="193"/>
      <c r="LHQ20" s="193"/>
      <c r="LHR20" s="193"/>
      <c r="LHS20" s="193"/>
      <c r="LHT20" s="193"/>
      <c r="LHU20" s="193"/>
      <c r="LHV20" s="193"/>
      <c r="LHW20" s="193"/>
      <c r="LHX20" s="193"/>
      <c r="LHY20" s="193"/>
      <c r="LHZ20" s="193"/>
      <c r="LIA20" s="193"/>
      <c r="LIB20" s="193"/>
      <c r="LIC20" s="193"/>
      <c r="LID20" s="193"/>
      <c r="LIE20" s="193"/>
      <c r="LIF20" s="193"/>
      <c r="LIG20" s="193"/>
      <c r="LIH20" s="193"/>
      <c r="LII20" s="193"/>
      <c r="LIJ20" s="193"/>
      <c r="LIK20" s="193"/>
      <c r="LIL20" s="193"/>
      <c r="LIM20" s="193"/>
      <c r="LIN20" s="193"/>
      <c r="LIO20" s="193"/>
      <c r="LIP20" s="193"/>
      <c r="LIQ20" s="193"/>
      <c r="LIR20" s="193"/>
      <c r="LIS20" s="193"/>
      <c r="LIT20" s="193"/>
      <c r="LIU20" s="193"/>
      <c r="LIV20" s="193"/>
      <c r="LIW20" s="193"/>
      <c r="LIX20" s="193"/>
      <c r="LIY20" s="193"/>
      <c r="LIZ20" s="193"/>
      <c r="LJA20" s="193"/>
      <c r="LJB20" s="193"/>
      <c r="LJC20" s="193"/>
      <c r="LJD20" s="193"/>
      <c r="LJE20" s="193"/>
      <c r="LJF20" s="193"/>
      <c r="LJG20" s="193"/>
      <c r="LJH20" s="193"/>
      <c r="LJI20" s="193"/>
      <c r="LJJ20" s="193"/>
      <c r="LJK20" s="193"/>
      <c r="LJL20" s="193"/>
      <c r="LJM20" s="193"/>
      <c r="LJN20" s="193"/>
      <c r="LJO20" s="193"/>
      <c r="LJP20" s="193"/>
      <c r="LJQ20" s="193"/>
      <c r="LJR20" s="193"/>
      <c r="LJS20" s="193"/>
      <c r="LJT20" s="193"/>
      <c r="LJU20" s="193"/>
      <c r="LJV20" s="193"/>
      <c r="LJW20" s="193"/>
      <c r="LJX20" s="193"/>
      <c r="LJY20" s="193"/>
      <c r="LJZ20" s="193"/>
      <c r="LKA20" s="193"/>
      <c r="LKB20" s="193"/>
      <c r="LKC20" s="193"/>
      <c r="LKD20" s="193"/>
      <c r="LKE20" s="193"/>
      <c r="LKF20" s="193"/>
      <c r="LKG20" s="193"/>
      <c r="LKH20" s="193"/>
      <c r="LKI20" s="193"/>
      <c r="LKJ20" s="193"/>
      <c r="LKK20" s="193"/>
      <c r="LKL20" s="193"/>
      <c r="LKM20" s="193"/>
      <c r="LKN20" s="193"/>
      <c r="LKO20" s="193"/>
      <c r="LKP20" s="193"/>
      <c r="LKQ20" s="193"/>
      <c r="LKR20" s="193"/>
      <c r="LKS20" s="193"/>
      <c r="LKT20" s="193"/>
      <c r="LKU20" s="193"/>
      <c r="LKV20" s="193"/>
      <c r="LKW20" s="193"/>
      <c r="LKX20" s="193"/>
      <c r="LKY20" s="193"/>
      <c r="LKZ20" s="193"/>
      <c r="LLA20" s="193"/>
      <c r="LLB20" s="193"/>
      <c r="LLC20" s="193"/>
      <c r="LLD20" s="193"/>
      <c r="LLE20" s="193"/>
      <c r="LLF20" s="193"/>
      <c r="LLG20" s="193"/>
      <c r="LLH20" s="193"/>
      <c r="LLI20" s="193"/>
      <c r="LLJ20" s="193"/>
      <c r="LLK20" s="193"/>
      <c r="LLL20" s="193"/>
      <c r="LLM20" s="193"/>
      <c r="LLN20" s="193"/>
      <c r="LLO20" s="193"/>
      <c r="LLP20" s="193"/>
      <c r="LLQ20" s="193"/>
      <c r="LLR20" s="193"/>
      <c r="LLS20" s="193"/>
      <c r="LLT20" s="193"/>
      <c r="LLU20" s="193"/>
      <c r="LLV20" s="193"/>
      <c r="LLW20" s="193"/>
      <c r="LLX20" s="193"/>
      <c r="LLY20" s="193"/>
      <c r="LLZ20" s="193"/>
      <c r="LMA20" s="193"/>
      <c r="LMB20" s="193"/>
      <c r="LMC20" s="193"/>
      <c r="LMD20" s="193"/>
      <c r="LME20" s="193"/>
      <c r="LMF20" s="193"/>
      <c r="LMG20" s="193"/>
      <c r="LMH20" s="193"/>
      <c r="LMI20" s="193"/>
      <c r="LMJ20" s="193"/>
      <c r="LMK20" s="193"/>
      <c r="LML20" s="193"/>
      <c r="LMM20" s="193"/>
      <c r="LMN20" s="193"/>
      <c r="LMO20" s="193"/>
      <c r="LMP20" s="193"/>
      <c r="LMQ20" s="193"/>
      <c r="LMR20" s="193"/>
      <c r="LMS20" s="193"/>
      <c r="LMT20" s="193"/>
      <c r="LMU20" s="193"/>
      <c r="LMV20" s="193"/>
      <c r="LMW20" s="193"/>
      <c r="LMX20" s="193"/>
      <c r="LMY20" s="193"/>
      <c r="LMZ20" s="193"/>
      <c r="LNA20" s="193"/>
      <c r="LNB20" s="193"/>
      <c r="LNC20" s="193"/>
      <c r="LND20" s="193"/>
      <c r="LNE20" s="193"/>
      <c r="LNF20" s="193"/>
      <c r="LNG20" s="193"/>
      <c r="LNH20" s="193"/>
      <c r="LNI20" s="193"/>
      <c r="LNJ20" s="193"/>
      <c r="LNK20" s="193"/>
      <c r="LNL20" s="193"/>
      <c r="LNM20" s="193"/>
      <c r="LNN20" s="193"/>
      <c r="LNO20" s="193"/>
      <c r="LNP20" s="193"/>
      <c r="LNQ20" s="193"/>
      <c r="LNR20" s="193"/>
      <c r="LNS20" s="193"/>
      <c r="LNT20" s="193"/>
      <c r="LNU20" s="193"/>
      <c r="LNV20" s="193"/>
      <c r="LNW20" s="193"/>
      <c r="LNX20" s="193"/>
      <c r="LNY20" s="193"/>
      <c r="LNZ20" s="193"/>
      <c r="LOA20" s="193"/>
      <c r="LOB20" s="193"/>
      <c r="LOC20" s="193"/>
      <c r="LOD20" s="193"/>
      <c r="LOE20" s="193"/>
      <c r="LOF20" s="193"/>
      <c r="LOG20" s="193"/>
      <c r="LOH20" s="193"/>
      <c r="LOI20" s="193"/>
      <c r="LOJ20" s="193"/>
      <c r="LOK20" s="193"/>
      <c r="LOL20" s="193"/>
      <c r="LOM20" s="193"/>
      <c r="LON20" s="193"/>
      <c r="LOO20" s="193"/>
      <c r="LOP20" s="193"/>
      <c r="LOQ20" s="193"/>
      <c r="LOR20" s="193"/>
      <c r="LOS20" s="193"/>
      <c r="LOT20" s="193"/>
      <c r="LOU20" s="193"/>
      <c r="LOV20" s="193"/>
      <c r="LOW20" s="193"/>
      <c r="LOX20" s="193"/>
      <c r="LOY20" s="193"/>
      <c r="LOZ20" s="193"/>
      <c r="LPA20" s="193"/>
      <c r="LPB20" s="193"/>
      <c r="LPC20" s="193"/>
      <c r="LPD20" s="193"/>
      <c r="LPE20" s="193"/>
      <c r="LPF20" s="193"/>
      <c r="LPG20" s="193"/>
      <c r="LPH20" s="193"/>
      <c r="LPI20" s="193"/>
      <c r="LPJ20" s="193"/>
      <c r="LPK20" s="193"/>
      <c r="LPL20" s="193"/>
      <c r="LPM20" s="193"/>
      <c r="LPN20" s="193"/>
      <c r="LPO20" s="193"/>
      <c r="LPP20" s="193"/>
      <c r="LPQ20" s="193"/>
      <c r="LPR20" s="193"/>
      <c r="LPS20" s="193"/>
      <c r="LPT20" s="193"/>
      <c r="LPU20" s="193"/>
      <c r="LPV20" s="193"/>
      <c r="LPW20" s="193"/>
      <c r="LPX20" s="193"/>
      <c r="LPY20" s="193"/>
      <c r="LPZ20" s="193"/>
      <c r="LQA20" s="193"/>
      <c r="LQB20" s="193"/>
      <c r="LQC20" s="193"/>
      <c r="LQD20" s="193"/>
      <c r="LQE20" s="193"/>
      <c r="LQF20" s="193"/>
      <c r="LQG20" s="193"/>
      <c r="LQH20" s="193"/>
      <c r="LQI20" s="193"/>
      <c r="LQJ20" s="193"/>
      <c r="LQK20" s="193"/>
      <c r="LQL20" s="193"/>
      <c r="LQM20" s="193"/>
      <c r="LQN20" s="193"/>
      <c r="LQO20" s="193"/>
      <c r="LQP20" s="193"/>
      <c r="LQQ20" s="193"/>
      <c r="LQR20" s="193"/>
      <c r="LQS20" s="193"/>
      <c r="LQT20" s="193"/>
      <c r="LQU20" s="193"/>
      <c r="LQV20" s="193"/>
      <c r="LQW20" s="193"/>
      <c r="LQX20" s="193"/>
      <c r="LQY20" s="193"/>
      <c r="LQZ20" s="193"/>
      <c r="LRA20" s="193"/>
      <c r="LRB20" s="193"/>
      <c r="LRC20" s="193"/>
      <c r="LRD20" s="193"/>
      <c r="LRE20" s="193"/>
      <c r="LRF20" s="193"/>
      <c r="LRG20" s="193"/>
      <c r="LRH20" s="193"/>
      <c r="LRI20" s="193"/>
      <c r="LRJ20" s="193"/>
      <c r="LRK20" s="193"/>
      <c r="LRL20" s="193"/>
      <c r="LRM20" s="193"/>
      <c r="LRN20" s="193"/>
      <c r="LRO20" s="193"/>
      <c r="LRP20" s="193"/>
      <c r="LRQ20" s="193"/>
      <c r="LRR20" s="193"/>
      <c r="LRS20" s="193"/>
      <c r="LRT20" s="193"/>
      <c r="LRU20" s="193"/>
      <c r="LRV20" s="193"/>
      <c r="LRW20" s="193"/>
      <c r="LRX20" s="193"/>
      <c r="LRY20" s="193"/>
      <c r="LRZ20" s="193"/>
      <c r="LSA20" s="193"/>
      <c r="LSB20" s="193"/>
      <c r="LSC20" s="193"/>
      <c r="LSD20" s="193"/>
      <c r="LSE20" s="193"/>
      <c r="LSF20" s="193"/>
      <c r="LSG20" s="193"/>
      <c r="LSH20" s="193"/>
      <c r="LSI20" s="193"/>
      <c r="LSJ20" s="193"/>
      <c r="LSK20" s="193"/>
      <c r="LSL20" s="193"/>
      <c r="LSM20" s="193"/>
      <c r="LSN20" s="193"/>
      <c r="LSO20" s="193"/>
      <c r="LSP20" s="193"/>
      <c r="LSQ20" s="193"/>
      <c r="LSR20" s="193"/>
      <c r="LSS20" s="193"/>
      <c r="LST20" s="193"/>
      <c r="LSU20" s="193"/>
      <c r="LSV20" s="193"/>
      <c r="LSW20" s="193"/>
      <c r="LSX20" s="193"/>
      <c r="LSY20" s="193"/>
      <c r="LSZ20" s="193"/>
      <c r="LTA20" s="193"/>
      <c r="LTB20" s="193"/>
      <c r="LTC20" s="193"/>
      <c r="LTD20" s="193"/>
      <c r="LTE20" s="193"/>
      <c r="LTF20" s="193"/>
      <c r="LTG20" s="193"/>
      <c r="LTH20" s="193"/>
      <c r="LTI20" s="193"/>
      <c r="LTJ20" s="193"/>
      <c r="LTK20" s="193"/>
      <c r="LTL20" s="193"/>
      <c r="LTM20" s="193"/>
      <c r="LTN20" s="193"/>
      <c r="LTO20" s="193"/>
      <c r="LTP20" s="193"/>
      <c r="LTQ20" s="193"/>
      <c r="LTR20" s="193"/>
      <c r="LTS20" s="193"/>
      <c r="LTT20" s="193"/>
      <c r="LTU20" s="193"/>
      <c r="LTV20" s="193"/>
      <c r="LTW20" s="193"/>
      <c r="LTX20" s="193"/>
      <c r="LTY20" s="193"/>
      <c r="LTZ20" s="193"/>
      <c r="LUA20" s="193"/>
      <c r="LUB20" s="193"/>
      <c r="LUC20" s="193"/>
      <c r="LUD20" s="193"/>
      <c r="LUE20" s="193"/>
      <c r="LUF20" s="193"/>
      <c r="LUG20" s="193"/>
      <c r="LUH20" s="193"/>
      <c r="LUI20" s="193"/>
      <c r="LUJ20" s="193"/>
      <c r="LUK20" s="193"/>
      <c r="LUL20" s="193"/>
      <c r="LUM20" s="193"/>
      <c r="LUN20" s="193"/>
      <c r="LUO20" s="193"/>
      <c r="LUP20" s="193"/>
      <c r="LUQ20" s="193"/>
      <c r="LUR20" s="193"/>
      <c r="LUS20" s="193"/>
      <c r="LUT20" s="193"/>
      <c r="LUU20" s="193"/>
      <c r="LUV20" s="193"/>
      <c r="LUW20" s="193"/>
      <c r="LUX20" s="193"/>
      <c r="LUY20" s="193"/>
      <c r="LUZ20" s="193"/>
      <c r="LVA20" s="193"/>
      <c r="LVB20" s="193"/>
      <c r="LVC20" s="193"/>
      <c r="LVD20" s="193"/>
      <c r="LVE20" s="193"/>
      <c r="LVF20" s="193"/>
      <c r="LVG20" s="193"/>
      <c r="LVH20" s="193"/>
      <c r="LVI20" s="193"/>
      <c r="LVJ20" s="193"/>
      <c r="LVK20" s="193"/>
      <c r="LVL20" s="193"/>
      <c r="LVM20" s="193"/>
      <c r="LVN20" s="193"/>
      <c r="LVO20" s="193"/>
      <c r="LVP20" s="193"/>
      <c r="LVQ20" s="193"/>
      <c r="LVR20" s="193"/>
      <c r="LVS20" s="193"/>
      <c r="LVT20" s="193"/>
      <c r="LVU20" s="193"/>
      <c r="LVV20" s="193"/>
      <c r="LVW20" s="193"/>
      <c r="LVX20" s="193"/>
      <c r="LVY20" s="193"/>
      <c r="LVZ20" s="193"/>
      <c r="LWA20" s="193"/>
      <c r="LWB20" s="193"/>
      <c r="LWC20" s="193"/>
      <c r="LWD20" s="193"/>
      <c r="LWE20" s="193"/>
      <c r="LWF20" s="193"/>
      <c r="LWG20" s="193"/>
      <c r="LWH20" s="193"/>
      <c r="LWI20" s="193"/>
      <c r="LWJ20" s="193"/>
      <c r="LWK20" s="193"/>
      <c r="LWL20" s="193"/>
      <c r="LWM20" s="193"/>
      <c r="LWN20" s="193"/>
      <c r="LWO20" s="193"/>
      <c r="LWP20" s="193"/>
      <c r="LWQ20" s="193"/>
      <c r="LWR20" s="193"/>
      <c r="LWS20" s="193"/>
      <c r="LWT20" s="193"/>
      <c r="LWU20" s="193"/>
      <c r="LWV20" s="193"/>
      <c r="LWW20" s="193"/>
      <c r="LWX20" s="193"/>
      <c r="LWY20" s="193"/>
      <c r="LWZ20" s="193"/>
      <c r="LXA20" s="193"/>
      <c r="LXB20" s="193"/>
      <c r="LXC20" s="193"/>
      <c r="LXD20" s="193"/>
      <c r="LXE20" s="193"/>
      <c r="LXF20" s="193"/>
      <c r="LXG20" s="193"/>
      <c r="LXH20" s="193"/>
      <c r="LXI20" s="193"/>
      <c r="LXJ20" s="193"/>
      <c r="LXK20" s="193"/>
      <c r="LXL20" s="193"/>
      <c r="LXM20" s="193"/>
      <c r="LXN20" s="193"/>
      <c r="LXO20" s="193"/>
      <c r="LXP20" s="193"/>
      <c r="LXQ20" s="193"/>
      <c r="LXR20" s="193"/>
      <c r="LXS20" s="193"/>
      <c r="LXT20" s="193"/>
      <c r="LXU20" s="193"/>
      <c r="LXV20" s="193"/>
      <c r="LXW20" s="193"/>
      <c r="LXX20" s="193"/>
      <c r="LXY20" s="193"/>
      <c r="LXZ20" s="193"/>
      <c r="LYA20" s="193"/>
      <c r="LYB20" s="193"/>
      <c r="LYC20" s="193"/>
      <c r="LYD20" s="193"/>
      <c r="LYE20" s="193"/>
      <c r="LYF20" s="193"/>
      <c r="LYG20" s="193"/>
      <c r="LYH20" s="193"/>
      <c r="LYI20" s="193"/>
      <c r="LYJ20" s="193"/>
      <c r="LYK20" s="193"/>
      <c r="LYL20" s="193"/>
      <c r="LYM20" s="193"/>
      <c r="LYN20" s="193"/>
      <c r="LYO20" s="193"/>
      <c r="LYP20" s="193"/>
      <c r="LYQ20" s="193"/>
      <c r="LYR20" s="193"/>
      <c r="LYS20" s="193"/>
      <c r="LYT20" s="193"/>
      <c r="LYU20" s="193"/>
      <c r="LYV20" s="193"/>
      <c r="LYW20" s="193"/>
      <c r="LYX20" s="193"/>
      <c r="LYY20" s="193"/>
      <c r="LYZ20" s="193"/>
      <c r="LZA20" s="193"/>
      <c r="LZB20" s="193"/>
      <c r="LZC20" s="193"/>
      <c r="LZD20" s="193"/>
      <c r="LZE20" s="193"/>
      <c r="LZF20" s="193"/>
      <c r="LZG20" s="193"/>
      <c r="LZH20" s="193"/>
      <c r="LZI20" s="193"/>
      <c r="LZJ20" s="193"/>
      <c r="LZK20" s="193"/>
      <c r="LZL20" s="193"/>
      <c r="LZM20" s="193"/>
      <c r="LZN20" s="193"/>
      <c r="LZO20" s="193"/>
      <c r="LZP20" s="193"/>
      <c r="LZQ20" s="193"/>
      <c r="LZR20" s="193"/>
      <c r="LZS20" s="193"/>
      <c r="LZT20" s="193"/>
      <c r="LZU20" s="193"/>
      <c r="LZV20" s="193"/>
      <c r="LZW20" s="193"/>
      <c r="LZX20" s="193"/>
      <c r="LZY20" s="193"/>
      <c r="LZZ20" s="193"/>
      <c r="MAA20" s="193"/>
      <c r="MAB20" s="193"/>
      <c r="MAC20" s="193"/>
      <c r="MAD20" s="193"/>
      <c r="MAE20" s="193"/>
      <c r="MAF20" s="193"/>
      <c r="MAG20" s="193"/>
      <c r="MAH20" s="193"/>
      <c r="MAI20" s="193"/>
      <c r="MAJ20" s="193"/>
      <c r="MAK20" s="193"/>
      <c r="MAL20" s="193"/>
      <c r="MAM20" s="193"/>
      <c r="MAN20" s="193"/>
      <c r="MAO20" s="193"/>
      <c r="MAP20" s="193"/>
      <c r="MAQ20" s="193"/>
      <c r="MAR20" s="193"/>
      <c r="MAS20" s="193"/>
      <c r="MAT20" s="193"/>
      <c r="MAU20" s="193"/>
      <c r="MAV20" s="193"/>
      <c r="MAW20" s="193"/>
      <c r="MAX20" s="193"/>
      <c r="MAY20" s="193"/>
      <c r="MAZ20" s="193"/>
      <c r="MBA20" s="193"/>
      <c r="MBB20" s="193"/>
      <c r="MBC20" s="193"/>
      <c r="MBD20" s="193"/>
      <c r="MBE20" s="193"/>
      <c r="MBF20" s="193"/>
      <c r="MBG20" s="193"/>
      <c r="MBH20" s="193"/>
      <c r="MBI20" s="193"/>
      <c r="MBJ20" s="193"/>
      <c r="MBK20" s="193"/>
      <c r="MBL20" s="193"/>
      <c r="MBM20" s="193"/>
      <c r="MBN20" s="193"/>
      <c r="MBO20" s="193"/>
      <c r="MBP20" s="193"/>
      <c r="MBQ20" s="193"/>
      <c r="MBR20" s="193"/>
      <c r="MBS20" s="193"/>
      <c r="MBT20" s="193"/>
      <c r="MBU20" s="193"/>
      <c r="MBV20" s="193"/>
      <c r="MBW20" s="193"/>
      <c r="MBX20" s="193"/>
      <c r="MBY20" s="193"/>
      <c r="MBZ20" s="193"/>
      <c r="MCA20" s="193"/>
      <c r="MCB20" s="193"/>
      <c r="MCC20" s="193"/>
      <c r="MCD20" s="193"/>
      <c r="MCE20" s="193"/>
      <c r="MCF20" s="193"/>
      <c r="MCG20" s="193"/>
      <c r="MCH20" s="193"/>
      <c r="MCI20" s="193"/>
      <c r="MCJ20" s="193"/>
      <c r="MCK20" s="193"/>
      <c r="MCL20" s="193"/>
      <c r="MCM20" s="193"/>
      <c r="MCN20" s="193"/>
      <c r="MCO20" s="193"/>
      <c r="MCP20" s="193"/>
      <c r="MCQ20" s="193"/>
      <c r="MCR20" s="193"/>
      <c r="MCS20" s="193"/>
      <c r="MCT20" s="193"/>
      <c r="MCU20" s="193"/>
      <c r="MCV20" s="193"/>
      <c r="MCW20" s="193"/>
      <c r="MCX20" s="193"/>
      <c r="MCY20" s="193"/>
      <c r="MCZ20" s="193"/>
      <c r="MDA20" s="193"/>
      <c r="MDB20" s="193"/>
      <c r="MDC20" s="193"/>
      <c r="MDD20" s="193"/>
      <c r="MDE20" s="193"/>
      <c r="MDF20" s="193"/>
      <c r="MDG20" s="193"/>
      <c r="MDH20" s="193"/>
      <c r="MDI20" s="193"/>
      <c r="MDJ20" s="193"/>
      <c r="MDK20" s="193"/>
      <c r="MDL20" s="193"/>
      <c r="MDM20" s="193"/>
      <c r="MDN20" s="193"/>
      <c r="MDO20" s="193"/>
      <c r="MDP20" s="193"/>
      <c r="MDQ20" s="193"/>
      <c r="MDR20" s="193"/>
      <c r="MDS20" s="193"/>
      <c r="MDT20" s="193"/>
      <c r="MDU20" s="193"/>
      <c r="MDV20" s="193"/>
      <c r="MDW20" s="193"/>
      <c r="MDX20" s="193"/>
      <c r="MDY20" s="193"/>
      <c r="MDZ20" s="193"/>
      <c r="MEA20" s="193"/>
      <c r="MEB20" s="193"/>
      <c r="MEC20" s="193"/>
      <c r="MED20" s="193"/>
      <c r="MEE20" s="193"/>
      <c r="MEF20" s="193"/>
      <c r="MEG20" s="193"/>
      <c r="MEH20" s="193"/>
      <c r="MEI20" s="193"/>
      <c r="MEJ20" s="193"/>
      <c r="MEK20" s="193"/>
      <c r="MEL20" s="193"/>
      <c r="MEM20" s="193"/>
      <c r="MEN20" s="193"/>
      <c r="MEO20" s="193"/>
      <c r="MEP20" s="193"/>
      <c r="MEQ20" s="193"/>
      <c r="MER20" s="193"/>
      <c r="MES20" s="193"/>
      <c r="MET20" s="193"/>
      <c r="MEU20" s="193"/>
      <c r="MEV20" s="193"/>
      <c r="MEW20" s="193"/>
      <c r="MEX20" s="193"/>
      <c r="MEY20" s="193"/>
      <c r="MEZ20" s="193"/>
      <c r="MFA20" s="193"/>
      <c r="MFB20" s="193"/>
      <c r="MFC20" s="193"/>
      <c r="MFD20" s="193"/>
      <c r="MFE20" s="193"/>
      <c r="MFF20" s="193"/>
      <c r="MFG20" s="193"/>
      <c r="MFH20" s="193"/>
      <c r="MFI20" s="193"/>
      <c r="MFJ20" s="193"/>
      <c r="MFK20" s="193"/>
      <c r="MFL20" s="193"/>
      <c r="MFM20" s="193"/>
      <c r="MFN20" s="193"/>
      <c r="MFO20" s="193"/>
      <c r="MFP20" s="193"/>
      <c r="MFQ20" s="193"/>
      <c r="MFR20" s="193"/>
      <c r="MFS20" s="193"/>
      <c r="MFT20" s="193"/>
      <c r="MFU20" s="193"/>
      <c r="MFV20" s="193"/>
      <c r="MFW20" s="193"/>
      <c r="MFX20" s="193"/>
      <c r="MFY20" s="193"/>
      <c r="MFZ20" s="193"/>
      <c r="MGA20" s="193"/>
      <c r="MGB20" s="193"/>
      <c r="MGC20" s="193"/>
      <c r="MGD20" s="193"/>
      <c r="MGE20" s="193"/>
      <c r="MGF20" s="193"/>
      <c r="MGG20" s="193"/>
      <c r="MGH20" s="193"/>
      <c r="MGI20" s="193"/>
      <c r="MGJ20" s="193"/>
      <c r="MGK20" s="193"/>
      <c r="MGL20" s="193"/>
      <c r="MGM20" s="193"/>
      <c r="MGN20" s="193"/>
      <c r="MGO20" s="193"/>
      <c r="MGP20" s="193"/>
      <c r="MGQ20" s="193"/>
      <c r="MGR20" s="193"/>
      <c r="MGS20" s="193"/>
      <c r="MGT20" s="193"/>
      <c r="MGU20" s="193"/>
      <c r="MGV20" s="193"/>
      <c r="MGW20" s="193"/>
      <c r="MGX20" s="193"/>
      <c r="MGY20" s="193"/>
      <c r="MGZ20" s="193"/>
      <c r="MHA20" s="193"/>
      <c r="MHB20" s="193"/>
      <c r="MHC20" s="193"/>
      <c r="MHD20" s="193"/>
      <c r="MHE20" s="193"/>
      <c r="MHF20" s="193"/>
      <c r="MHG20" s="193"/>
      <c r="MHH20" s="193"/>
      <c r="MHI20" s="193"/>
      <c r="MHJ20" s="193"/>
      <c r="MHK20" s="193"/>
      <c r="MHL20" s="193"/>
      <c r="MHM20" s="193"/>
      <c r="MHN20" s="193"/>
      <c r="MHO20" s="193"/>
      <c r="MHP20" s="193"/>
      <c r="MHQ20" s="193"/>
      <c r="MHR20" s="193"/>
      <c r="MHS20" s="193"/>
      <c r="MHT20" s="193"/>
      <c r="MHU20" s="193"/>
      <c r="MHV20" s="193"/>
      <c r="MHW20" s="193"/>
      <c r="MHX20" s="193"/>
      <c r="MHY20" s="193"/>
      <c r="MHZ20" s="193"/>
      <c r="MIA20" s="193"/>
      <c r="MIB20" s="193"/>
      <c r="MIC20" s="193"/>
      <c r="MID20" s="193"/>
      <c r="MIE20" s="193"/>
      <c r="MIF20" s="193"/>
      <c r="MIG20" s="193"/>
      <c r="MIH20" s="193"/>
      <c r="MII20" s="193"/>
      <c r="MIJ20" s="193"/>
      <c r="MIK20" s="193"/>
      <c r="MIL20" s="193"/>
      <c r="MIM20" s="193"/>
      <c r="MIN20" s="193"/>
      <c r="MIO20" s="193"/>
      <c r="MIP20" s="193"/>
      <c r="MIQ20" s="193"/>
      <c r="MIR20" s="193"/>
      <c r="MIS20" s="193"/>
      <c r="MIT20" s="193"/>
      <c r="MIU20" s="193"/>
      <c r="MIV20" s="193"/>
      <c r="MIW20" s="193"/>
      <c r="MIX20" s="193"/>
      <c r="MIY20" s="193"/>
      <c r="MIZ20" s="193"/>
      <c r="MJA20" s="193"/>
      <c r="MJB20" s="193"/>
      <c r="MJC20" s="193"/>
      <c r="MJD20" s="193"/>
      <c r="MJE20" s="193"/>
      <c r="MJF20" s="193"/>
      <c r="MJG20" s="193"/>
      <c r="MJH20" s="193"/>
      <c r="MJI20" s="193"/>
      <c r="MJJ20" s="193"/>
      <c r="MJK20" s="193"/>
      <c r="MJL20" s="193"/>
      <c r="MJM20" s="193"/>
      <c r="MJN20" s="193"/>
      <c r="MJO20" s="193"/>
      <c r="MJP20" s="193"/>
      <c r="MJQ20" s="193"/>
      <c r="MJR20" s="193"/>
      <c r="MJS20" s="193"/>
      <c r="MJT20" s="193"/>
      <c r="MJU20" s="193"/>
      <c r="MJV20" s="193"/>
      <c r="MJW20" s="193"/>
      <c r="MJX20" s="193"/>
      <c r="MJY20" s="193"/>
      <c r="MJZ20" s="193"/>
      <c r="MKA20" s="193"/>
      <c r="MKB20" s="193"/>
      <c r="MKC20" s="193"/>
      <c r="MKD20" s="193"/>
      <c r="MKE20" s="193"/>
      <c r="MKF20" s="193"/>
      <c r="MKG20" s="193"/>
      <c r="MKH20" s="193"/>
      <c r="MKI20" s="193"/>
      <c r="MKJ20" s="193"/>
      <c r="MKK20" s="193"/>
      <c r="MKL20" s="193"/>
      <c r="MKM20" s="193"/>
      <c r="MKN20" s="193"/>
      <c r="MKO20" s="193"/>
      <c r="MKP20" s="193"/>
      <c r="MKQ20" s="193"/>
      <c r="MKR20" s="193"/>
      <c r="MKS20" s="193"/>
      <c r="MKT20" s="193"/>
      <c r="MKU20" s="193"/>
      <c r="MKV20" s="193"/>
      <c r="MKW20" s="193"/>
      <c r="MKX20" s="193"/>
      <c r="MKY20" s="193"/>
      <c r="MKZ20" s="193"/>
      <c r="MLA20" s="193"/>
      <c r="MLB20" s="193"/>
      <c r="MLC20" s="193"/>
      <c r="MLD20" s="193"/>
      <c r="MLE20" s="193"/>
      <c r="MLF20" s="193"/>
      <c r="MLG20" s="193"/>
      <c r="MLH20" s="193"/>
      <c r="MLI20" s="193"/>
      <c r="MLJ20" s="193"/>
      <c r="MLK20" s="193"/>
      <c r="MLL20" s="193"/>
      <c r="MLM20" s="193"/>
      <c r="MLN20" s="193"/>
      <c r="MLO20" s="193"/>
      <c r="MLP20" s="193"/>
      <c r="MLQ20" s="193"/>
      <c r="MLR20" s="193"/>
      <c r="MLS20" s="193"/>
      <c r="MLT20" s="193"/>
      <c r="MLU20" s="193"/>
      <c r="MLV20" s="193"/>
      <c r="MLW20" s="193"/>
      <c r="MLX20" s="193"/>
      <c r="MLY20" s="193"/>
      <c r="MLZ20" s="193"/>
      <c r="MMA20" s="193"/>
      <c r="MMB20" s="193"/>
      <c r="MMC20" s="193"/>
      <c r="MMD20" s="193"/>
      <c r="MME20" s="193"/>
      <c r="MMF20" s="193"/>
      <c r="MMG20" s="193"/>
      <c r="MMH20" s="193"/>
      <c r="MMI20" s="193"/>
      <c r="MMJ20" s="193"/>
      <c r="MMK20" s="193"/>
      <c r="MML20" s="193"/>
      <c r="MMM20" s="193"/>
      <c r="MMN20" s="193"/>
      <c r="MMO20" s="193"/>
      <c r="MMP20" s="193"/>
      <c r="MMQ20" s="193"/>
      <c r="MMR20" s="193"/>
      <c r="MMS20" s="193"/>
      <c r="MMT20" s="193"/>
      <c r="MMU20" s="193"/>
      <c r="MMV20" s="193"/>
      <c r="MMW20" s="193"/>
      <c r="MMX20" s="193"/>
      <c r="MMY20" s="193"/>
      <c r="MMZ20" s="193"/>
      <c r="MNA20" s="193"/>
      <c r="MNB20" s="193"/>
      <c r="MNC20" s="193"/>
      <c r="MND20" s="193"/>
      <c r="MNE20" s="193"/>
      <c r="MNF20" s="193"/>
      <c r="MNG20" s="193"/>
      <c r="MNH20" s="193"/>
      <c r="MNI20" s="193"/>
      <c r="MNJ20" s="193"/>
      <c r="MNK20" s="193"/>
      <c r="MNL20" s="193"/>
      <c r="MNM20" s="193"/>
      <c r="MNN20" s="193"/>
      <c r="MNO20" s="193"/>
      <c r="MNP20" s="193"/>
      <c r="MNQ20" s="193"/>
      <c r="MNR20" s="193"/>
      <c r="MNS20" s="193"/>
      <c r="MNT20" s="193"/>
      <c r="MNU20" s="193"/>
      <c r="MNV20" s="193"/>
      <c r="MNW20" s="193"/>
      <c r="MNX20" s="193"/>
      <c r="MNY20" s="193"/>
      <c r="MNZ20" s="193"/>
      <c r="MOA20" s="193"/>
      <c r="MOB20" s="193"/>
      <c r="MOC20" s="193"/>
      <c r="MOD20" s="193"/>
      <c r="MOE20" s="193"/>
      <c r="MOF20" s="193"/>
      <c r="MOG20" s="193"/>
      <c r="MOH20" s="193"/>
      <c r="MOI20" s="193"/>
      <c r="MOJ20" s="193"/>
      <c r="MOK20" s="193"/>
      <c r="MOL20" s="193"/>
      <c r="MOM20" s="193"/>
      <c r="MON20" s="193"/>
      <c r="MOO20" s="193"/>
      <c r="MOP20" s="193"/>
      <c r="MOQ20" s="193"/>
      <c r="MOR20" s="193"/>
      <c r="MOS20" s="193"/>
      <c r="MOT20" s="193"/>
      <c r="MOU20" s="193"/>
      <c r="MOV20" s="193"/>
      <c r="MOW20" s="193"/>
      <c r="MOX20" s="193"/>
      <c r="MOY20" s="193"/>
      <c r="MOZ20" s="193"/>
      <c r="MPA20" s="193"/>
      <c r="MPB20" s="193"/>
      <c r="MPC20" s="193"/>
      <c r="MPD20" s="193"/>
      <c r="MPE20" s="193"/>
      <c r="MPF20" s="193"/>
      <c r="MPG20" s="193"/>
      <c r="MPH20" s="193"/>
      <c r="MPI20" s="193"/>
      <c r="MPJ20" s="193"/>
      <c r="MPK20" s="193"/>
      <c r="MPL20" s="193"/>
      <c r="MPM20" s="193"/>
      <c r="MPN20" s="193"/>
      <c r="MPO20" s="193"/>
      <c r="MPP20" s="193"/>
      <c r="MPQ20" s="193"/>
      <c r="MPR20" s="193"/>
      <c r="MPS20" s="193"/>
      <c r="MPT20" s="193"/>
      <c r="MPU20" s="193"/>
      <c r="MPV20" s="193"/>
      <c r="MPW20" s="193"/>
      <c r="MPX20" s="193"/>
      <c r="MPY20" s="193"/>
      <c r="MPZ20" s="193"/>
      <c r="MQA20" s="193"/>
      <c r="MQB20" s="193"/>
      <c r="MQC20" s="193"/>
      <c r="MQD20" s="193"/>
      <c r="MQE20" s="193"/>
      <c r="MQF20" s="193"/>
      <c r="MQG20" s="193"/>
      <c r="MQH20" s="193"/>
      <c r="MQI20" s="193"/>
      <c r="MQJ20" s="193"/>
      <c r="MQK20" s="193"/>
      <c r="MQL20" s="193"/>
      <c r="MQM20" s="193"/>
      <c r="MQN20" s="193"/>
      <c r="MQO20" s="193"/>
      <c r="MQP20" s="193"/>
      <c r="MQQ20" s="193"/>
      <c r="MQR20" s="193"/>
      <c r="MQS20" s="193"/>
      <c r="MQT20" s="193"/>
      <c r="MQU20" s="193"/>
      <c r="MQV20" s="193"/>
      <c r="MQW20" s="193"/>
      <c r="MQX20" s="193"/>
      <c r="MQY20" s="193"/>
      <c r="MQZ20" s="193"/>
      <c r="MRA20" s="193"/>
      <c r="MRB20" s="193"/>
      <c r="MRC20" s="193"/>
      <c r="MRD20" s="193"/>
      <c r="MRE20" s="193"/>
      <c r="MRF20" s="193"/>
      <c r="MRG20" s="193"/>
      <c r="MRH20" s="193"/>
      <c r="MRI20" s="193"/>
      <c r="MRJ20" s="193"/>
      <c r="MRK20" s="193"/>
      <c r="MRL20" s="193"/>
      <c r="MRM20" s="193"/>
      <c r="MRN20" s="193"/>
      <c r="MRO20" s="193"/>
      <c r="MRP20" s="193"/>
      <c r="MRQ20" s="193"/>
      <c r="MRR20" s="193"/>
      <c r="MRS20" s="193"/>
      <c r="MRT20" s="193"/>
      <c r="MRU20" s="193"/>
      <c r="MRV20" s="193"/>
      <c r="MRW20" s="193"/>
      <c r="MRX20" s="193"/>
      <c r="MRY20" s="193"/>
      <c r="MRZ20" s="193"/>
      <c r="MSA20" s="193"/>
      <c r="MSB20" s="193"/>
      <c r="MSC20" s="193"/>
      <c r="MSD20" s="193"/>
      <c r="MSE20" s="193"/>
      <c r="MSF20" s="193"/>
      <c r="MSG20" s="193"/>
      <c r="MSH20" s="193"/>
      <c r="MSI20" s="193"/>
      <c r="MSJ20" s="193"/>
      <c r="MSK20" s="193"/>
      <c r="MSL20" s="193"/>
      <c r="MSM20" s="193"/>
      <c r="MSN20" s="193"/>
      <c r="MSO20" s="193"/>
      <c r="MSP20" s="193"/>
      <c r="MSQ20" s="193"/>
      <c r="MSR20" s="193"/>
      <c r="MSS20" s="193"/>
      <c r="MST20" s="193"/>
      <c r="MSU20" s="193"/>
      <c r="MSV20" s="193"/>
      <c r="MSW20" s="193"/>
      <c r="MSX20" s="193"/>
      <c r="MSY20" s="193"/>
      <c r="MSZ20" s="193"/>
      <c r="MTA20" s="193"/>
      <c r="MTB20" s="193"/>
      <c r="MTC20" s="193"/>
      <c r="MTD20" s="193"/>
      <c r="MTE20" s="193"/>
      <c r="MTF20" s="193"/>
      <c r="MTG20" s="193"/>
      <c r="MTH20" s="193"/>
      <c r="MTI20" s="193"/>
      <c r="MTJ20" s="193"/>
      <c r="MTK20" s="193"/>
      <c r="MTL20" s="193"/>
      <c r="MTM20" s="193"/>
      <c r="MTN20" s="193"/>
      <c r="MTO20" s="193"/>
      <c r="MTP20" s="193"/>
      <c r="MTQ20" s="193"/>
      <c r="MTR20" s="193"/>
      <c r="MTS20" s="193"/>
      <c r="MTT20" s="193"/>
      <c r="MTU20" s="193"/>
      <c r="MTV20" s="193"/>
      <c r="MTW20" s="193"/>
      <c r="MTX20" s="193"/>
      <c r="MTY20" s="193"/>
      <c r="MTZ20" s="193"/>
      <c r="MUA20" s="193"/>
      <c r="MUB20" s="193"/>
      <c r="MUC20" s="193"/>
      <c r="MUD20" s="193"/>
      <c r="MUE20" s="193"/>
      <c r="MUF20" s="193"/>
      <c r="MUG20" s="193"/>
      <c r="MUH20" s="193"/>
      <c r="MUI20" s="193"/>
      <c r="MUJ20" s="193"/>
      <c r="MUK20" s="193"/>
      <c r="MUL20" s="193"/>
      <c r="MUM20" s="193"/>
      <c r="MUN20" s="193"/>
      <c r="MUO20" s="193"/>
      <c r="MUP20" s="193"/>
      <c r="MUQ20" s="193"/>
      <c r="MUR20" s="193"/>
      <c r="MUS20" s="193"/>
      <c r="MUT20" s="193"/>
      <c r="MUU20" s="193"/>
      <c r="MUV20" s="193"/>
      <c r="MUW20" s="193"/>
      <c r="MUX20" s="193"/>
      <c r="MUY20" s="193"/>
      <c r="MUZ20" s="193"/>
      <c r="MVA20" s="193"/>
      <c r="MVB20" s="193"/>
      <c r="MVC20" s="193"/>
      <c r="MVD20" s="193"/>
      <c r="MVE20" s="193"/>
      <c r="MVF20" s="193"/>
      <c r="MVG20" s="193"/>
      <c r="MVH20" s="193"/>
      <c r="MVI20" s="193"/>
      <c r="MVJ20" s="193"/>
      <c r="MVK20" s="193"/>
      <c r="MVL20" s="193"/>
      <c r="MVM20" s="193"/>
      <c r="MVN20" s="193"/>
      <c r="MVO20" s="193"/>
      <c r="MVP20" s="193"/>
      <c r="MVQ20" s="193"/>
      <c r="MVR20" s="193"/>
      <c r="MVS20" s="193"/>
      <c r="MVT20" s="193"/>
      <c r="MVU20" s="193"/>
      <c r="MVV20" s="193"/>
      <c r="MVW20" s="193"/>
      <c r="MVX20" s="193"/>
      <c r="MVY20" s="193"/>
      <c r="MVZ20" s="193"/>
      <c r="MWA20" s="193"/>
      <c r="MWB20" s="193"/>
      <c r="MWC20" s="193"/>
      <c r="MWD20" s="193"/>
      <c r="MWE20" s="193"/>
      <c r="MWF20" s="193"/>
      <c r="MWG20" s="193"/>
      <c r="MWH20" s="193"/>
      <c r="MWI20" s="193"/>
      <c r="MWJ20" s="193"/>
      <c r="MWK20" s="193"/>
      <c r="MWL20" s="193"/>
      <c r="MWM20" s="193"/>
      <c r="MWN20" s="193"/>
      <c r="MWO20" s="193"/>
      <c r="MWP20" s="193"/>
      <c r="MWQ20" s="193"/>
      <c r="MWR20" s="193"/>
      <c r="MWS20" s="193"/>
      <c r="MWT20" s="193"/>
      <c r="MWU20" s="193"/>
      <c r="MWV20" s="193"/>
      <c r="MWW20" s="193"/>
      <c r="MWX20" s="193"/>
      <c r="MWY20" s="193"/>
      <c r="MWZ20" s="193"/>
      <c r="MXA20" s="193"/>
      <c r="MXB20" s="193"/>
      <c r="MXC20" s="193"/>
      <c r="MXD20" s="193"/>
      <c r="MXE20" s="193"/>
      <c r="MXF20" s="193"/>
      <c r="MXG20" s="193"/>
      <c r="MXH20" s="193"/>
      <c r="MXI20" s="193"/>
      <c r="MXJ20" s="193"/>
      <c r="MXK20" s="193"/>
      <c r="MXL20" s="193"/>
      <c r="MXM20" s="193"/>
      <c r="MXN20" s="193"/>
      <c r="MXO20" s="193"/>
      <c r="MXP20" s="193"/>
      <c r="MXQ20" s="193"/>
      <c r="MXR20" s="193"/>
      <c r="MXS20" s="193"/>
      <c r="MXT20" s="193"/>
      <c r="MXU20" s="193"/>
      <c r="MXV20" s="193"/>
      <c r="MXW20" s="193"/>
      <c r="MXX20" s="193"/>
      <c r="MXY20" s="193"/>
      <c r="MXZ20" s="193"/>
      <c r="MYA20" s="193"/>
      <c r="MYB20" s="193"/>
      <c r="MYC20" s="193"/>
      <c r="MYD20" s="193"/>
      <c r="MYE20" s="193"/>
      <c r="MYF20" s="193"/>
      <c r="MYG20" s="193"/>
      <c r="MYH20" s="193"/>
      <c r="MYI20" s="193"/>
      <c r="MYJ20" s="193"/>
      <c r="MYK20" s="193"/>
      <c r="MYL20" s="193"/>
      <c r="MYM20" s="193"/>
      <c r="MYN20" s="193"/>
      <c r="MYO20" s="193"/>
      <c r="MYP20" s="193"/>
      <c r="MYQ20" s="193"/>
      <c r="MYR20" s="193"/>
      <c r="MYS20" s="193"/>
      <c r="MYT20" s="193"/>
      <c r="MYU20" s="193"/>
      <c r="MYV20" s="193"/>
      <c r="MYW20" s="193"/>
      <c r="MYX20" s="193"/>
      <c r="MYY20" s="193"/>
      <c r="MYZ20" s="193"/>
      <c r="MZA20" s="193"/>
      <c r="MZB20" s="193"/>
      <c r="MZC20" s="193"/>
      <c r="MZD20" s="193"/>
      <c r="MZE20" s="193"/>
      <c r="MZF20" s="193"/>
      <c r="MZG20" s="193"/>
      <c r="MZH20" s="193"/>
      <c r="MZI20" s="193"/>
      <c r="MZJ20" s="193"/>
      <c r="MZK20" s="193"/>
      <c r="MZL20" s="193"/>
      <c r="MZM20" s="193"/>
      <c r="MZN20" s="193"/>
      <c r="MZO20" s="193"/>
      <c r="MZP20" s="193"/>
      <c r="MZQ20" s="193"/>
      <c r="MZR20" s="193"/>
      <c r="MZS20" s="193"/>
      <c r="MZT20" s="193"/>
      <c r="MZU20" s="193"/>
      <c r="MZV20" s="193"/>
      <c r="MZW20" s="193"/>
      <c r="MZX20" s="193"/>
      <c r="MZY20" s="193"/>
      <c r="MZZ20" s="193"/>
      <c r="NAA20" s="193"/>
      <c r="NAB20" s="193"/>
      <c r="NAC20" s="193"/>
      <c r="NAD20" s="193"/>
      <c r="NAE20" s="193"/>
      <c r="NAF20" s="193"/>
      <c r="NAG20" s="193"/>
      <c r="NAH20" s="193"/>
      <c r="NAI20" s="193"/>
      <c r="NAJ20" s="193"/>
      <c r="NAK20" s="193"/>
      <c r="NAL20" s="193"/>
      <c r="NAM20" s="193"/>
      <c r="NAN20" s="193"/>
      <c r="NAO20" s="193"/>
      <c r="NAP20" s="193"/>
      <c r="NAQ20" s="193"/>
      <c r="NAR20" s="193"/>
      <c r="NAS20" s="193"/>
      <c r="NAT20" s="193"/>
      <c r="NAU20" s="193"/>
      <c r="NAV20" s="193"/>
      <c r="NAW20" s="193"/>
      <c r="NAX20" s="193"/>
      <c r="NAY20" s="193"/>
      <c r="NAZ20" s="193"/>
      <c r="NBA20" s="193"/>
      <c r="NBB20" s="193"/>
      <c r="NBC20" s="193"/>
      <c r="NBD20" s="193"/>
      <c r="NBE20" s="193"/>
      <c r="NBF20" s="193"/>
      <c r="NBG20" s="193"/>
      <c r="NBH20" s="193"/>
      <c r="NBI20" s="193"/>
      <c r="NBJ20" s="193"/>
      <c r="NBK20" s="193"/>
      <c r="NBL20" s="193"/>
      <c r="NBM20" s="193"/>
      <c r="NBN20" s="193"/>
      <c r="NBO20" s="193"/>
      <c r="NBP20" s="193"/>
      <c r="NBQ20" s="193"/>
      <c r="NBR20" s="193"/>
      <c r="NBS20" s="193"/>
      <c r="NBT20" s="193"/>
      <c r="NBU20" s="193"/>
      <c r="NBV20" s="193"/>
      <c r="NBW20" s="193"/>
      <c r="NBX20" s="193"/>
      <c r="NBY20" s="193"/>
      <c r="NBZ20" s="193"/>
      <c r="NCA20" s="193"/>
      <c r="NCB20" s="193"/>
      <c r="NCC20" s="193"/>
      <c r="NCD20" s="193"/>
      <c r="NCE20" s="193"/>
      <c r="NCF20" s="193"/>
      <c r="NCG20" s="193"/>
      <c r="NCH20" s="193"/>
      <c r="NCI20" s="193"/>
      <c r="NCJ20" s="193"/>
      <c r="NCK20" s="193"/>
      <c r="NCL20" s="193"/>
      <c r="NCM20" s="193"/>
      <c r="NCN20" s="193"/>
      <c r="NCO20" s="193"/>
      <c r="NCP20" s="193"/>
      <c r="NCQ20" s="193"/>
      <c r="NCR20" s="193"/>
      <c r="NCS20" s="193"/>
      <c r="NCT20" s="193"/>
      <c r="NCU20" s="193"/>
      <c r="NCV20" s="193"/>
      <c r="NCW20" s="193"/>
      <c r="NCX20" s="193"/>
      <c r="NCY20" s="193"/>
      <c r="NCZ20" s="193"/>
      <c r="NDA20" s="193"/>
      <c r="NDB20" s="193"/>
      <c r="NDC20" s="193"/>
      <c r="NDD20" s="193"/>
      <c r="NDE20" s="193"/>
      <c r="NDF20" s="193"/>
      <c r="NDG20" s="193"/>
      <c r="NDH20" s="193"/>
      <c r="NDI20" s="193"/>
      <c r="NDJ20" s="193"/>
      <c r="NDK20" s="193"/>
      <c r="NDL20" s="193"/>
      <c r="NDM20" s="193"/>
      <c r="NDN20" s="193"/>
      <c r="NDO20" s="193"/>
      <c r="NDP20" s="193"/>
      <c r="NDQ20" s="193"/>
      <c r="NDR20" s="193"/>
      <c r="NDS20" s="193"/>
      <c r="NDT20" s="193"/>
      <c r="NDU20" s="193"/>
      <c r="NDV20" s="193"/>
      <c r="NDW20" s="193"/>
      <c r="NDX20" s="193"/>
      <c r="NDY20" s="193"/>
      <c r="NDZ20" s="193"/>
      <c r="NEA20" s="193"/>
      <c r="NEB20" s="193"/>
      <c r="NEC20" s="193"/>
      <c r="NED20" s="193"/>
      <c r="NEE20" s="193"/>
      <c r="NEF20" s="193"/>
      <c r="NEG20" s="193"/>
      <c r="NEH20" s="193"/>
      <c r="NEI20" s="193"/>
      <c r="NEJ20" s="193"/>
      <c r="NEK20" s="193"/>
      <c r="NEL20" s="193"/>
      <c r="NEM20" s="193"/>
      <c r="NEN20" s="193"/>
      <c r="NEO20" s="193"/>
      <c r="NEP20" s="193"/>
      <c r="NEQ20" s="193"/>
      <c r="NER20" s="193"/>
      <c r="NES20" s="193"/>
      <c r="NET20" s="193"/>
      <c r="NEU20" s="193"/>
      <c r="NEV20" s="193"/>
      <c r="NEW20" s="193"/>
      <c r="NEX20" s="193"/>
      <c r="NEY20" s="193"/>
      <c r="NEZ20" s="193"/>
      <c r="NFA20" s="193"/>
      <c r="NFB20" s="193"/>
      <c r="NFC20" s="193"/>
      <c r="NFD20" s="193"/>
      <c r="NFE20" s="193"/>
      <c r="NFF20" s="193"/>
      <c r="NFG20" s="193"/>
      <c r="NFH20" s="193"/>
      <c r="NFI20" s="193"/>
      <c r="NFJ20" s="193"/>
      <c r="NFK20" s="193"/>
      <c r="NFL20" s="193"/>
      <c r="NFM20" s="193"/>
      <c r="NFN20" s="193"/>
      <c r="NFO20" s="193"/>
      <c r="NFP20" s="193"/>
      <c r="NFQ20" s="193"/>
      <c r="NFR20" s="193"/>
      <c r="NFS20" s="193"/>
      <c r="NFT20" s="193"/>
      <c r="NFU20" s="193"/>
      <c r="NFV20" s="193"/>
      <c r="NFW20" s="193"/>
      <c r="NFX20" s="193"/>
      <c r="NFY20" s="193"/>
      <c r="NFZ20" s="193"/>
      <c r="NGA20" s="193"/>
      <c r="NGB20" s="193"/>
      <c r="NGC20" s="193"/>
      <c r="NGD20" s="193"/>
      <c r="NGE20" s="193"/>
      <c r="NGF20" s="193"/>
      <c r="NGG20" s="193"/>
      <c r="NGH20" s="193"/>
      <c r="NGI20" s="193"/>
      <c r="NGJ20" s="193"/>
      <c r="NGK20" s="193"/>
      <c r="NGL20" s="193"/>
      <c r="NGM20" s="193"/>
      <c r="NGN20" s="193"/>
      <c r="NGO20" s="193"/>
      <c r="NGP20" s="193"/>
      <c r="NGQ20" s="193"/>
      <c r="NGR20" s="193"/>
      <c r="NGS20" s="193"/>
      <c r="NGT20" s="193"/>
      <c r="NGU20" s="193"/>
      <c r="NGV20" s="193"/>
      <c r="NGW20" s="193"/>
      <c r="NGX20" s="193"/>
      <c r="NGY20" s="193"/>
      <c r="NGZ20" s="193"/>
      <c r="NHA20" s="193"/>
      <c r="NHB20" s="193"/>
      <c r="NHC20" s="193"/>
      <c r="NHD20" s="193"/>
      <c r="NHE20" s="193"/>
      <c r="NHF20" s="193"/>
      <c r="NHG20" s="193"/>
      <c r="NHH20" s="193"/>
      <c r="NHI20" s="193"/>
      <c r="NHJ20" s="193"/>
      <c r="NHK20" s="193"/>
      <c r="NHL20" s="193"/>
      <c r="NHM20" s="193"/>
      <c r="NHN20" s="193"/>
      <c r="NHO20" s="193"/>
      <c r="NHP20" s="193"/>
      <c r="NHQ20" s="193"/>
      <c r="NHR20" s="193"/>
      <c r="NHS20" s="193"/>
      <c r="NHT20" s="193"/>
      <c r="NHU20" s="193"/>
      <c r="NHV20" s="193"/>
      <c r="NHW20" s="193"/>
      <c r="NHX20" s="193"/>
      <c r="NHY20" s="193"/>
      <c r="NHZ20" s="193"/>
      <c r="NIA20" s="193"/>
      <c r="NIB20" s="193"/>
      <c r="NIC20" s="193"/>
      <c r="NID20" s="193"/>
      <c r="NIE20" s="193"/>
      <c r="NIF20" s="193"/>
      <c r="NIG20" s="193"/>
      <c r="NIH20" s="193"/>
      <c r="NII20" s="193"/>
      <c r="NIJ20" s="193"/>
      <c r="NIK20" s="193"/>
      <c r="NIL20" s="193"/>
      <c r="NIM20" s="193"/>
      <c r="NIN20" s="193"/>
      <c r="NIO20" s="193"/>
      <c r="NIP20" s="193"/>
      <c r="NIQ20" s="193"/>
      <c r="NIR20" s="193"/>
      <c r="NIS20" s="193"/>
      <c r="NIT20" s="193"/>
      <c r="NIU20" s="193"/>
      <c r="NIV20" s="193"/>
      <c r="NIW20" s="193"/>
      <c r="NIX20" s="193"/>
      <c r="NIY20" s="193"/>
      <c r="NIZ20" s="193"/>
      <c r="NJA20" s="193"/>
      <c r="NJB20" s="193"/>
      <c r="NJC20" s="193"/>
      <c r="NJD20" s="193"/>
      <c r="NJE20" s="193"/>
      <c r="NJF20" s="193"/>
      <c r="NJG20" s="193"/>
      <c r="NJH20" s="193"/>
      <c r="NJI20" s="193"/>
      <c r="NJJ20" s="193"/>
      <c r="NJK20" s="193"/>
      <c r="NJL20" s="193"/>
      <c r="NJM20" s="193"/>
      <c r="NJN20" s="193"/>
      <c r="NJO20" s="193"/>
      <c r="NJP20" s="193"/>
      <c r="NJQ20" s="193"/>
      <c r="NJR20" s="193"/>
      <c r="NJS20" s="193"/>
      <c r="NJT20" s="193"/>
      <c r="NJU20" s="193"/>
      <c r="NJV20" s="193"/>
      <c r="NJW20" s="193"/>
      <c r="NJX20" s="193"/>
      <c r="NJY20" s="193"/>
      <c r="NJZ20" s="193"/>
      <c r="NKA20" s="193"/>
      <c r="NKB20" s="193"/>
      <c r="NKC20" s="193"/>
      <c r="NKD20" s="193"/>
      <c r="NKE20" s="193"/>
      <c r="NKF20" s="193"/>
      <c r="NKG20" s="193"/>
      <c r="NKH20" s="193"/>
      <c r="NKI20" s="193"/>
      <c r="NKJ20" s="193"/>
      <c r="NKK20" s="193"/>
      <c r="NKL20" s="193"/>
      <c r="NKM20" s="193"/>
      <c r="NKN20" s="193"/>
      <c r="NKO20" s="193"/>
      <c r="NKP20" s="193"/>
      <c r="NKQ20" s="193"/>
      <c r="NKR20" s="193"/>
      <c r="NKS20" s="193"/>
      <c r="NKT20" s="193"/>
      <c r="NKU20" s="193"/>
      <c r="NKV20" s="193"/>
      <c r="NKW20" s="193"/>
      <c r="NKX20" s="193"/>
      <c r="NKY20" s="193"/>
      <c r="NKZ20" s="193"/>
      <c r="NLA20" s="193"/>
      <c r="NLB20" s="193"/>
      <c r="NLC20" s="193"/>
      <c r="NLD20" s="193"/>
      <c r="NLE20" s="193"/>
      <c r="NLF20" s="193"/>
      <c r="NLG20" s="193"/>
      <c r="NLH20" s="193"/>
      <c r="NLI20" s="193"/>
      <c r="NLJ20" s="193"/>
      <c r="NLK20" s="193"/>
      <c r="NLL20" s="193"/>
      <c r="NLM20" s="193"/>
      <c r="NLN20" s="193"/>
      <c r="NLO20" s="193"/>
      <c r="NLP20" s="193"/>
      <c r="NLQ20" s="193"/>
      <c r="NLR20" s="193"/>
      <c r="NLS20" s="193"/>
      <c r="NLT20" s="193"/>
      <c r="NLU20" s="193"/>
      <c r="NLV20" s="193"/>
      <c r="NLW20" s="193"/>
      <c r="NLX20" s="193"/>
      <c r="NLY20" s="193"/>
      <c r="NLZ20" s="193"/>
      <c r="NMA20" s="193"/>
      <c r="NMB20" s="193"/>
      <c r="NMC20" s="193"/>
      <c r="NMD20" s="193"/>
      <c r="NME20" s="193"/>
      <c r="NMF20" s="193"/>
      <c r="NMG20" s="193"/>
      <c r="NMH20" s="193"/>
      <c r="NMI20" s="193"/>
      <c r="NMJ20" s="193"/>
      <c r="NMK20" s="193"/>
      <c r="NML20" s="193"/>
      <c r="NMM20" s="193"/>
      <c r="NMN20" s="193"/>
      <c r="NMO20" s="193"/>
      <c r="NMP20" s="193"/>
      <c r="NMQ20" s="193"/>
      <c r="NMR20" s="193"/>
      <c r="NMS20" s="193"/>
      <c r="NMT20" s="193"/>
      <c r="NMU20" s="193"/>
      <c r="NMV20" s="193"/>
      <c r="NMW20" s="193"/>
      <c r="NMX20" s="193"/>
      <c r="NMY20" s="193"/>
      <c r="NMZ20" s="193"/>
      <c r="NNA20" s="193"/>
      <c r="NNB20" s="193"/>
      <c r="NNC20" s="193"/>
      <c r="NND20" s="193"/>
      <c r="NNE20" s="193"/>
      <c r="NNF20" s="193"/>
      <c r="NNG20" s="193"/>
      <c r="NNH20" s="193"/>
      <c r="NNI20" s="193"/>
      <c r="NNJ20" s="193"/>
      <c r="NNK20" s="193"/>
      <c r="NNL20" s="193"/>
      <c r="NNM20" s="193"/>
      <c r="NNN20" s="193"/>
      <c r="NNO20" s="193"/>
      <c r="NNP20" s="193"/>
      <c r="NNQ20" s="193"/>
      <c r="NNR20" s="193"/>
      <c r="NNS20" s="193"/>
      <c r="NNT20" s="193"/>
      <c r="NNU20" s="193"/>
      <c r="NNV20" s="193"/>
      <c r="NNW20" s="193"/>
      <c r="NNX20" s="193"/>
      <c r="NNY20" s="193"/>
      <c r="NNZ20" s="193"/>
      <c r="NOA20" s="193"/>
      <c r="NOB20" s="193"/>
      <c r="NOC20" s="193"/>
      <c r="NOD20" s="193"/>
      <c r="NOE20" s="193"/>
      <c r="NOF20" s="193"/>
      <c r="NOG20" s="193"/>
      <c r="NOH20" s="193"/>
      <c r="NOI20" s="193"/>
      <c r="NOJ20" s="193"/>
      <c r="NOK20" s="193"/>
      <c r="NOL20" s="193"/>
      <c r="NOM20" s="193"/>
      <c r="NON20" s="193"/>
      <c r="NOO20" s="193"/>
      <c r="NOP20" s="193"/>
      <c r="NOQ20" s="193"/>
      <c r="NOR20" s="193"/>
      <c r="NOS20" s="193"/>
      <c r="NOT20" s="193"/>
      <c r="NOU20" s="193"/>
      <c r="NOV20" s="193"/>
      <c r="NOW20" s="193"/>
      <c r="NOX20" s="193"/>
      <c r="NOY20" s="193"/>
      <c r="NOZ20" s="193"/>
      <c r="NPA20" s="193"/>
      <c r="NPB20" s="193"/>
      <c r="NPC20" s="193"/>
      <c r="NPD20" s="193"/>
      <c r="NPE20" s="193"/>
      <c r="NPF20" s="193"/>
      <c r="NPG20" s="193"/>
      <c r="NPH20" s="193"/>
      <c r="NPI20" s="193"/>
      <c r="NPJ20" s="193"/>
      <c r="NPK20" s="193"/>
      <c r="NPL20" s="193"/>
      <c r="NPM20" s="193"/>
      <c r="NPN20" s="193"/>
      <c r="NPO20" s="193"/>
      <c r="NPP20" s="193"/>
      <c r="NPQ20" s="193"/>
      <c r="NPR20" s="193"/>
      <c r="NPS20" s="193"/>
      <c r="NPT20" s="193"/>
      <c r="NPU20" s="193"/>
      <c r="NPV20" s="193"/>
      <c r="NPW20" s="193"/>
      <c r="NPX20" s="193"/>
      <c r="NPY20" s="193"/>
      <c r="NPZ20" s="193"/>
      <c r="NQA20" s="193"/>
      <c r="NQB20" s="193"/>
      <c r="NQC20" s="193"/>
      <c r="NQD20" s="193"/>
      <c r="NQE20" s="193"/>
      <c r="NQF20" s="193"/>
      <c r="NQG20" s="193"/>
      <c r="NQH20" s="193"/>
      <c r="NQI20" s="193"/>
      <c r="NQJ20" s="193"/>
      <c r="NQK20" s="193"/>
      <c r="NQL20" s="193"/>
      <c r="NQM20" s="193"/>
      <c r="NQN20" s="193"/>
      <c r="NQO20" s="193"/>
      <c r="NQP20" s="193"/>
      <c r="NQQ20" s="193"/>
      <c r="NQR20" s="193"/>
      <c r="NQS20" s="193"/>
      <c r="NQT20" s="193"/>
      <c r="NQU20" s="193"/>
      <c r="NQV20" s="193"/>
      <c r="NQW20" s="193"/>
      <c r="NQX20" s="193"/>
      <c r="NQY20" s="193"/>
      <c r="NQZ20" s="193"/>
      <c r="NRA20" s="193"/>
      <c r="NRB20" s="193"/>
      <c r="NRC20" s="193"/>
      <c r="NRD20" s="193"/>
      <c r="NRE20" s="193"/>
      <c r="NRF20" s="193"/>
      <c r="NRG20" s="193"/>
      <c r="NRH20" s="193"/>
      <c r="NRI20" s="193"/>
      <c r="NRJ20" s="193"/>
      <c r="NRK20" s="193"/>
      <c r="NRL20" s="193"/>
      <c r="NRM20" s="193"/>
      <c r="NRN20" s="193"/>
      <c r="NRO20" s="193"/>
      <c r="NRP20" s="193"/>
      <c r="NRQ20" s="193"/>
      <c r="NRR20" s="193"/>
      <c r="NRS20" s="193"/>
      <c r="NRT20" s="193"/>
      <c r="NRU20" s="193"/>
      <c r="NRV20" s="193"/>
      <c r="NRW20" s="193"/>
      <c r="NRX20" s="193"/>
      <c r="NRY20" s="193"/>
      <c r="NRZ20" s="193"/>
      <c r="NSA20" s="193"/>
      <c r="NSB20" s="193"/>
      <c r="NSC20" s="193"/>
      <c r="NSD20" s="193"/>
      <c r="NSE20" s="193"/>
      <c r="NSF20" s="193"/>
      <c r="NSG20" s="193"/>
      <c r="NSH20" s="193"/>
      <c r="NSI20" s="193"/>
      <c r="NSJ20" s="193"/>
      <c r="NSK20" s="193"/>
      <c r="NSL20" s="193"/>
      <c r="NSM20" s="193"/>
      <c r="NSN20" s="193"/>
      <c r="NSO20" s="193"/>
      <c r="NSP20" s="193"/>
      <c r="NSQ20" s="193"/>
      <c r="NSR20" s="193"/>
      <c r="NSS20" s="193"/>
      <c r="NST20" s="193"/>
      <c r="NSU20" s="193"/>
      <c r="NSV20" s="193"/>
      <c r="NSW20" s="193"/>
      <c r="NSX20" s="193"/>
      <c r="NSY20" s="193"/>
      <c r="NSZ20" s="193"/>
      <c r="NTA20" s="193"/>
      <c r="NTB20" s="193"/>
      <c r="NTC20" s="193"/>
      <c r="NTD20" s="193"/>
      <c r="NTE20" s="193"/>
      <c r="NTF20" s="193"/>
      <c r="NTG20" s="193"/>
      <c r="NTH20" s="193"/>
      <c r="NTI20" s="193"/>
      <c r="NTJ20" s="193"/>
      <c r="NTK20" s="193"/>
      <c r="NTL20" s="193"/>
      <c r="NTM20" s="193"/>
      <c r="NTN20" s="193"/>
      <c r="NTO20" s="193"/>
      <c r="NTP20" s="193"/>
      <c r="NTQ20" s="193"/>
      <c r="NTR20" s="193"/>
      <c r="NTS20" s="193"/>
      <c r="NTT20" s="193"/>
      <c r="NTU20" s="193"/>
      <c r="NTV20" s="193"/>
      <c r="NTW20" s="193"/>
      <c r="NTX20" s="193"/>
      <c r="NTY20" s="193"/>
      <c r="NTZ20" s="193"/>
      <c r="NUA20" s="193"/>
      <c r="NUB20" s="193"/>
      <c r="NUC20" s="193"/>
      <c r="NUD20" s="193"/>
      <c r="NUE20" s="193"/>
      <c r="NUF20" s="193"/>
      <c r="NUG20" s="193"/>
      <c r="NUH20" s="193"/>
      <c r="NUI20" s="193"/>
      <c r="NUJ20" s="193"/>
      <c r="NUK20" s="193"/>
      <c r="NUL20" s="193"/>
      <c r="NUM20" s="193"/>
      <c r="NUN20" s="193"/>
      <c r="NUO20" s="193"/>
      <c r="NUP20" s="193"/>
      <c r="NUQ20" s="193"/>
      <c r="NUR20" s="193"/>
      <c r="NUS20" s="193"/>
      <c r="NUT20" s="193"/>
      <c r="NUU20" s="193"/>
      <c r="NUV20" s="193"/>
      <c r="NUW20" s="193"/>
      <c r="NUX20" s="193"/>
      <c r="NUY20" s="193"/>
      <c r="NUZ20" s="193"/>
      <c r="NVA20" s="193"/>
      <c r="NVB20" s="193"/>
      <c r="NVC20" s="193"/>
      <c r="NVD20" s="193"/>
      <c r="NVE20" s="193"/>
      <c r="NVF20" s="193"/>
      <c r="NVG20" s="193"/>
      <c r="NVH20" s="193"/>
      <c r="NVI20" s="193"/>
      <c r="NVJ20" s="193"/>
      <c r="NVK20" s="193"/>
      <c r="NVL20" s="193"/>
      <c r="NVM20" s="193"/>
      <c r="NVN20" s="193"/>
      <c r="NVO20" s="193"/>
      <c r="NVP20" s="193"/>
      <c r="NVQ20" s="193"/>
      <c r="NVR20" s="193"/>
      <c r="NVS20" s="193"/>
      <c r="NVT20" s="193"/>
      <c r="NVU20" s="193"/>
      <c r="NVV20" s="193"/>
      <c r="NVW20" s="193"/>
      <c r="NVX20" s="193"/>
      <c r="NVY20" s="193"/>
      <c r="NVZ20" s="193"/>
      <c r="NWA20" s="193"/>
      <c r="NWB20" s="193"/>
      <c r="NWC20" s="193"/>
      <c r="NWD20" s="193"/>
      <c r="NWE20" s="193"/>
      <c r="NWF20" s="193"/>
      <c r="NWG20" s="193"/>
      <c r="NWH20" s="193"/>
      <c r="NWI20" s="193"/>
      <c r="NWJ20" s="193"/>
      <c r="NWK20" s="193"/>
      <c r="NWL20" s="193"/>
      <c r="NWM20" s="193"/>
      <c r="NWN20" s="193"/>
      <c r="NWO20" s="193"/>
      <c r="NWP20" s="193"/>
      <c r="NWQ20" s="193"/>
      <c r="NWR20" s="193"/>
      <c r="NWS20" s="193"/>
      <c r="NWT20" s="193"/>
      <c r="NWU20" s="193"/>
      <c r="NWV20" s="193"/>
      <c r="NWW20" s="193"/>
      <c r="NWX20" s="193"/>
      <c r="NWY20" s="193"/>
      <c r="NWZ20" s="193"/>
      <c r="NXA20" s="193"/>
      <c r="NXB20" s="193"/>
      <c r="NXC20" s="193"/>
      <c r="NXD20" s="193"/>
      <c r="NXE20" s="193"/>
      <c r="NXF20" s="193"/>
      <c r="NXG20" s="193"/>
      <c r="NXH20" s="193"/>
      <c r="NXI20" s="193"/>
      <c r="NXJ20" s="193"/>
      <c r="NXK20" s="193"/>
      <c r="NXL20" s="193"/>
      <c r="NXM20" s="193"/>
      <c r="NXN20" s="193"/>
      <c r="NXO20" s="193"/>
      <c r="NXP20" s="193"/>
      <c r="NXQ20" s="193"/>
      <c r="NXR20" s="193"/>
      <c r="NXS20" s="193"/>
      <c r="NXT20" s="193"/>
      <c r="NXU20" s="193"/>
      <c r="NXV20" s="193"/>
      <c r="NXW20" s="193"/>
      <c r="NXX20" s="193"/>
      <c r="NXY20" s="193"/>
      <c r="NXZ20" s="193"/>
      <c r="NYA20" s="193"/>
      <c r="NYB20" s="193"/>
      <c r="NYC20" s="193"/>
      <c r="NYD20" s="193"/>
      <c r="NYE20" s="193"/>
      <c r="NYF20" s="193"/>
      <c r="NYG20" s="193"/>
      <c r="NYH20" s="193"/>
      <c r="NYI20" s="193"/>
      <c r="NYJ20" s="193"/>
      <c r="NYK20" s="193"/>
      <c r="NYL20" s="193"/>
      <c r="NYM20" s="193"/>
      <c r="NYN20" s="193"/>
      <c r="NYO20" s="193"/>
      <c r="NYP20" s="193"/>
      <c r="NYQ20" s="193"/>
      <c r="NYR20" s="193"/>
      <c r="NYS20" s="193"/>
      <c r="NYT20" s="193"/>
      <c r="NYU20" s="193"/>
      <c r="NYV20" s="193"/>
      <c r="NYW20" s="193"/>
      <c r="NYX20" s="193"/>
      <c r="NYY20" s="193"/>
      <c r="NYZ20" s="193"/>
      <c r="NZA20" s="193"/>
      <c r="NZB20" s="193"/>
      <c r="NZC20" s="193"/>
      <c r="NZD20" s="193"/>
      <c r="NZE20" s="193"/>
      <c r="NZF20" s="193"/>
      <c r="NZG20" s="193"/>
      <c r="NZH20" s="193"/>
      <c r="NZI20" s="193"/>
      <c r="NZJ20" s="193"/>
      <c r="NZK20" s="193"/>
      <c r="NZL20" s="193"/>
      <c r="NZM20" s="193"/>
      <c r="NZN20" s="193"/>
      <c r="NZO20" s="193"/>
      <c r="NZP20" s="193"/>
      <c r="NZQ20" s="193"/>
      <c r="NZR20" s="193"/>
      <c r="NZS20" s="193"/>
      <c r="NZT20" s="193"/>
      <c r="NZU20" s="193"/>
      <c r="NZV20" s="193"/>
      <c r="NZW20" s="193"/>
      <c r="NZX20" s="193"/>
      <c r="NZY20" s="193"/>
      <c r="NZZ20" s="193"/>
      <c r="OAA20" s="193"/>
      <c r="OAB20" s="193"/>
      <c r="OAC20" s="193"/>
      <c r="OAD20" s="193"/>
      <c r="OAE20" s="193"/>
      <c r="OAF20" s="193"/>
      <c r="OAG20" s="193"/>
      <c r="OAH20" s="193"/>
      <c r="OAI20" s="193"/>
      <c r="OAJ20" s="193"/>
      <c r="OAK20" s="193"/>
      <c r="OAL20" s="193"/>
      <c r="OAM20" s="193"/>
      <c r="OAN20" s="193"/>
      <c r="OAO20" s="193"/>
      <c r="OAP20" s="193"/>
      <c r="OAQ20" s="193"/>
      <c r="OAR20" s="193"/>
      <c r="OAS20" s="193"/>
      <c r="OAT20" s="193"/>
      <c r="OAU20" s="193"/>
      <c r="OAV20" s="193"/>
      <c r="OAW20" s="193"/>
      <c r="OAX20" s="193"/>
      <c r="OAY20" s="193"/>
      <c r="OAZ20" s="193"/>
      <c r="OBA20" s="193"/>
      <c r="OBB20" s="193"/>
      <c r="OBC20" s="193"/>
      <c r="OBD20" s="193"/>
      <c r="OBE20" s="193"/>
      <c r="OBF20" s="193"/>
      <c r="OBG20" s="193"/>
      <c r="OBH20" s="193"/>
      <c r="OBI20" s="193"/>
      <c r="OBJ20" s="193"/>
      <c r="OBK20" s="193"/>
      <c r="OBL20" s="193"/>
      <c r="OBM20" s="193"/>
      <c r="OBN20" s="193"/>
      <c r="OBO20" s="193"/>
      <c r="OBP20" s="193"/>
      <c r="OBQ20" s="193"/>
      <c r="OBR20" s="193"/>
      <c r="OBS20" s="193"/>
      <c r="OBT20" s="193"/>
      <c r="OBU20" s="193"/>
      <c r="OBV20" s="193"/>
      <c r="OBW20" s="193"/>
      <c r="OBX20" s="193"/>
      <c r="OBY20" s="193"/>
      <c r="OBZ20" s="193"/>
      <c r="OCA20" s="193"/>
      <c r="OCB20" s="193"/>
      <c r="OCC20" s="193"/>
      <c r="OCD20" s="193"/>
      <c r="OCE20" s="193"/>
      <c r="OCF20" s="193"/>
      <c r="OCG20" s="193"/>
      <c r="OCH20" s="193"/>
      <c r="OCI20" s="193"/>
      <c r="OCJ20" s="193"/>
      <c r="OCK20" s="193"/>
      <c r="OCL20" s="193"/>
      <c r="OCM20" s="193"/>
      <c r="OCN20" s="193"/>
      <c r="OCO20" s="193"/>
      <c r="OCP20" s="193"/>
      <c r="OCQ20" s="193"/>
      <c r="OCR20" s="193"/>
      <c r="OCS20" s="193"/>
      <c r="OCT20" s="193"/>
      <c r="OCU20" s="193"/>
      <c r="OCV20" s="193"/>
      <c r="OCW20" s="193"/>
      <c r="OCX20" s="193"/>
      <c r="OCY20" s="193"/>
      <c r="OCZ20" s="193"/>
      <c r="ODA20" s="193"/>
      <c r="ODB20" s="193"/>
      <c r="ODC20" s="193"/>
      <c r="ODD20" s="193"/>
      <c r="ODE20" s="193"/>
      <c r="ODF20" s="193"/>
      <c r="ODG20" s="193"/>
      <c r="ODH20" s="193"/>
      <c r="ODI20" s="193"/>
      <c r="ODJ20" s="193"/>
      <c r="ODK20" s="193"/>
      <c r="ODL20" s="193"/>
      <c r="ODM20" s="193"/>
      <c r="ODN20" s="193"/>
      <c r="ODO20" s="193"/>
      <c r="ODP20" s="193"/>
      <c r="ODQ20" s="193"/>
      <c r="ODR20" s="193"/>
      <c r="ODS20" s="193"/>
      <c r="ODT20" s="193"/>
      <c r="ODU20" s="193"/>
      <c r="ODV20" s="193"/>
      <c r="ODW20" s="193"/>
      <c r="ODX20" s="193"/>
      <c r="ODY20" s="193"/>
      <c r="ODZ20" s="193"/>
      <c r="OEA20" s="193"/>
      <c r="OEB20" s="193"/>
      <c r="OEC20" s="193"/>
      <c r="OED20" s="193"/>
      <c r="OEE20" s="193"/>
      <c r="OEF20" s="193"/>
      <c r="OEG20" s="193"/>
      <c r="OEH20" s="193"/>
      <c r="OEI20" s="193"/>
      <c r="OEJ20" s="193"/>
      <c r="OEK20" s="193"/>
      <c r="OEL20" s="193"/>
      <c r="OEM20" s="193"/>
      <c r="OEN20" s="193"/>
      <c r="OEO20" s="193"/>
      <c r="OEP20" s="193"/>
      <c r="OEQ20" s="193"/>
      <c r="OER20" s="193"/>
      <c r="OES20" s="193"/>
      <c r="OET20" s="193"/>
      <c r="OEU20" s="193"/>
      <c r="OEV20" s="193"/>
      <c r="OEW20" s="193"/>
      <c r="OEX20" s="193"/>
      <c r="OEY20" s="193"/>
      <c r="OEZ20" s="193"/>
      <c r="OFA20" s="193"/>
      <c r="OFB20" s="193"/>
      <c r="OFC20" s="193"/>
      <c r="OFD20" s="193"/>
      <c r="OFE20" s="193"/>
      <c r="OFF20" s="193"/>
      <c r="OFG20" s="193"/>
      <c r="OFH20" s="193"/>
      <c r="OFI20" s="193"/>
      <c r="OFJ20" s="193"/>
      <c r="OFK20" s="193"/>
      <c r="OFL20" s="193"/>
      <c r="OFM20" s="193"/>
      <c r="OFN20" s="193"/>
      <c r="OFO20" s="193"/>
      <c r="OFP20" s="193"/>
      <c r="OFQ20" s="193"/>
      <c r="OFR20" s="193"/>
      <c r="OFS20" s="193"/>
      <c r="OFT20" s="193"/>
      <c r="OFU20" s="193"/>
      <c r="OFV20" s="193"/>
      <c r="OFW20" s="193"/>
      <c r="OFX20" s="193"/>
      <c r="OFY20" s="193"/>
      <c r="OFZ20" s="193"/>
      <c r="OGA20" s="193"/>
      <c r="OGB20" s="193"/>
      <c r="OGC20" s="193"/>
      <c r="OGD20" s="193"/>
      <c r="OGE20" s="193"/>
      <c r="OGF20" s="193"/>
      <c r="OGG20" s="193"/>
      <c r="OGH20" s="193"/>
      <c r="OGI20" s="193"/>
      <c r="OGJ20" s="193"/>
      <c r="OGK20" s="193"/>
      <c r="OGL20" s="193"/>
      <c r="OGM20" s="193"/>
      <c r="OGN20" s="193"/>
      <c r="OGO20" s="193"/>
      <c r="OGP20" s="193"/>
      <c r="OGQ20" s="193"/>
      <c r="OGR20" s="193"/>
      <c r="OGS20" s="193"/>
      <c r="OGT20" s="193"/>
      <c r="OGU20" s="193"/>
      <c r="OGV20" s="193"/>
      <c r="OGW20" s="193"/>
      <c r="OGX20" s="193"/>
      <c r="OGY20" s="193"/>
      <c r="OGZ20" s="193"/>
      <c r="OHA20" s="193"/>
      <c r="OHB20" s="193"/>
      <c r="OHC20" s="193"/>
      <c r="OHD20" s="193"/>
      <c r="OHE20" s="193"/>
      <c r="OHF20" s="193"/>
      <c r="OHG20" s="193"/>
      <c r="OHH20" s="193"/>
      <c r="OHI20" s="193"/>
      <c r="OHJ20" s="193"/>
      <c r="OHK20" s="193"/>
      <c r="OHL20" s="193"/>
      <c r="OHM20" s="193"/>
      <c r="OHN20" s="193"/>
      <c r="OHO20" s="193"/>
      <c r="OHP20" s="193"/>
      <c r="OHQ20" s="193"/>
      <c r="OHR20" s="193"/>
      <c r="OHS20" s="193"/>
      <c r="OHT20" s="193"/>
      <c r="OHU20" s="193"/>
      <c r="OHV20" s="193"/>
      <c r="OHW20" s="193"/>
      <c r="OHX20" s="193"/>
      <c r="OHY20" s="193"/>
      <c r="OHZ20" s="193"/>
      <c r="OIA20" s="193"/>
      <c r="OIB20" s="193"/>
      <c r="OIC20" s="193"/>
      <c r="OID20" s="193"/>
      <c r="OIE20" s="193"/>
      <c r="OIF20" s="193"/>
      <c r="OIG20" s="193"/>
      <c r="OIH20" s="193"/>
      <c r="OII20" s="193"/>
      <c r="OIJ20" s="193"/>
      <c r="OIK20" s="193"/>
      <c r="OIL20" s="193"/>
      <c r="OIM20" s="193"/>
      <c r="OIN20" s="193"/>
      <c r="OIO20" s="193"/>
      <c r="OIP20" s="193"/>
      <c r="OIQ20" s="193"/>
      <c r="OIR20" s="193"/>
      <c r="OIS20" s="193"/>
      <c r="OIT20" s="193"/>
      <c r="OIU20" s="193"/>
      <c r="OIV20" s="193"/>
      <c r="OIW20" s="193"/>
      <c r="OIX20" s="193"/>
      <c r="OIY20" s="193"/>
      <c r="OIZ20" s="193"/>
      <c r="OJA20" s="193"/>
      <c r="OJB20" s="193"/>
      <c r="OJC20" s="193"/>
      <c r="OJD20" s="193"/>
      <c r="OJE20" s="193"/>
      <c r="OJF20" s="193"/>
      <c r="OJG20" s="193"/>
      <c r="OJH20" s="193"/>
      <c r="OJI20" s="193"/>
      <c r="OJJ20" s="193"/>
      <c r="OJK20" s="193"/>
      <c r="OJL20" s="193"/>
      <c r="OJM20" s="193"/>
      <c r="OJN20" s="193"/>
      <c r="OJO20" s="193"/>
      <c r="OJP20" s="193"/>
      <c r="OJQ20" s="193"/>
      <c r="OJR20" s="193"/>
      <c r="OJS20" s="193"/>
      <c r="OJT20" s="193"/>
      <c r="OJU20" s="193"/>
      <c r="OJV20" s="193"/>
      <c r="OJW20" s="193"/>
      <c r="OJX20" s="193"/>
      <c r="OJY20" s="193"/>
      <c r="OJZ20" s="193"/>
      <c r="OKA20" s="193"/>
      <c r="OKB20" s="193"/>
      <c r="OKC20" s="193"/>
      <c r="OKD20" s="193"/>
      <c r="OKE20" s="193"/>
      <c r="OKF20" s="193"/>
      <c r="OKG20" s="193"/>
      <c r="OKH20" s="193"/>
      <c r="OKI20" s="193"/>
      <c r="OKJ20" s="193"/>
      <c r="OKK20" s="193"/>
      <c r="OKL20" s="193"/>
      <c r="OKM20" s="193"/>
      <c r="OKN20" s="193"/>
      <c r="OKO20" s="193"/>
      <c r="OKP20" s="193"/>
      <c r="OKQ20" s="193"/>
      <c r="OKR20" s="193"/>
      <c r="OKS20" s="193"/>
      <c r="OKT20" s="193"/>
      <c r="OKU20" s="193"/>
      <c r="OKV20" s="193"/>
      <c r="OKW20" s="193"/>
      <c r="OKX20" s="193"/>
      <c r="OKY20" s="193"/>
      <c r="OKZ20" s="193"/>
      <c r="OLA20" s="193"/>
      <c r="OLB20" s="193"/>
      <c r="OLC20" s="193"/>
      <c r="OLD20" s="193"/>
      <c r="OLE20" s="193"/>
      <c r="OLF20" s="193"/>
      <c r="OLG20" s="193"/>
      <c r="OLH20" s="193"/>
      <c r="OLI20" s="193"/>
      <c r="OLJ20" s="193"/>
      <c r="OLK20" s="193"/>
      <c r="OLL20" s="193"/>
      <c r="OLM20" s="193"/>
      <c r="OLN20" s="193"/>
      <c r="OLO20" s="193"/>
      <c r="OLP20" s="193"/>
      <c r="OLQ20" s="193"/>
      <c r="OLR20" s="193"/>
      <c r="OLS20" s="193"/>
      <c r="OLT20" s="193"/>
      <c r="OLU20" s="193"/>
      <c r="OLV20" s="193"/>
      <c r="OLW20" s="193"/>
      <c r="OLX20" s="193"/>
      <c r="OLY20" s="193"/>
      <c r="OLZ20" s="193"/>
      <c r="OMA20" s="193"/>
      <c r="OMB20" s="193"/>
      <c r="OMC20" s="193"/>
      <c r="OMD20" s="193"/>
      <c r="OME20" s="193"/>
      <c r="OMF20" s="193"/>
      <c r="OMG20" s="193"/>
      <c r="OMH20" s="193"/>
      <c r="OMI20" s="193"/>
      <c r="OMJ20" s="193"/>
      <c r="OMK20" s="193"/>
      <c r="OML20" s="193"/>
      <c r="OMM20" s="193"/>
      <c r="OMN20" s="193"/>
      <c r="OMO20" s="193"/>
      <c r="OMP20" s="193"/>
      <c r="OMQ20" s="193"/>
      <c r="OMR20" s="193"/>
      <c r="OMS20" s="193"/>
      <c r="OMT20" s="193"/>
      <c r="OMU20" s="193"/>
      <c r="OMV20" s="193"/>
      <c r="OMW20" s="193"/>
      <c r="OMX20" s="193"/>
      <c r="OMY20" s="193"/>
      <c r="OMZ20" s="193"/>
      <c r="ONA20" s="193"/>
      <c r="ONB20" s="193"/>
      <c r="ONC20" s="193"/>
      <c r="OND20" s="193"/>
      <c r="ONE20" s="193"/>
      <c r="ONF20" s="193"/>
      <c r="ONG20" s="193"/>
      <c r="ONH20" s="193"/>
      <c r="ONI20" s="193"/>
      <c r="ONJ20" s="193"/>
      <c r="ONK20" s="193"/>
      <c r="ONL20" s="193"/>
      <c r="ONM20" s="193"/>
      <c r="ONN20" s="193"/>
      <c r="ONO20" s="193"/>
      <c r="ONP20" s="193"/>
      <c r="ONQ20" s="193"/>
      <c r="ONR20" s="193"/>
      <c r="ONS20" s="193"/>
      <c r="ONT20" s="193"/>
      <c r="ONU20" s="193"/>
      <c r="ONV20" s="193"/>
      <c r="ONW20" s="193"/>
      <c r="ONX20" s="193"/>
      <c r="ONY20" s="193"/>
      <c r="ONZ20" s="193"/>
      <c r="OOA20" s="193"/>
      <c r="OOB20" s="193"/>
      <c r="OOC20" s="193"/>
      <c r="OOD20" s="193"/>
      <c r="OOE20" s="193"/>
      <c r="OOF20" s="193"/>
      <c r="OOG20" s="193"/>
      <c r="OOH20" s="193"/>
      <c r="OOI20" s="193"/>
      <c r="OOJ20" s="193"/>
      <c r="OOK20" s="193"/>
      <c r="OOL20" s="193"/>
      <c r="OOM20" s="193"/>
      <c r="OON20" s="193"/>
      <c r="OOO20" s="193"/>
      <c r="OOP20" s="193"/>
      <c r="OOQ20" s="193"/>
      <c r="OOR20" s="193"/>
      <c r="OOS20" s="193"/>
      <c r="OOT20" s="193"/>
      <c r="OOU20" s="193"/>
      <c r="OOV20" s="193"/>
      <c r="OOW20" s="193"/>
      <c r="OOX20" s="193"/>
      <c r="OOY20" s="193"/>
      <c r="OOZ20" s="193"/>
      <c r="OPA20" s="193"/>
      <c r="OPB20" s="193"/>
      <c r="OPC20" s="193"/>
      <c r="OPD20" s="193"/>
      <c r="OPE20" s="193"/>
      <c r="OPF20" s="193"/>
      <c r="OPG20" s="193"/>
      <c r="OPH20" s="193"/>
      <c r="OPI20" s="193"/>
      <c r="OPJ20" s="193"/>
      <c r="OPK20" s="193"/>
      <c r="OPL20" s="193"/>
      <c r="OPM20" s="193"/>
      <c r="OPN20" s="193"/>
      <c r="OPO20" s="193"/>
      <c r="OPP20" s="193"/>
      <c r="OPQ20" s="193"/>
      <c r="OPR20" s="193"/>
      <c r="OPS20" s="193"/>
      <c r="OPT20" s="193"/>
      <c r="OPU20" s="193"/>
      <c r="OPV20" s="193"/>
      <c r="OPW20" s="193"/>
      <c r="OPX20" s="193"/>
      <c r="OPY20" s="193"/>
      <c r="OPZ20" s="193"/>
      <c r="OQA20" s="193"/>
      <c r="OQB20" s="193"/>
      <c r="OQC20" s="193"/>
      <c r="OQD20" s="193"/>
      <c r="OQE20" s="193"/>
      <c r="OQF20" s="193"/>
      <c r="OQG20" s="193"/>
      <c r="OQH20" s="193"/>
      <c r="OQI20" s="193"/>
      <c r="OQJ20" s="193"/>
      <c r="OQK20" s="193"/>
      <c r="OQL20" s="193"/>
      <c r="OQM20" s="193"/>
      <c r="OQN20" s="193"/>
      <c r="OQO20" s="193"/>
      <c r="OQP20" s="193"/>
      <c r="OQQ20" s="193"/>
      <c r="OQR20" s="193"/>
      <c r="OQS20" s="193"/>
      <c r="OQT20" s="193"/>
      <c r="OQU20" s="193"/>
      <c r="OQV20" s="193"/>
      <c r="OQW20" s="193"/>
      <c r="OQX20" s="193"/>
      <c r="OQY20" s="193"/>
      <c r="OQZ20" s="193"/>
      <c r="ORA20" s="193"/>
      <c r="ORB20" s="193"/>
      <c r="ORC20" s="193"/>
      <c r="ORD20" s="193"/>
      <c r="ORE20" s="193"/>
      <c r="ORF20" s="193"/>
      <c r="ORG20" s="193"/>
      <c r="ORH20" s="193"/>
      <c r="ORI20" s="193"/>
      <c r="ORJ20" s="193"/>
      <c r="ORK20" s="193"/>
      <c r="ORL20" s="193"/>
      <c r="ORM20" s="193"/>
      <c r="ORN20" s="193"/>
      <c r="ORO20" s="193"/>
      <c r="ORP20" s="193"/>
      <c r="ORQ20" s="193"/>
      <c r="ORR20" s="193"/>
      <c r="ORS20" s="193"/>
      <c r="ORT20" s="193"/>
      <c r="ORU20" s="193"/>
      <c r="ORV20" s="193"/>
      <c r="ORW20" s="193"/>
      <c r="ORX20" s="193"/>
      <c r="ORY20" s="193"/>
      <c r="ORZ20" s="193"/>
      <c r="OSA20" s="193"/>
      <c r="OSB20" s="193"/>
      <c r="OSC20" s="193"/>
      <c r="OSD20" s="193"/>
      <c r="OSE20" s="193"/>
      <c r="OSF20" s="193"/>
      <c r="OSG20" s="193"/>
      <c r="OSH20" s="193"/>
      <c r="OSI20" s="193"/>
      <c r="OSJ20" s="193"/>
      <c r="OSK20" s="193"/>
      <c r="OSL20" s="193"/>
      <c r="OSM20" s="193"/>
      <c r="OSN20" s="193"/>
      <c r="OSO20" s="193"/>
      <c r="OSP20" s="193"/>
      <c r="OSQ20" s="193"/>
      <c r="OSR20" s="193"/>
      <c r="OSS20" s="193"/>
      <c r="OST20" s="193"/>
      <c r="OSU20" s="193"/>
      <c r="OSV20" s="193"/>
      <c r="OSW20" s="193"/>
      <c r="OSX20" s="193"/>
      <c r="OSY20" s="193"/>
      <c r="OSZ20" s="193"/>
      <c r="OTA20" s="193"/>
      <c r="OTB20" s="193"/>
      <c r="OTC20" s="193"/>
      <c r="OTD20" s="193"/>
      <c r="OTE20" s="193"/>
      <c r="OTF20" s="193"/>
      <c r="OTG20" s="193"/>
      <c r="OTH20" s="193"/>
      <c r="OTI20" s="193"/>
      <c r="OTJ20" s="193"/>
      <c r="OTK20" s="193"/>
      <c r="OTL20" s="193"/>
      <c r="OTM20" s="193"/>
      <c r="OTN20" s="193"/>
      <c r="OTO20" s="193"/>
      <c r="OTP20" s="193"/>
      <c r="OTQ20" s="193"/>
      <c r="OTR20" s="193"/>
      <c r="OTS20" s="193"/>
      <c r="OTT20" s="193"/>
      <c r="OTU20" s="193"/>
      <c r="OTV20" s="193"/>
      <c r="OTW20" s="193"/>
      <c r="OTX20" s="193"/>
      <c r="OTY20" s="193"/>
      <c r="OTZ20" s="193"/>
      <c r="OUA20" s="193"/>
      <c r="OUB20" s="193"/>
      <c r="OUC20" s="193"/>
      <c r="OUD20" s="193"/>
      <c r="OUE20" s="193"/>
      <c r="OUF20" s="193"/>
      <c r="OUG20" s="193"/>
      <c r="OUH20" s="193"/>
      <c r="OUI20" s="193"/>
      <c r="OUJ20" s="193"/>
      <c r="OUK20" s="193"/>
      <c r="OUL20" s="193"/>
      <c r="OUM20" s="193"/>
      <c r="OUN20" s="193"/>
      <c r="OUO20" s="193"/>
      <c r="OUP20" s="193"/>
      <c r="OUQ20" s="193"/>
      <c r="OUR20" s="193"/>
      <c r="OUS20" s="193"/>
      <c r="OUT20" s="193"/>
      <c r="OUU20" s="193"/>
      <c r="OUV20" s="193"/>
      <c r="OUW20" s="193"/>
      <c r="OUX20" s="193"/>
      <c r="OUY20" s="193"/>
      <c r="OUZ20" s="193"/>
      <c r="OVA20" s="193"/>
      <c r="OVB20" s="193"/>
      <c r="OVC20" s="193"/>
      <c r="OVD20" s="193"/>
      <c r="OVE20" s="193"/>
      <c r="OVF20" s="193"/>
      <c r="OVG20" s="193"/>
      <c r="OVH20" s="193"/>
      <c r="OVI20" s="193"/>
      <c r="OVJ20" s="193"/>
      <c r="OVK20" s="193"/>
      <c r="OVL20" s="193"/>
      <c r="OVM20" s="193"/>
      <c r="OVN20" s="193"/>
      <c r="OVO20" s="193"/>
      <c r="OVP20" s="193"/>
      <c r="OVQ20" s="193"/>
      <c r="OVR20" s="193"/>
      <c r="OVS20" s="193"/>
      <c r="OVT20" s="193"/>
      <c r="OVU20" s="193"/>
      <c r="OVV20" s="193"/>
      <c r="OVW20" s="193"/>
      <c r="OVX20" s="193"/>
      <c r="OVY20" s="193"/>
      <c r="OVZ20" s="193"/>
      <c r="OWA20" s="193"/>
      <c r="OWB20" s="193"/>
      <c r="OWC20" s="193"/>
      <c r="OWD20" s="193"/>
      <c r="OWE20" s="193"/>
      <c r="OWF20" s="193"/>
      <c r="OWG20" s="193"/>
      <c r="OWH20" s="193"/>
      <c r="OWI20" s="193"/>
      <c r="OWJ20" s="193"/>
      <c r="OWK20" s="193"/>
      <c r="OWL20" s="193"/>
      <c r="OWM20" s="193"/>
      <c r="OWN20" s="193"/>
      <c r="OWO20" s="193"/>
      <c r="OWP20" s="193"/>
      <c r="OWQ20" s="193"/>
      <c r="OWR20" s="193"/>
      <c r="OWS20" s="193"/>
      <c r="OWT20" s="193"/>
      <c r="OWU20" s="193"/>
      <c r="OWV20" s="193"/>
      <c r="OWW20" s="193"/>
      <c r="OWX20" s="193"/>
      <c r="OWY20" s="193"/>
      <c r="OWZ20" s="193"/>
      <c r="OXA20" s="193"/>
      <c r="OXB20" s="193"/>
      <c r="OXC20" s="193"/>
      <c r="OXD20" s="193"/>
      <c r="OXE20" s="193"/>
      <c r="OXF20" s="193"/>
      <c r="OXG20" s="193"/>
      <c r="OXH20" s="193"/>
      <c r="OXI20" s="193"/>
      <c r="OXJ20" s="193"/>
      <c r="OXK20" s="193"/>
      <c r="OXL20" s="193"/>
      <c r="OXM20" s="193"/>
      <c r="OXN20" s="193"/>
      <c r="OXO20" s="193"/>
      <c r="OXP20" s="193"/>
      <c r="OXQ20" s="193"/>
      <c r="OXR20" s="193"/>
      <c r="OXS20" s="193"/>
      <c r="OXT20" s="193"/>
      <c r="OXU20" s="193"/>
      <c r="OXV20" s="193"/>
      <c r="OXW20" s="193"/>
      <c r="OXX20" s="193"/>
      <c r="OXY20" s="193"/>
      <c r="OXZ20" s="193"/>
      <c r="OYA20" s="193"/>
      <c r="OYB20" s="193"/>
      <c r="OYC20" s="193"/>
      <c r="OYD20" s="193"/>
      <c r="OYE20" s="193"/>
      <c r="OYF20" s="193"/>
      <c r="OYG20" s="193"/>
      <c r="OYH20" s="193"/>
      <c r="OYI20" s="193"/>
      <c r="OYJ20" s="193"/>
      <c r="OYK20" s="193"/>
      <c r="OYL20" s="193"/>
      <c r="OYM20" s="193"/>
      <c r="OYN20" s="193"/>
      <c r="OYO20" s="193"/>
      <c r="OYP20" s="193"/>
      <c r="OYQ20" s="193"/>
      <c r="OYR20" s="193"/>
      <c r="OYS20" s="193"/>
      <c r="OYT20" s="193"/>
      <c r="OYU20" s="193"/>
      <c r="OYV20" s="193"/>
      <c r="OYW20" s="193"/>
      <c r="OYX20" s="193"/>
      <c r="OYY20" s="193"/>
      <c r="OYZ20" s="193"/>
      <c r="OZA20" s="193"/>
      <c r="OZB20" s="193"/>
      <c r="OZC20" s="193"/>
      <c r="OZD20" s="193"/>
      <c r="OZE20" s="193"/>
      <c r="OZF20" s="193"/>
      <c r="OZG20" s="193"/>
      <c r="OZH20" s="193"/>
      <c r="OZI20" s="193"/>
      <c r="OZJ20" s="193"/>
      <c r="OZK20" s="193"/>
      <c r="OZL20" s="193"/>
      <c r="OZM20" s="193"/>
      <c r="OZN20" s="193"/>
      <c r="OZO20" s="193"/>
      <c r="OZP20" s="193"/>
      <c r="OZQ20" s="193"/>
      <c r="OZR20" s="193"/>
      <c r="OZS20" s="193"/>
      <c r="OZT20" s="193"/>
      <c r="OZU20" s="193"/>
      <c r="OZV20" s="193"/>
      <c r="OZW20" s="193"/>
      <c r="OZX20" s="193"/>
      <c r="OZY20" s="193"/>
      <c r="OZZ20" s="193"/>
      <c r="PAA20" s="193"/>
      <c r="PAB20" s="193"/>
      <c r="PAC20" s="193"/>
      <c r="PAD20" s="193"/>
      <c r="PAE20" s="193"/>
      <c r="PAF20" s="193"/>
      <c r="PAG20" s="193"/>
      <c r="PAH20" s="193"/>
      <c r="PAI20" s="193"/>
      <c r="PAJ20" s="193"/>
      <c r="PAK20" s="193"/>
      <c r="PAL20" s="193"/>
      <c r="PAM20" s="193"/>
      <c r="PAN20" s="193"/>
      <c r="PAO20" s="193"/>
      <c r="PAP20" s="193"/>
      <c r="PAQ20" s="193"/>
      <c r="PAR20" s="193"/>
      <c r="PAS20" s="193"/>
      <c r="PAT20" s="193"/>
      <c r="PAU20" s="193"/>
      <c r="PAV20" s="193"/>
      <c r="PAW20" s="193"/>
      <c r="PAX20" s="193"/>
      <c r="PAY20" s="193"/>
      <c r="PAZ20" s="193"/>
      <c r="PBA20" s="193"/>
      <c r="PBB20" s="193"/>
      <c r="PBC20" s="193"/>
      <c r="PBD20" s="193"/>
      <c r="PBE20" s="193"/>
      <c r="PBF20" s="193"/>
      <c r="PBG20" s="193"/>
      <c r="PBH20" s="193"/>
      <c r="PBI20" s="193"/>
      <c r="PBJ20" s="193"/>
      <c r="PBK20" s="193"/>
      <c r="PBL20" s="193"/>
      <c r="PBM20" s="193"/>
      <c r="PBN20" s="193"/>
      <c r="PBO20" s="193"/>
      <c r="PBP20" s="193"/>
      <c r="PBQ20" s="193"/>
      <c r="PBR20" s="193"/>
      <c r="PBS20" s="193"/>
      <c r="PBT20" s="193"/>
      <c r="PBU20" s="193"/>
      <c r="PBV20" s="193"/>
      <c r="PBW20" s="193"/>
      <c r="PBX20" s="193"/>
      <c r="PBY20" s="193"/>
      <c r="PBZ20" s="193"/>
      <c r="PCA20" s="193"/>
      <c r="PCB20" s="193"/>
      <c r="PCC20" s="193"/>
      <c r="PCD20" s="193"/>
      <c r="PCE20" s="193"/>
      <c r="PCF20" s="193"/>
      <c r="PCG20" s="193"/>
      <c r="PCH20" s="193"/>
      <c r="PCI20" s="193"/>
      <c r="PCJ20" s="193"/>
      <c r="PCK20" s="193"/>
      <c r="PCL20" s="193"/>
      <c r="PCM20" s="193"/>
      <c r="PCN20" s="193"/>
      <c r="PCO20" s="193"/>
      <c r="PCP20" s="193"/>
      <c r="PCQ20" s="193"/>
      <c r="PCR20" s="193"/>
      <c r="PCS20" s="193"/>
      <c r="PCT20" s="193"/>
      <c r="PCU20" s="193"/>
      <c r="PCV20" s="193"/>
      <c r="PCW20" s="193"/>
      <c r="PCX20" s="193"/>
      <c r="PCY20" s="193"/>
      <c r="PCZ20" s="193"/>
      <c r="PDA20" s="193"/>
      <c r="PDB20" s="193"/>
      <c r="PDC20" s="193"/>
      <c r="PDD20" s="193"/>
      <c r="PDE20" s="193"/>
      <c r="PDF20" s="193"/>
      <c r="PDG20" s="193"/>
      <c r="PDH20" s="193"/>
      <c r="PDI20" s="193"/>
      <c r="PDJ20" s="193"/>
      <c r="PDK20" s="193"/>
      <c r="PDL20" s="193"/>
      <c r="PDM20" s="193"/>
      <c r="PDN20" s="193"/>
      <c r="PDO20" s="193"/>
      <c r="PDP20" s="193"/>
      <c r="PDQ20" s="193"/>
      <c r="PDR20" s="193"/>
      <c r="PDS20" s="193"/>
      <c r="PDT20" s="193"/>
      <c r="PDU20" s="193"/>
      <c r="PDV20" s="193"/>
      <c r="PDW20" s="193"/>
      <c r="PDX20" s="193"/>
      <c r="PDY20" s="193"/>
      <c r="PDZ20" s="193"/>
      <c r="PEA20" s="193"/>
      <c r="PEB20" s="193"/>
      <c r="PEC20" s="193"/>
      <c r="PED20" s="193"/>
      <c r="PEE20" s="193"/>
      <c r="PEF20" s="193"/>
      <c r="PEG20" s="193"/>
      <c r="PEH20" s="193"/>
      <c r="PEI20" s="193"/>
      <c r="PEJ20" s="193"/>
      <c r="PEK20" s="193"/>
      <c r="PEL20" s="193"/>
      <c r="PEM20" s="193"/>
      <c r="PEN20" s="193"/>
      <c r="PEO20" s="193"/>
      <c r="PEP20" s="193"/>
      <c r="PEQ20" s="193"/>
      <c r="PER20" s="193"/>
      <c r="PES20" s="193"/>
      <c r="PET20" s="193"/>
      <c r="PEU20" s="193"/>
      <c r="PEV20" s="193"/>
      <c r="PEW20" s="193"/>
      <c r="PEX20" s="193"/>
      <c r="PEY20" s="193"/>
      <c r="PEZ20" s="193"/>
      <c r="PFA20" s="193"/>
      <c r="PFB20" s="193"/>
      <c r="PFC20" s="193"/>
      <c r="PFD20" s="193"/>
      <c r="PFE20" s="193"/>
      <c r="PFF20" s="193"/>
      <c r="PFG20" s="193"/>
      <c r="PFH20" s="193"/>
      <c r="PFI20" s="193"/>
      <c r="PFJ20" s="193"/>
      <c r="PFK20" s="193"/>
      <c r="PFL20" s="193"/>
      <c r="PFM20" s="193"/>
      <c r="PFN20" s="193"/>
      <c r="PFO20" s="193"/>
      <c r="PFP20" s="193"/>
      <c r="PFQ20" s="193"/>
      <c r="PFR20" s="193"/>
      <c r="PFS20" s="193"/>
      <c r="PFT20" s="193"/>
      <c r="PFU20" s="193"/>
      <c r="PFV20" s="193"/>
      <c r="PFW20" s="193"/>
      <c r="PFX20" s="193"/>
      <c r="PFY20" s="193"/>
      <c r="PFZ20" s="193"/>
      <c r="PGA20" s="193"/>
      <c r="PGB20" s="193"/>
      <c r="PGC20" s="193"/>
      <c r="PGD20" s="193"/>
      <c r="PGE20" s="193"/>
      <c r="PGF20" s="193"/>
      <c r="PGG20" s="193"/>
      <c r="PGH20" s="193"/>
      <c r="PGI20" s="193"/>
      <c r="PGJ20" s="193"/>
      <c r="PGK20" s="193"/>
      <c r="PGL20" s="193"/>
      <c r="PGM20" s="193"/>
      <c r="PGN20" s="193"/>
      <c r="PGO20" s="193"/>
      <c r="PGP20" s="193"/>
      <c r="PGQ20" s="193"/>
      <c r="PGR20" s="193"/>
      <c r="PGS20" s="193"/>
      <c r="PGT20" s="193"/>
      <c r="PGU20" s="193"/>
      <c r="PGV20" s="193"/>
      <c r="PGW20" s="193"/>
      <c r="PGX20" s="193"/>
      <c r="PGY20" s="193"/>
      <c r="PGZ20" s="193"/>
      <c r="PHA20" s="193"/>
      <c r="PHB20" s="193"/>
      <c r="PHC20" s="193"/>
      <c r="PHD20" s="193"/>
      <c r="PHE20" s="193"/>
      <c r="PHF20" s="193"/>
      <c r="PHG20" s="193"/>
      <c r="PHH20" s="193"/>
      <c r="PHI20" s="193"/>
      <c r="PHJ20" s="193"/>
      <c r="PHK20" s="193"/>
      <c r="PHL20" s="193"/>
      <c r="PHM20" s="193"/>
      <c r="PHN20" s="193"/>
      <c r="PHO20" s="193"/>
      <c r="PHP20" s="193"/>
      <c r="PHQ20" s="193"/>
      <c r="PHR20" s="193"/>
      <c r="PHS20" s="193"/>
      <c r="PHT20" s="193"/>
      <c r="PHU20" s="193"/>
      <c r="PHV20" s="193"/>
      <c r="PHW20" s="193"/>
      <c r="PHX20" s="193"/>
      <c r="PHY20" s="193"/>
      <c r="PHZ20" s="193"/>
      <c r="PIA20" s="193"/>
      <c r="PIB20" s="193"/>
      <c r="PIC20" s="193"/>
      <c r="PID20" s="193"/>
      <c r="PIE20" s="193"/>
      <c r="PIF20" s="193"/>
      <c r="PIG20" s="193"/>
      <c r="PIH20" s="193"/>
      <c r="PII20" s="193"/>
      <c r="PIJ20" s="193"/>
      <c r="PIK20" s="193"/>
      <c r="PIL20" s="193"/>
      <c r="PIM20" s="193"/>
      <c r="PIN20" s="193"/>
      <c r="PIO20" s="193"/>
      <c r="PIP20" s="193"/>
      <c r="PIQ20" s="193"/>
      <c r="PIR20" s="193"/>
      <c r="PIS20" s="193"/>
      <c r="PIT20" s="193"/>
      <c r="PIU20" s="193"/>
      <c r="PIV20" s="193"/>
      <c r="PIW20" s="193"/>
      <c r="PIX20" s="193"/>
      <c r="PIY20" s="193"/>
      <c r="PIZ20" s="193"/>
      <c r="PJA20" s="193"/>
      <c r="PJB20" s="193"/>
      <c r="PJC20" s="193"/>
      <c r="PJD20" s="193"/>
      <c r="PJE20" s="193"/>
      <c r="PJF20" s="193"/>
      <c r="PJG20" s="193"/>
      <c r="PJH20" s="193"/>
      <c r="PJI20" s="193"/>
      <c r="PJJ20" s="193"/>
      <c r="PJK20" s="193"/>
      <c r="PJL20" s="193"/>
      <c r="PJM20" s="193"/>
      <c r="PJN20" s="193"/>
      <c r="PJO20" s="193"/>
      <c r="PJP20" s="193"/>
      <c r="PJQ20" s="193"/>
      <c r="PJR20" s="193"/>
      <c r="PJS20" s="193"/>
      <c r="PJT20" s="193"/>
      <c r="PJU20" s="193"/>
      <c r="PJV20" s="193"/>
      <c r="PJW20" s="193"/>
      <c r="PJX20" s="193"/>
      <c r="PJY20" s="193"/>
      <c r="PJZ20" s="193"/>
      <c r="PKA20" s="193"/>
      <c r="PKB20" s="193"/>
      <c r="PKC20" s="193"/>
      <c r="PKD20" s="193"/>
      <c r="PKE20" s="193"/>
      <c r="PKF20" s="193"/>
      <c r="PKG20" s="193"/>
      <c r="PKH20" s="193"/>
      <c r="PKI20" s="193"/>
      <c r="PKJ20" s="193"/>
      <c r="PKK20" s="193"/>
      <c r="PKL20" s="193"/>
      <c r="PKM20" s="193"/>
      <c r="PKN20" s="193"/>
      <c r="PKO20" s="193"/>
      <c r="PKP20" s="193"/>
      <c r="PKQ20" s="193"/>
      <c r="PKR20" s="193"/>
      <c r="PKS20" s="193"/>
      <c r="PKT20" s="193"/>
      <c r="PKU20" s="193"/>
      <c r="PKV20" s="193"/>
      <c r="PKW20" s="193"/>
      <c r="PKX20" s="193"/>
      <c r="PKY20" s="193"/>
      <c r="PKZ20" s="193"/>
      <c r="PLA20" s="193"/>
      <c r="PLB20" s="193"/>
      <c r="PLC20" s="193"/>
      <c r="PLD20" s="193"/>
      <c r="PLE20" s="193"/>
      <c r="PLF20" s="193"/>
      <c r="PLG20" s="193"/>
      <c r="PLH20" s="193"/>
      <c r="PLI20" s="193"/>
      <c r="PLJ20" s="193"/>
      <c r="PLK20" s="193"/>
      <c r="PLL20" s="193"/>
      <c r="PLM20" s="193"/>
      <c r="PLN20" s="193"/>
      <c r="PLO20" s="193"/>
      <c r="PLP20" s="193"/>
      <c r="PLQ20" s="193"/>
      <c r="PLR20" s="193"/>
      <c r="PLS20" s="193"/>
      <c r="PLT20" s="193"/>
      <c r="PLU20" s="193"/>
      <c r="PLV20" s="193"/>
      <c r="PLW20" s="193"/>
      <c r="PLX20" s="193"/>
      <c r="PLY20" s="193"/>
      <c r="PLZ20" s="193"/>
      <c r="PMA20" s="193"/>
      <c r="PMB20" s="193"/>
      <c r="PMC20" s="193"/>
      <c r="PMD20" s="193"/>
      <c r="PME20" s="193"/>
      <c r="PMF20" s="193"/>
      <c r="PMG20" s="193"/>
      <c r="PMH20" s="193"/>
      <c r="PMI20" s="193"/>
      <c r="PMJ20" s="193"/>
      <c r="PMK20" s="193"/>
      <c r="PML20" s="193"/>
      <c r="PMM20" s="193"/>
      <c r="PMN20" s="193"/>
      <c r="PMO20" s="193"/>
      <c r="PMP20" s="193"/>
      <c r="PMQ20" s="193"/>
      <c r="PMR20" s="193"/>
      <c r="PMS20" s="193"/>
      <c r="PMT20" s="193"/>
      <c r="PMU20" s="193"/>
      <c r="PMV20" s="193"/>
      <c r="PMW20" s="193"/>
      <c r="PMX20" s="193"/>
      <c r="PMY20" s="193"/>
      <c r="PMZ20" s="193"/>
      <c r="PNA20" s="193"/>
      <c r="PNB20" s="193"/>
      <c r="PNC20" s="193"/>
      <c r="PND20" s="193"/>
      <c r="PNE20" s="193"/>
      <c r="PNF20" s="193"/>
      <c r="PNG20" s="193"/>
      <c r="PNH20" s="193"/>
      <c r="PNI20" s="193"/>
      <c r="PNJ20" s="193"/>
      <c r="PNK20" s="193"/>
      <c r="PNL20" s="193"/>
      <c r="PNM20" s="193"/>
      <c r="PNN20" s="193"/>
      <c r="PNO20" s="193"/>
      <c r="PNP20" s="193"/>
      <c r="PNQ20" s="193"/>
      <c r="PNR20" s="193"/>
      <c r="PNS20" s="193"/>
      <c r="PNT20" s="193"/>
      <c r="PNU20" s="193"/>
      <c r="PNV20" s="193"/>
      <c r="PNW20" s="193"/>
      <c r="PNX20" s="193"/>
      <c r="PNY20" s="193"/>
      <c r="PNZ20" s="193"/>
      <c r="POA20" s="193"/>
      <c r="POB20" s="193"/>
      <c r="POC20" s="193"/>
      <c r="POD20" s="193"/>
      <c r="POE20" s="193"/>
      <c r="POF20" s="193"/>
      <c r="POG20" s="193"/>
      <c r="POH20" s="193"/>
      <c r="POI20" s="193"/>
      <c r="POJ20" s="193"/>
      <c r="POK20" s="193"/>
      <c r="POL20" s="193"/>
      <c r="POM20" s="193"/>
      <c r="PON20" s="193"/>
      <c r="POO20" s="193"/>
      <c r="POP20" s="193"/>
      <c r="POQ20" s="193"/>
      <c r="POR20" s="193"/>
      <c r="POS20" s="193"/>
      <c r="POT20" s="193"/>
      <c r="POU20" s="193"/>
      <c r="POV20" s="193"/>
      <c r="POW20" s="193"/>
      <c r="POX20" s="193"/>
      <c r="POY20" s="193"/>
      <c r="POZ20" s="193"/>
      <c r="PPA20" s="193"/>
      <c r="PPB20" s="193"/>
      <c r="PPC20" s="193"/>
      <c r="PPD20" s="193"/>
      <c r="PPE20" s="193"/>
      <c r="PPF20" s="193"/>
      <c r="PPG20" s="193"/>
      <c r="PPH20" s="193"/>
      <c r="PPI20" s="193"/>
      <c r="PPJ20" s="193"/>
      <c r="PPK20" s="193"/>
      <c r="PPL20" s="193"/>
      <c r="PPM20" s="193"/>
      <c r="PPN20" s="193"/>
      <c r="PPO20" s="193"/>
      <c r="PPP20" s="193"/>
      <c r="PPQ20" s="193"/>
      <c r="PPR20" s="193"/>
      <c r="PPS20" s="193"/>
      <c r="PPT20" s="193"/>
      <c r="PPU20" s="193"/>
      <c r="PPV20" s="193"/>
      <c r="PPW20" s="193"/>
      <c r="PPX20" s="193"/>
      <c r="PPY20" s="193"/>
      <c r="PPZ20" s="193"/>
      <c r="PQA20" s="193"/>
      <c r="PQB20" s="193"/>
      <c r="PQC20" s="193"/>
      <c r="PQD20" s="193"/>
      <c r="PQE20" s="193"/>
      <c r="PQF20" s="193"/>
      <c r="PQG20" s="193"/>
      <c r="PQH20" s="193"/>
      <c r="PQI20" s="193"/>
      <c r="PQJ20" s="193"/>
      <c r="PQK20" s="193"/>
      <c r="PQL20" s="193"/>
      <c r="PQM20" s="193"/>
      <c r="PQN20" s="193"/>
      <c r="PQO20" s="193"/>
      <c r="PQP20" s="193"/>
      <c r="PQQ20" s="193"/>
      <c r="PQR20" s="193"/>
      <c r="PQS20" s="193"/>
      <c r="PQT20" s="193"/>
      <c r="PQU20" s="193"/>
      <c r="PQV20" s="193"/>
      <c r="PQW20" s="193"/>
      <c r="PQX20" s="193"/>
      <c r="PQY20" s="193"/>
      <c r="PQZ20" s="193"/>
      <c r="PRA20" s="193"/>
      <c r="PRB20" s="193"/>
      <c r="PRC20" s="193"/>
      <c r="PRD20" s="193"/>
      <c r="PRE20" s="193"/>
      <c r="PRF20" s="193"/>
      <c r="PRG20" s="193"/>
      <c r="PRH20" s="193"/>
      <c r="PRI20" s="193"/>
      <c r="PRJ20" s="193"/>
      <c r="PRK20" s="193"/>
      <c r="PRL20" s="193"/>
      <c r="PRM20" s="193"/>
      <c r="PRN20" s="193"/>
      <c r="PRO20" s="193"/>
      <c r="PRP20" s="193"/>
      <c r="PRQ20" s="193"/>
      <c r="PRR20" s="193"/>
      <c r="PRS20" s="193"/>
      <c r="PRT20" s="193"/>
      <c r="PRU20" s="193"/>
      <c r="PRV20" s="193"/>
      <c r="PRW20" s="193"/>
      <c r="PRX20" s="193"/>
      <c r="PRY20" s="193"/>
      <c r="PRZ20" s="193"/>
      <c r="PSA20" s="193"/>
      <c r="PSB20" s="193"/>
      <c r="PSC20" s="193"/>
      <c r="PSD20" s="193"/>
      <c r="PSE20" s="193"/>
      <c r="PSF20" s="193"/>
      <c r="PSG20" s="193"/>
      <c r="PSH20" s="193"/>
      <c r="PSI20" s="193"/>
      <c r="PSJ20" s="193"/>
      <c r="PSK20" s="193"/>
      <c r="PSL20" s="193"/>
      <c r="PSM20" s="193"/>
      <c r="PSN20" s="193"/>
      <c r="PSO20" s="193"/>
      <c r="PSP20" s="193"/>
      <c r="PSQ20" s="193"/>
      <c r="PSR20" s="193"/>
      <c r="PSS20" s="193"/>
      <c r="PST20" s="193"/>
      <c r="PSU20" s="193"/>
      <c r="PSV20" s="193"/>
      <c r="PSW20" s="193"/>
      <c r="PSX20" s="193"/>
      <c r="PSY20" s="193"/>
      <c r="PSZ20" s="193"/>
      <c r="PTA20" s="193"/>
      <c r="PTB20" s="193"/>
      <c r="PTC20" s="193"/>
      <c r="PTD20" s="193"/>
      <c r="PTE20" s="193"/>
      <c r="PTF20" s="193"/>
      <c r="PTG20" s="193"/>
      <c r="PTH20" s="193"/>
      <c r="PTI20" s="193"/>
      <c r="PTJ20" s="193"/>
      <c r="PTK20" s="193"/>
      <c r="PTL20" s="193"/>
      <c r="PTM20" s="193"/>
      <c r="PTN20" s="193"/>
      <c r="PTO20" s="193"/>
      <c r="PTP20" s="193"/>
      <c r="PTQ20" s="193"/>
      <c r="PTR20" s="193"/>
      <c r="PTS20" s="193"/>
      <c r="PTT20" s="193"/>
      <c r="PTU20" s="193"/>
      <c r="PTV20" s="193"/>
      <c r="PTW20" s="193"/>
      <c r="PTX20" s="193"/>
      <c r="PTY20" s="193"/>
      <c r="PTZ20" s="193"/>
      <c r="PUA20" s="193"/>
      <c r="PUB20" s="193"/>
      <c r="PUC20" s="193"/>
      <c r="PUD20" s="193"/>
      <c r="PUE20" s="193"/>
      <c r="PUF20" s="193"/>
      <c r="PUG20" s="193"/>
      <c r="PUH20" s="193"/>
      <c r="PUI20" s="193"/>
      <c r="PUJ20" s="193"/>
      <c r="PUK20" s="193"/>
      <c r="PUL20" s="193"/>
      <c r="PUM20" s="193"/>
      <c r="PUN20" s="193"/>
      <c r="PUO20" s="193"/>
      <c r="PUP20" s="193"/>
      <c r="PUQ20" s="193"/>
      <c r="PUR20" s="193"/>
      <c r="PUS20" s="193"/>
      <c r="PUT20" s="193"/>
      <c r="PUU20" s="193"/>
      <c r="PUV20" s="193"/>
      <c r="PUW20" s="193"/>
      <c r="PUX20" s="193"/>
      <c r="PUY20" s="193"/>
      <c r="PUZ20" s="193"/>
      <c r="PVA20" s="193"/>
      <c r="PVB20" s="193"/>
      <c r="PVC20" s="193"/>
      <c r="PVD20" s="193"/>
      <c r="PVE20" s="193"/>
      <c r="PVF20" s="193"/>
      <c r="PVG20" s="193"/>
      <c r="PVH20" s="193"/>
      <c r="PVI20" s="193"/>
      <c r="PVJ20" s="193"/>
      <c r="PVK20" s="193"/>
      <c r="PVL20" s="193"/>
      <c r="PVM20" s="193"/>
      <c r="PVN20" s="193"/>
      <c r="PVO20" s="193"/>
      <c r="PVP20" s="193"/>
      <c r="PVQ20" s="193"/>
      <c r="PVR20" s="193"/>
      <c r="PVS20" s="193"/>
      <c r="PVT20" s="193"/>
      <c r="PVU20" s="193"/>
      <c r="PVV20" s="193"/>
      <c r="PVW20" s="193"/>
      <c r="PVX20" s="193"/>
      <c r="PVY20" s="193"/>
      <c r="PVZ20" s="193"/>
      <c r="PWA20" s="193"/>
      <c r="PWB20" s="193"/>
      <c r="PWC20" s="193"/>
      <c r="PWD20" s="193"/>
      <c r="PWE20" s="193"/>
      <c r="PWF20" s="193"/>
      <c r="PWG20" s="193"/>
      <c r="PWH20" s="193"/>
      <c r="PWI20" s="193"/>
      <c r="PWJ20" s="193"/>
      <c r="PWK20" s="193"/>
      <c r="PWL20" s="193"/>
      <c r="PWM20" s="193"/>
      <c r="PWN20" s="193"/>
      <c r="PWO20" s="193"/>
      <c r="PWP20" s="193"/>
      <c r="PWQ20" s="193"/>
      <c r="PWR20" s="193"/>
      <c r="PWS20" s="193"/>
      <c r="PWT20" s="193"/>
      <c r="PWU20" s="193"/>
      <c r="PWV20" s="193"/>
      <c r="PWW20" s="193"/>
      <c r="PWX20" s="193"/>
      <c r="PWY20" s="193"/>
      <c r="PWZ20" s="193"/>
      <c r="PXA20" s="193"/>
      <c r="PXB20" s="193"/>
      <c r="PXC20" s="193"/>
      <c r="PXD20" s="193"/>
      <c r="PXE20" s="193"/>
      <c r="PXF20" s="193"/>
      <c r="PXG20" s="193"/>
      <c r="PXH20" s="193"/>
      <c r="PXI20" s="193"/>
      <c r="PXJ20" s="193"/>
      <c r="PXK20" s="193"/>
      <c r="PXL20" s="193"/>
      <c r="PXM20" s="193"/>
      <c r="PXN20" s="193"/>
      <c r="PXO20" s="193"/>
      <c r="PXP20" s="193"/>
      <c r="PXQ20" s="193"/>
      <c r="PXR20" s="193"/>
      <c r="PXS20" s="193"/>
      <c r="PXT20" s="193"/>
      <c r="PXU20" s="193"/>
      <c r="PXV20" s="193"/>
      <c r="PXW20" s="193"/>
      <c r="PXX20" s="193"/>
      <c r="PXY20" s="193"/>
      <c r="PXZ20" s="193"/>
      <c r="PYA20" s="193"/>
      <c r="PYB20" s="193"/>
      <c r="PYC20" s="193"/>
      <c r="PYD20" s="193"/>
      <c r="PYE20" s="193"/>
      <c r="PYF20" s="193"/>
      <c r="PYG20" s="193"/>
      <c r="PYH20" s="193"/>
      <c r="PYI20" s="193"/>
      <c r="PYJ20" s="193"/>
      <c r="PYK20" s="193"/>
      <c r="PYL20" s="193"/>
      <c r="PYM20" s="193"/>
      <c r="PYN20" s="193"/>
      <c r="PYO20" s="193"/>
      <c r="PYP20" s="193"/>
      <c r="PYQ20" s="193"/>
      <c r="PYR20" s="193"/>
      <c r="PYS20" s="193"/>
      <c r="PYT20" s="193"/>
      <c r="PYU20" s="193"/>
      <c r="PYV20" s="193"/>
      <c r="PYW20" s="193"/>
      <c r="PYX20" s="193"/>
      <c r="PYY20" s="193"/>
      <c r="PYZ20" s="193"/>
      <c r="PZA20" s="193"/>
      <c r="PZB20" s="193"/>
      <c r="PZC20" s="193"/>
      <c r="PZD20" s="193"/>
      <c r="PZE20" s="193"/>
      <c r="PZF20" s="193"/>
      <c r="PZG20" s="193"/>
      <c r="PZH20" s="193"/>
      <c r="PZI20" s="193"/>
      <c r="PZJ20" s="193"/>
      <c r="PZK20" s="193"/>
      <c r="PZL20" s="193"/>
      <c r="PZM20" s="193"/>
      <c r="PZN20" s="193"/>
      <c r="PZO20" s="193"/>
      <c r="PZP20" s="193"/>
      <c r="PZQ20" s="193"/>
      <c r="PZR20" s="193"/>
      <c r="PZS20" s="193"/>
      <c r="PZT20" s="193"/>
      <c r="PZU20" s="193"/>
      <c r="PZV20" s="193"/>
      <c r="PZW20" s="193"/>
      <c r="PZX20" s="193"/>
      <c r="PZY20" s="193"/>
      <c r="PZZ20" s="193"/>
      <c r="QAA20" s="193"/>
      <c r="QAB20" s="193"/>
      <c r="QAC20" s="193"/>
      <c r="QAD20" s="193"/>
      <c r="QAE20" s="193"/>
      <c r="QAF20" s="193"/>
      <c r="QAG20" s="193"/>
      <c r="QAH20" s="193"/>
      <c r="QAI20" s="193"/>
      <c r="QAJ20" s="193"/>
      <c r="QAK20" s="193"/>
      <c r="QAL20" s="193"/>
      <c r="QAM20" s="193"/>
      <c r="QAN20" s="193"/>
      <c r="QAO20" s="193"/>
      <c r="QAP20" s="193"/>
      <c r="QAQ20" s="193"/>
      <c r="QAR20" s="193"/>
      <c r="QAS20" s="193"/>
      <c r="QAT20" s="193"/>
      <c r="QAU20" s="193"/>
      <c r="QAV20" s="193"/>
      <c r="QAW20" s="193"/>
      <c r="QAX20" s="193"/>
      <c r="QAY20" s="193"/>
      <c r="QAZ20" s="193"/>
      <c r="QBA20" s="193"/>
      <c r="QBB20" s="193"/>
      <c r="QBC20" s="193"/>
      <c r="QBD20" s="193"/>
      <c r="QBE20" s="193"/>
      <c r="QBF20" s="193"/>
      <c r="QBG20" s="193"/>
      <c r="QBH20" s="193"/>
      <c r="QBI20" s="193"/>
      <c r="QBJ20" s="193"/>
      <c r="QBK20" s="193"/>
      <c r="QBL20" s="193"/>
      <c r="QBM20" s="193"/>
      <c r="QBN20" s="193"/>
      <c r="QBO20" s="193"/>
      <c r="QBP20" s="193"/>
      <c r="QBQ20" s="193"/>
      <c r="QBR20" s="193"/>
      <c r="QBS20" s="193"/>
      <c r="QBT20" s="193"/>
      <c r="QBU20" s="193"/>
      <c r="QBV20" s="193"/>
      <c r="QBW20" s="193"/>
      <c r="QBX20" s="193"/>
      <c r="QBY20" s="193"/>
      <c r="QBZ20" s="193"/>
      <c r="QCA20" s="193"/>
      <c r="QCB20" s="193"/>
      <c r="QCC20" s="193"/>
      <c r="QCD20" s="193"/>
      <c r="QCE20" s="193"/>
      <c r="QCF20" s="193"/>
      <c r="QCG20" s="193"/>
      <c r="QCH20" s="193"/>
      <c r="QCI20" s="193"/>
      <c r="QCJ20" s="193"/>
      <c r="QCK20" s="193"/>
      <c r="QCL20" s="193"/>
      <c r="QCM20" s="193"/>
      <c r="QCN20" s="193"/>
      <c r="QCO20" s="193"/>
      <c r="QCP20" s="193"/>
      <c r="QCQ20" s="193"/>
      <c r="QCR20" s="193"/>
      <c r="QCS20" s="193"/>
      <c r="QCT20" s="193"/>
      <c r="QCU20" s="193"/>
      <c r="QCV20" s="193"/>
      <c r="QCW20" s="193"/>
      <c r="QCX20" s="193"/>
      <c r="QCY20" s="193"/>
      <c r="QCZ20" s="193"/>
      <c r="QDA20" s="193"/>
      <c r="QDB20" s="193"/>
      <c r="QDC20" s="193"/>
      <c r="QDD20" s="193"/>
      <c r="QDE20" s="193"/>
      <c r="QDF20" s="193"/>
      <c r="QDG20" s="193"/>
      <c r="QDH20" s="193"/>
      <c r="QDI20" s="193"/>
      <c r="QDJ20" s="193"/>
      <c r="QDK20" s="193"/>
      <c r="QDL20" s="193"/>
      <c r="QDM20" s="193"/>
      <c r="QDN20" s="193"/>
      <c r="QDO20" s="193"/>
      <c r="QDP20" s="193"/>
      <c r="QDQ20" s="193"/>
      <c r="QDR20" s="193"/>
      <c r="QDS20" s="193"/>
      <c r="QDT20" s="193"/>
      <c r="QDU20" s="193"/>
      <c r="QDV20" s="193"/>
      <c r="QDW20" s="193"/>
      <c r="QDX20" s="193"/>
      <c r="QDY20" s="193"/>
      <c r="QDZ20" s="193"/>
      <c r="QEA20" s="193"/>
      <c r="QEB20" s="193"/>
      <c r="QEC20" s="193"/>
      <c r="QED20" s="193"/>
      <c r="QEE20" s="193"/>
      <c r="QEF20" s="193"/>
      <c r="QEG20" s="193"/>
      <c r="QEH20" s="193"/>
      <c r="QEI20" s="193"/>
      <c r="QEJ20" s="193"/>
      <c r="QEK20" s="193"/>
      <c r="QEL20" s="193"/>
      <c r="QEM20" s="193"/>
      <c r="QEN20" s="193"/>
      <c r="QEO20" s="193"/>
      <c r="QEP20" s="193"/>
      <c r="QEQ20" s="193"/>
      <c r="QER20" s="193"/>
      <c r="QES20" s="193"/>
      <c r="QET20" s="193"/>
      <c r="QEU20" s="193"/>
      <c r="QEV20" s="193"/>
      <c r="QEW20" s="193"/>
      <c r="QEX20" s="193"/>
      <c r="QEY20" s="193"/>
      <c r="QEZ20" s="193"/>
      <c r="QFA20" s="193"/>
      <c r="QFB20" s="193"/>
      <c r="QFC20" s="193"/>
      <c r="QFD20" s="193"/>
      <c r="QFE20" s="193"/>
      <c r="QFF20" s="193"/>
      <c r="QFG20" s="193"/>
      <c r="QFH20" s="193"/>
      <c r="QFI20" s="193"/>
      <c r="QFJ20" s="193"/>
      <c r="QFK20" s="193"/>
      <c r="QFL20" s="193"/>
      <c r="QFM20" s="193"/>
      <c r="QFN20" s="193"/>
      <c r="QFO20" s="193"/>
      <c r="QFP20" s="193"/>
      <c r="QFQ20" s="193"/>
      <c r="QFR20" s="193"/>
      <c r="QFS20" s="193"/>
      <c r="QFT20" s="193"/>
      <c r="QFU20" s="193"/>
      <c r="QFV20" s="193"/>
      <c r="QFW20" s="193"/>
      <c r="QFX20" s="193"/>
      <c r="QFY20" s="193"/>
      <c r="QFZ20" s="193"/>
      <c r="QGA20" s="193"/>
      <c r="QGB20" s="193"/>
      <c r="QGC20" s="193"/>
      <c r="QGD20" s="193"/>
      <c r="QGE20" s="193"/>
      <c r="QGF20" s="193"/>
      <c r="QGG20" s="193"/>
      <c r="QGH20" s="193"/>
      <c r="QGI20" s="193"/>
      <c r="QGJ20" s="193"/>
      <c r="QGK20" s="193"/>
      <c r="QGL20" s="193"/>
      <c r="QGM20" s="193"/>
      <c r="QGN20" s="193"/>
      <c r="QGO20" s="193"/>
      <c r="QGP20" s="193"/>
      <c r="QGQ20" s="193"/>
      <c r="QGR20" s="193"/>
      <c r="QGS20" s="193"/>
      <c r="QGT20" s="193"/>
      <c r="QGU20" s="193"/>
      <c r="QGV20" s="193"/>
      <c r="QGW20" s="193"/>
      <c r="QGX20" s="193"/>
      <c r="QGY20" s="193"/>
      <c r="QGZ20" s="193"/>
      <c r="QHA20" s="193"/>
      <c r="QHB20" s="193"/>
      <c r="QHC20" s="193"/>
      <c r="QHD20" s="193"/>
      <c r="QHE20" s="193"/>
      <c r="QHF20" s="193"/>
      <c r="QHG20" s="193"/>
      <c r="QHH20" s="193"/>
      <c r="QHI20" s="193"/>
      <c r="QHJ20" s="193"/>
      <c r="QHK20" s="193"/>
      <c r="QHL20" s="193"/>
      <c r="QHM20" s="193"/>
      <c r="QHN20" s="193"/>
      <c r="QHO20" s="193"/>
      <c r="QHP20" s="193"/>
      <c r="QHQ20" s="193"/>
      <c r="QHR20" s="193"/>
      <c r="QHS20" s="193"/>
      <c r="QHT20" s="193"/>
      <c r="QHU20" s="193"/>
      <c r="QHV20" s="193"/>
      <c r="QHW20" s="193"/>
      <c r="QHX20" s="193"/>
      <c r="QHY20" s="193"/>
      <c r="QHZ20" s="193"/>
      <c r="QIA20" s="193"/>
      <c r="QIB20" s="193"/>
      <c r="QIC20" s="193"/>
      <c r="QID20" s="193"/>
      <c r="QIE20" s="193"/>
      <c r="QIF20" s="193"/>
      <c r="QIG20" s="193"/>
      <c r="QIH20" s="193"/>
      <c r="QII20" s="193"/>
      <c r="QIJ20" s="193"/>
      <c r="QIK20" s="193"/>
      <c r="QIL20" s="193"/>
      <c r="QIM20" s="193"/>
      <c r="QIN20" s="193"/>
      <c r="QIO20" s="193"/>
      <c r="QIP20" s="193"/>
      <c r="QIQ20" s="193"/>
      <c r="QIR20" s="193"/>
      <c r="QIS20" s="193"/>
      <c r="QIT20" s="193"/>
      <c r="QIU20" s="193"/>
      <c r="QIV20" s="193"/>
      <c r="QIW20" s="193"/>
      <c r="QIX20" s="193"/>
      <c r="QIY20" s="193"/>
      <c r="QIZ20" s="193"/>
      <c r="QJA20" s="193"/>
      <c r="QJB20" s="193"/>
      <c r="QJC20" s="193"/>
      <c r="QJD20" s="193"/>
      <c r="QJE20" s="193"/>
      <c r="QJF20" s="193"/>
      <c r="QJG20" s="193"/>
      <c r="QJH20" s="193"/>
      <c r="QJI20" s="193"/>
      <c r="QJJ20" s="193"/>
      <c r="QJK20" s="193"/>
      <c r="QJL20" s="193"/>
      <c r="QJM20" s="193"/>
      <c r="QJN20" s="193"/>
      <c r="QJO20" s="193"/>
      <c r="QJP20" s="193"/>
      <c r="QJQ20" s="193"/>
      <c r="QJR20" s="193"/>
      <c r="QJS20" s="193"/>
      <c r="QJT20" s="193"/>
      <c r="QJU20" s="193"/>
      <c r="QJV20" s="193"/>
      <c r="QJW20" s="193"/>
      <c r="QJX20" s="193"/>
      <c r="QJY20" s="193"/>
      <c r="QJZ20" s="193"/>
      <c r="QKA20" s="193"/>
      <c r="QKB20" s="193"/>
      <c r="QKC20" s="193"/>
      <c r="QKD20" s="193"/>
      <c r="QKE20" s="193"/>
      <c r="QKF20" s="193"/>
      <c r="QKG20" s="193"/>
      <c r="QKH20" s="193"/>
      <c r="QKI20" s="193"/>
      <c r="QKJ20" s="193"/>
      <c r="QKK20" s="193"/>
      <c r="QKL20" s="193"/>
      <c r="QKM20" s="193"/>
      <c r="QKN20" s="193"/>
      <c r="QKO20" s="193"/>
      <c r="QKP20" s="193"/>
      <c r="QKQ20" s="193"/>
      <c r="QKR20" s="193"/>
      <c r="QKS20" s="193"/>
      <c r="QKT20" s="193"/>
      <c r="QKU20" s="193"/>
      <c r="QKV20" s="193"/>
      <c r="QKW20" s="193"/>
      <c r="QKX20" s="193"/>
      <c r="QKY20" s="193"/>
      <c r="QKZ20" s="193"/>
      <c r="QLA20" s="193"/>
      <c r="QLB20" s="193"/>
      <c r="QLC20" s="193"/>
      <c r="QLD20" s="193"/>
      <c r="QLE20" s="193"/>
      <c r="QLF20" s="193"/>
      <c r="QLG20" s="193"/>
      <c r="QLH20" s="193"/>
      <c r="QLI20" s="193"/>
      <c r="QLJ20" s="193"/>
      <c r="QLK20" s="193"/>
      <c r="QLL20" s="193"/>
      <c r="QLM20" s="193"/>
      <c r="QLN20" s="193"/>
      <c r="QLO20" s="193"/>
      <c r="QLP20" s="193"/>
      <c r="QLQ20" s="193"/>
      <c r="QLR20" s="193"/>
      <c r="QLS20" s="193"/>
      <c r="QLT20" s="193"/>
      <c r="QLU20" s="193"/>
      <c r="QLV20" s="193"/>
      <c r="QLW20" s="193"/>
      <c r="QLX20" s="193"/>
      <c r="QLY20" s="193"/>
      <c r="QLZ20" s="193"/>
      <c r="QMA20" s="193"/>
      <c r="QMB20" s="193"/>
      <c r="QMC20" s="193"/>
      <c r="QMD20" s="193"/>
      <c r="QME20" s="193"/>
      <c r="QMF20" s="193"/>
      <c r="QMG20" s="193"/>
      <c r="QMH20" s="193"/>
      <c r="QMI20" s="193"/>
      <c r="QMJ20" s="193"/>
      <c r="QMK20" s="193"/>
      <c r="QML20" s="193"/>
      <c r="QMM20" s="193"/>
      <c r="QMN20" s="193"/>
      <c r="QMO20" s="193"/>
      <c r="QMP20" s="193"/>
      <c r="QMQ20" s="193"/>
      <c r="QMR20" s="193"/>
      <c r="QMS20" s="193"/>
      <c r="QMT20" s="193"/>
      <c r="QMU20" s="193"/>
      <c r="QMV20" s="193"/>
      <c r="QMW20" s="193"/>
      <c r="QMX20" s="193"/>
      <c r="QMY20" s="193"/>
      <c r="QMZ20" s="193"/>
      <c r="QNA20" s="193"/>
      <c r="QNB20" s="193"/>
      <c r="QNC20" s="193"/>
      <c r="QND20" s="193"/>
      <c r="QNE20" s="193"/>
      <c r="QNF20" s="193"/>
      <c r="QNG20" s="193"/>
      <c r="QNH20" s="193"/>
      <c r="QNI20" s="193"/>
      <c r="QNJ20" s="193"/>
      <c r="QNK20" s="193"/>
      <c r="QNL20" s="193"/>
      <c r="QNM20" s="193"/>
      <c r="QNN20" s="193"/>
      <c r="QNO20" s="193"/>
      <c r="QNP20" s="193"/>
      <c r="QNQ20" s="193"/>
      <c r="QNR20" s="193"/>
      <c r="QNS20" s="193"/>
      <c r="QNT20" s="193"/>
      <c r="QNU20" s="193"/>
      <c r="QNV20" s="193"/>
      <c r="QNW20" s="193"/>
      <c r="QNX20" s="193"/>
      <c r="QNY20" s="193"/>
      <c r="QNZ20" s="193"/>
      <c r="QOA20" s="193"/>
      <c r="QOB20" s="193"/>
      <c r="QOC20" s="193"/>
      <c r="QOD20" s="193"/>
      <c r="QOE20" s="193"/>
      <c r="QOF20" s="193"/>
      <c r="QOG20" s="193"/>
      <c r="QOH20" s="193"/>
      <c r="QOI20" s="193"/>
      <c r="QOJ20" s="193"/>
      <c r="QOK20" s="193"/>
      <c r="QOL20" s="193"/>
      <c r="QOM20" s="193"/>
      <c r="QON20" s="193"/>
      <c r="QOO20" s="193"/>
      <c r="QOP20" s="193"/>
      <c r="QOQ20" s="193"/>
      <c r="QOR20" s="193"/>
      <c r="QOS20" s="193"/>
      <c r="QOT20" s="193"/>
      <c r="QOU20" s="193"/>
      <c r="QOV20" s="193"/>
      <c r="QOW20" s="193"/>
      <c r="QOX20" s="193"/>
      <c r="QOY20" s="193"/>
      <c r="QOZ20" s="193"/>
      <c r="QPA20" s="193"/>
      <c r="QPB20" s="193"/>
      <c r="QPC20" s="193"/>
      <c r="QPD20" s="193"/>
      <c r="QPE20" s="193"/>
      <c r="QPF20" s="193"/>
      <c r="QPG20" s="193"/>
      <c r="QPH20" s="193"/>
      <c r="QPI20" s="193"/>
      <c r="QPJ20" s="193"/>
      <c r="QPK20" s="193"/>
      <c r="QPL20" s="193"/>
      <c r="QPM20" s="193"/>
      <c r="QPN20" s="193"/>
      <c r="QPO20" s="193"/>
      <c r="QPP20" s="193"/>
      <c r="QPQ20" s="193"/>
      <c r="QPR20" s="193"/>
      <c r="QPS20" s="193"/>
      <c r="QPT20" s="193"/>
      <c r="QPU20" s="193"/>
      <c r="QPV20" s="193"/>
      <c r="QPW20" s="193"/>
      <c r="QPX20" s="193"/>
      <c r="QPY20" s="193"/>
      <c r="QPZ20" s="193"/>
      <c r="QQA20" s="193"/>
      <c r="QQB20" s="193"/>
      <c r="QQC20" s="193"/>
      <c r="QQD20" s="193"/>
      <c r="QQE20" s="193"/>
      <c r="QQF20" s="193"/>
      <c r="QQG20" s="193"/>
      <c r="QQH20" s="193"/>
      <c r="QQI20" s="193"/>
      <c r="QQJ20" s="193"/>
      <c r="QQK20" s="193"/>
      <c r="QQL20" s="193"/>
      <c r="QQM20" s="193"/>
      <c r="QQN20" s="193"/>
      <c r="QQO20" s="193"/>
      <c r="QQP20" s="193"/>
      <c r="QQQ20" s="193"/>
      <c r="QQR20" s="193"/>
      <c r="QQS20" s="193"/>
      <c r="QQT20" s="193"/>
      <c r="QQU20" s="193"/>
      <c r="QQV20" s="193"/>
      <c r="QQW20" s="193"/>
      <c r="QQX20" s="193"/>
      <c r="QQY20" s="193"/>
      <c r="QQZ20" s="193"/>
      <c r="QRA20" s="193"/>
      <c r="QRB20" s="193"/>
      <c r="QRC20" s="193"/>
      <c r="QRD20" s="193"/>
      <c r="QRE20" s="193"/>
      <c r="QRF20" s="193"/>
      <c r="QRG20" s="193"/>
      <c r="QRH20" s="193"/>
      <c r="QRI20" s="193"/>
      <c r="QRJ20" s="193"/>
      <c r="QRK20" s="193"/>
      <c r="QRL20" s="193"/>
      <c r="QRM20" s="193"/>
      <c r="QRN20" s="193"/>
      <c r="QRO20" s="193"/>
      <c r="QRP20" s="193"/>
      <c r="QRQ20" s="193"/>
      <c r="QRR20" s="193"/>
      <c r="QRS20" s="193"/>
      <c r="QRT20" s="193"/>
      <c r="QRU20" s="193"/>
      <c r="QRV20" s="193"/>
      <c r="QRW20" s="193"/>
      <c r="QRX20" s="193"/>
      <c r="QRY20" s="193"/>
      <c r="QRZ20" s="193"/>
      <c r="QSA20" s="193"/>
      <c r="QSB20" s="193"/>
      <c r="QSC20" s="193"/>
      <c r="QSD20" s="193"/>
      <c r="QSE20" s="193"/>
      <c r="QSF20" s="193"/>
      <c r="QSG20" s="193"/>
      <c r="QSH20" s="193"/>
      <c r="QSI20" s="193"/>
      <c r="QSJ20" s="193"/>
      <c r="QSK20" s="193"/>
      <c r="QSL20" s="193"/>
      <c r="QSM20" s="193"/>
      <c r="QSN20" s="193"/>
      <c r="QSO20" s="193"/>
      <c r="QSP20" s="193"/>
      <c r="QSQ20" s="193"/>
      <c r="QSR20" s="193"/>
      <c r="QSS20" s="193"/>
      <c r="QST20" s="193"/>
      <c r="QSU20" s="193"/>
      <c r="QSV20" s="193"/>
      <c r="QSW20" s="193"/>
      <c r="QSX20" s="193"/>
      <c r="QSY20" s="193"/>
      <c r="QSZ20" s="193"/>
      <c r="QTA20" s="193"/>
      <c r="QTB20" s="193"/>
      <c r="QTC20" s="193"/>
      <c r="QTD20" s="193"/>
      <c r="QTE20" s="193"/>
      <c r="QTF20" s="193"/>
      <c r="QTG20" s="193"/>
      <c r="QTH20" s="193"/>
      <c r="QTI20" s="193"/>
      <c r="QTJ20" s="193"/>
      <c r="QTK20" s="193"/>
      <c r="QTL20" s="193"/>
      <c r="QTM20" s="193"/>
      <c r="QTN20" s="193"/>
      <c r="QTO20" s="193"/>
      <c r="QTP20" s="193"/>
      <c r="QTQ20" s="193"/>
      <c r="QTR20" s="193"/>
      <c r="QTS20" s="193"/>
      <c r="QTT20" s="193"/>
      <c r="QTU20" s="193"/>
      <c r="QTV20" s="193"/>
      <c r="QTW20" s="193"/>
      <c r="QTX20" s="193"/>
      <c r="QTY20" s="193"/>
      <c r="QTZ20" s="193"/>
      <c r="QUA20" s="193"/>
      <c r="QUB20" s="193"/>
      <c r="QUC20" s="193"/>
      <c r="QUD20" s="193"/>
      <c r="QUE20" s="193"/>
      <c r="QUF20" s="193"/>
      <c r="QUG20" s="193"/>
      <c r="QUH20" s="193"/>
      <c r="QUI20" s="193"/>
      <c r="QUJ20" s="193"/>
      <c r="QUK20" s="193"/>
      <c r="QUL20" s="193"/>
      <c r="QUM20" s="193"/>
      <c r="QUN20" s="193"/>
      <c r="QUO20" s="193"/>
      <c r="QUP20" s="193"/>
      <c r="QUQ20" s="193"/>
      <c r="QUR20" s="193"/>
      <c r="QUS20" s="193"/>
      <c r="QUT20" s="193"/>
      <c r="QUU20" s="193"/>
      <c r="QUV20" s="193"/>
      <c r="QUW20" s="193"/>
      <c r="QUX20" s="193"/>
      <c r="QUY20" s="193"/>
      <c r="QUZ20" s="193"/>
      <c r="QVA20" s="193"/>
      <c r="QVB20" s="193"/>
      <c r="QVC20" s="193"/>
      <c r="QVD20" s="193"/>
      <c r="QVE20" s="193"/>
      <c r="QVF20" s="193"/>
      <c r="QVG20" s="193"/>
      <c r="QVH20" s="193"/>
      <c r="QVI20" s="193"/>
      <c r="QVJ20" s="193"/>
      <c r="QVK20" s="193"/>
      <c r="QVL20" s="193"/>
      <c r="QVM20" s="193"/>
      <c r="QVN20" s="193"/>
      <c r="QVO20" s="193"/>
      <c r="QVP20" s="193"/>
      <c r="QVQ20" s="193"/>
      <c r="QVR20" s="193"/>
      <c r="QVS20" s="193"/>
      <c r="QVT20" s="193"/>
      <c r="QVU20" s="193"/>
      <c r="QVV20" s="193"/>
      <c r="QVW20" s="193"/>
      <c r="QVX20" s="193"/>
      <c r="QVY20" s="193"/>
      <c r="QVZ20" s="193"/>
      <c r="QWA20" s="193"/>
      <c r="QWB20" s="193"/>
      <c r="QWC20" s="193"/>
      <c r="QWD20" s="193"/>
      <c r="QWE20" s="193"/>
      <c r="QWF20" s="193"/>
      <c r="QWG20" s="193"/>
      <c r="QWH20" s="193"/>
      <c r="QWI20" s="193"/>
      <c r="QWJ20" s="193"/>
      <c r="QWK20" s="193"/>
      <c r="QWL20" s="193"/>
      <c r="QWM20" s="193"/>
      <c r="QWN20" s="193"/>
      <c r="QWO20" s="193"/>
      <c r="QWP20" s="193"/>
      <c r="QWQ20" s="193"/>
      <c r="QWR20" s="193"/>
      <c r="QWS20" s="193"/>
      <c r="QWT20" s="193"/>
      <c r="QWU20" s="193"/>
      <c r="QWV20" s="193"/>
      <c r="QWW20" s="193"/>
      <c r="QWX20" s="193"/>
      <c r="QWY20" s="193"/>
      <c r="QWZ20" s="193"/>
      <c r="QXA20" s="193"/>
      <c r="QXB20" s="193"/>
      <c r="QXC20" s="193"/>
      <c r="QXD20" s="193"/>
      <c r="QXE20" s="193"/>
      <c r="QXF20" s="193"/>
      <c r="QXG20" s="193"/>
      <c r="QXH20" s="193"/>
      <c r="QXI20" s="193"/>
      <c r="QXJ20" s="193"/>
      <c r="QXK20" s="193"/>
      <c r="QXL20" s="193"/>
      <c r="QXM20" s="193"/>
      <c r="QXN20" s="193"/>
      <c r="QXO20" s="193"/>
      <c r="QXP20" s="193"/>
      <c r="QXQ20" s="193"/>
      <c r="QXR20" s="193"/>
      <c r="QXS20" s="193"/>
      <c r="QXT20" s="193"/>
      <c r="QXU20" s="193"/>
      <c r="QXV20" s="193"/>
      <c r="QXW20" s="193"/>
      <c r="QXX20" s="193"/>
      <c r="QXY20" s="193"/>
      <c r="QXZ20" s="193"/>
      <c r="QYA20" s="193"/>
      <c r="QYB20" s="193"/>
      <c r="QYC20" s="193"/>
      <c r="QYD20" s="193"/>
      <c r="QYE20" s="193"/>
      <c r="QYF20" s="193"/>
      <c r="QYG20" s="193"/>
      <c r="QYH20" s="193"/>
      <c r="QYI20" s="193"/>
      <c r="QYJ20" s="193"/>
      <c r="QYK20" s="193"/>
      <c r="QYL20" s="193"/>
      <c r="QYM20" s="193"/>
      <c r="QYN20" s="193"/>
      <c r="QYO20" s="193"/>
      <c r="QYP20" s="193"/>
      <c r="QYQ20" s="193"/>
      <c r="QYR20" s="193"/>
      <c r="QYS20" s="193"/>
      <c r="QYT20" s="193"/>
      <c r="QYU20" s="193"/>
      <c r="QYV20" s="193"/>
      <c r="QYW20" s="193"/>
      <c r="QYX20" s="193"/>
      <c r="QYY20" s="193"/>
      <c r="QYZ20" s="193"/>
      <c r="QZA20" s="193"/>
      <c r="QZB20" s="193"/>
      <c r="QZC20" s="193"/>
      <c r="QZD20" s="193"/>
      <c r="QZE20" s="193"/>
      <c r="QZF20" s="193"/>
      <c r="QZG20" s="193"/>
      <c r="QZH20" s="193"/>
      <c r="QZI20" s="193"/>
      <c r="QZJ20" s="193"/>
      <c r="QZK20" s="193"/>
      <c r="QZL20" s="193"/>
      <c r="QZM20" s="193"/>
      <c r="QZN20" s="193"/>
      <c r="QZO20" s="193"/>
      <c r="QZP20" s="193"/>
      <c r="QZQ20" s="193"/>
      <c r="QZR20" s="193"/>
      <c r="QZS20" s="193"/>
      <c r="QZT20" s="193"/>
      <c r="QZU20" s="193"/>
      <c r="QZV20" s="193"/>
      <c r="QZW20" s="193"/>
      <c r="QZX20" s="193"/>
      <c r="QZY20" s="193"/>
      <c r="QZZ20" s="193"/>
      <c r="RAA20" s="193"/>
      <c r="RAB20" s="193"/>
      <c r="RAC20" s="193"/>
      <c r="RAD20" s="193"/>
      <c r="RAE20" s="193"/>
      <c r="RAF20" s="193"/>
      <c r="RAG20" s="193"/>
      <c r="RAH20" s="193"/>
      <c r="RAI20" s="193"/>
      <c r="RAJ20" s="193"/>
      <c r="RAK20" s="193"/>
      <c r="RAL20" s="193"/>
      <c r="RAM20" s="193"/>
      <c r="RAN20" s="193"/>
      <c r="RAO20" s="193"/>
      <c r="RAP20" s="193"/>
      <c r="RAQ20" s="193"/>
      <c r="RAR20" s="193"/>
      <c r="RAS20" s="193"/>
      <c r="RAT20" s="193"/>
      <c r="RAU20" s="193"/>
      <c r="RAV20" s="193"/>
      <c r="RAW20" s="193"/>
      <c r="RAX20" s="193"/>
      <c r="RAY20" s="193"/>
      <c r="RAZ20" s="193"/>
      <c r="RBA20" s="193"/>
      <c r="RBB20" s="193"/>
      <c r="RBC20" s="193"/>
      <c r="RBD20" s="193"/>
      <c r="RBE20" s="193"/>
      <c r="RBF20" s="193"/>
      <c r="RBG20" s="193"/>
      <c r="RBH20" s="193"/>
      <c r="RBI20" s="193"/>
      <c r="RBJ20" s="193"/>
      <c r="RBK20" s="193"/>
      <c r="RBL20" s="193"/>
      <c r="RBM20" s="193"/>
      <c r="RBN20" s="193"/>
      <c r="RBO20" s="193"/>
      <c r="RBP20" s="193"/>
      <c r="RBQ20" s="193"/>
      <c r="RBR20" s="193"/>
      <c r="RBS20" s="193"/>
      <c r="RBT20" s="193"/>
      <c r="RBU20" s="193"/>
      <c r="RBV20" s="193"/>
      <c r="RBW20" s="193"/>
      <c r="RBX20" s="193"/>
      <c r="RBY20" s="193"/>
      <c r="RBZ20" s="193"/>
      <c r="RCA20" s="193"/>
      <c r="RCB20" s="193"/>
      <c r="RCC20" s="193"/>
      <c r="RCD20" s="193"/>
      <c r="RCE20" s="193"/>
      <c r="RCF20" s="193"/>
      <c r="RCG20" s="193"/>
      <c r="RCH20" s="193"/>
      <c r="RCI20" s="193"/>
      <c r="RCJ20" s="193"/>
      <c r="RCK20" s="193"/>
      <c r="RCL20" s="193"/>
      <c r="RCM20" s="193"/>
      <c r="RCN20" s="193"/>
      <c r="RCO20" s="193"/>
      <c r="RCP20" s="193"/>
      <c r="RCQ20" s="193"/>
      <c r="RCR20" s="193"/>
      <c r="RCS20" s="193"/>
      <c r="RCT20" s="193"/>
      <c r="RCU20" s="193"/>
      <c r="RCV20" s="193"/>
      <c r="RCW20" s="193"/>
      <c r="RCX20" s="193"/>
      <c r="RCY20" s="193"/>
      <c r="RCZ20" s="193"/>
      <c r="RDA20" s="193"/>
      <c r="RDB20" s="193"/>
      <c r="RDC20" s="193"/>
      <c r="RDD20" s="193"/>
      <c r="RDE20" s="193"/>
      <c r="RDF20" s="193"/>
      <c r="RDG20" s="193"/>
      <c r="RDH20" s="193"/>
      <c r="RDI20" s="193"/>
      <c r="RDJ20" s="193"/>
      <c r="RDK20" s="193"/>
      <c r="RDL20" s="193"/>
      <c r="RDM20" s="193"/>
      <c r="RDN20" s="193"/>
      <c r="RDO20" s="193"/>
      <c r="RDP20" s="193"/>
      <c r="RDQ20" s="193"/>
      <c r="RDR20" s="193"/>
      <c r="RDS20" s="193"/>
      <c r="RDT20" s="193"/>
      <c r="RDU20" s="193"/>
      <c r="RDV20" s="193"/>
      <c r="RDW20" s="193"/>
      <c r="RDX20" s="193"/>
      <c r="RDY20" s="193"/>
      <c r="RDZ20" s="193"/>
      <c r="REA20" s="193"/>
      <c r="REB20" s="193"/>
      <c r="REC20" s="193"/>
      <c r="RED20" s="193"/>
      <c r="REE20" s="193"/>
      <c r="REF20" s="193"/>
      <c r="REG20" s="193"/>
      <c r="REH20" s="193"/>
      <c r="REI20" s="193"/>
      <c r="REJ20" s="193"/>
      <c r="REK20" s="193"/>
      <c r="REL20" s="193"/>
      <c r="REM20" s="193"/>
      <c r="REN20" s="193"/>
      <c r="REO20" s="193"/>
      <c r="REP20" s="193"/>
      <c r="REQ20" s="193"/>
      <c r="RER20" s="193"/>
      <c r="RES20" s="193"/>
      <c r="RET20" s="193"/>
      <c r="REU20" s="193"/>
      <c r="REV20" s="193"/>
      <c r="REW20" s="193"/>
      <c r="REX20" s="193"/>
      <c r="REY20" s="193"/>
      <c r="REZ20" s="193"/>
      <c r="RFA20" s="193"/>
      <c r="RFB20" s="193"/>
      <c r="RFC20" s="193"/>
      <c r="RFD20" s="193"/>
      <c r="RFE20" s="193"/>
      <c r="RFF20" s="193"/>
      <c r="RFG20" s="193"/>
      <c r="RFH20" s="193"/>
      <c r="RFI20" s="193"/>
      <c r="RFJ20" s="193"/>
      <c r="RFK20" s="193"/>
      <c r="RFL20" s="193"/>
      <c r="RFM20" s="193"/>
      <c r="RFN20" s="193"/>
      <c r="RFO20" s="193"/>
      <c r="RFP20" s="193"/>
      <c r="RFQ20" s="193"/>
      <c r="RFR20" s="193"/>
      <c r="RFS20" s="193"/>
      <c r="RFT20" s="193"/>
      <c r="RFU20" s="193"/>
      <c r="RFV20" s="193"/>
      <c r="RFW20" s="193"/>
      <c r="RFX20" s="193"/>
      <c r="RFY20" s="193"/>
      <c r="RFZ20" s="193"/>
      <c r="RGA20" s="193"/>
      <c r="RGB20" s="193"/>
      <c r="RGC20" s="193"/>
      <c r="RGD20" s="193"/>
      <c r="RGE20" s="193"/>
      <c r="RGF20" s="193"/>
      <c r="RGG20" s="193"/>
      <c r="RGH20" s="193"/>
      <c r="RGI20" s="193"/>
      <c r="RGJ20" s="193"/>
      <c r="RGK20" s="193"/>
      <c r="RGL20" s="193"/>
      <c r="RGM20" s="193"/>
      <c r="RGN20" s="193"/>
      <c r="RGO20" s="193"/>
      <c r="RGP20" s="193"/>
      <c r="RGQ20" s="193"/>
      <c r="RGR20" s="193"/>
      <c r="RGS20" s="193"/>
      <c r="RGT20" s="193"/>
      <c r="RGU20" s="193"/>
      <c r="RGV20" s="193"/>
      <c r="RGW20" s="193"/>
      <c r="RGX20" s="193"/>
      <c r="RGY20" s="193"/>
      <c r="RGZ20" s="193"/>
      <c r="RHA20" s="193"/>
      <c r="RHB20" s="193"/>
      <c r="RHC20" s="193"/>
      <c r="RHD20" s="193"/>
      <c r="RHE20" s="193"/>
      <c r="RHF20" s="193"/>
      <c r="RHG20" s="193"/>
      <c r="RHH20" s="193"/>
      <c r="RHI20" s="193"/>
      <c r="RHJ20" s="193"/>
      <c r="RHK20" s="193"/>
      <c r="RHL20" s="193"/>
      <c r="RHM20" s="193"/>
      <c r="RHN20" s="193"/>
      <c r="RHO20" s="193"/>
      <c r="RHP20" s="193"/>
      <c r="RHQ20" s="193"/>
      <c r="RHR20" s="193"/>
      <c r="RHS20" s="193"/>
      <c r="RHT20" s="193"/>
      <c r="RHU20" s="193"/>
      <c r="RHV20" s="193"/>
      <c r="RHW20" s="193"/>
      <c r="RHX20" s="193"/>
      <c r="RHY20" s="193"/>
      <c r="RHZ20" s="193"/>
      <c r="RIA20" s="193"/>
      <c r="RIB20" s="193"/>
      <c r="RIC20" s="193"/>
      <c r="RID20" s="193"/>
      <c r="RIE20" s="193"/>
      <c r="RIF20" s="193"/>
      <c r="RIG20" s="193"/>
      <c r="RIH20" s="193"/>
      <c r="RII20" s="193"/>
      <c r="RIJ20" s="193"/>
      <c r="RIK20" s="193"/>
      <c r="RIL20" s="193"/>
      <c r="RIM20" s="193"/>
      <c r="RIN20" s="193"/>
      <c r="RIO20" s="193"/>
      <c r="RIP20" s="193"/>
      <c r="RIQ20" s="193"/>
      <c r="RIR20" s="193"/>
      <c r="RIS20" s="193"/>
      <c r="RIT20" s="193"/>
      <c r="RIU20" s="193"/>
      <c r="RIV20" s="193"/>
      <c r="RIW20" s="193"/>
      <c r="RIX20" s="193"/>
      <c r="RIY20" s="193"/>
      <c r="RIZ20" s="193"/>
      <c r="RJA20" s="193"/>
      <c r="RJB20" s="193"/>
      <c r="RJC20" s="193"/>
      <c r="RJD20" s="193"/>
      <c r="RJE20" s="193"/>
      <c r="RJF20" s="193"/>
      <c r="RJG20" s="193"/>
      <c r="RJH20" s="193"/>
      <c r="RJI20" s="193"/>
      <c r="RJJ20" s="193"/>
      <c r="RJK20" s="193"/>
      <c r="RJL20" s="193"/>
      <c r="RJM20" s="193"/>
      <c r="RJN20" s="193"/>
      <c r="RJO20" s="193"/>
      <c r="RJP20" s="193"/>
      <c r="RJQ20" s="193"/>
      <c r="RJR20" s="193"/>
      <c r="RJS20" s="193"/>
      <c r="RJT20" s="193"/>
      <c r="RJU20" s="193"/>
      <c r="RJV20" s="193"/>
      <c r="RJW20" s="193"/>
      <c r="RJX20" s="193"/>
      <c r="RJY20" s="193"/>
      <c r="RJZ20" s="193"/>
      <c r="RKA20" s="193"/>
      <c r="RKB20" s="193"/>
      <c r="RKC20" s="193"/>
      <c r="RKD20" s="193"/>
      <c r="RKE20" s="193"/>
      <c r="RKF20" s="193"/>
      <c r="RKG20" s="193"/>
      <c r="RKH20" s="193"/>
      <c r="RKI20" s="193"/>
      <c r="RKJ20" s="193"/>
      <c r="RKK20" s="193"/>
      <c r="RKL20" s="193"/>
      <c r="RKM20" s="193"/>
      <c r="RKN20" s="193"/>
      <c r="RKO20" s="193"/>
      <c r="RKP20" s="193"/>
      <c r="RKQ20" s="193"/>
      <c r="RKR20" s="193"/>
      <c r="RKS20" s="193"/>
      <c r="RKT20" s="193"/>
      <c r="RKU20" s="193"/>
      <c r="RKV20" s="193"/>
      <c r="RKW20" s="193"/>
      <c r="RKX20" s="193"/>
      <c r="RKY20" s="193"/>
      <c r="RKZ20" s="193"/>
      <c r="RLA20" s="193"/>
      <c r="RLB20" s="193"/>
      <c r="RLC20" s="193"/>
      <c r="RLD20" s="193"/>
      <c r="RLE20" s="193"/>
      <c r="RLF20" s="193"/>
      <c r="RLG20" s="193"/>
      <c r="RLH20" s="193"/>
      <c r="RLI20" s="193"/>
      <c r="RLJ20" s="193"/>
      <c r="RLK20" s="193"/>
      <c r="RLL20" s="193"/>
      <c r="RLM20" s="193"/>
      <c r="RLN20" s="193"/>
      <c r="RLO20" s="193"/>
      <c r="RLP20" s="193"/>
      <c r="RLQ20" s="193"/>
      <c r="RLR20" s="193"/>
      <c r="RLS20" s="193"/>
      <c r="RLT20" s="193"/>
      <c r="RLU20" s="193"/>
      <c r="RLV20" s="193"/>
      <c r="RLW20" s="193"/>
      <c r="RLX20" s="193"/>
      <c r="RLY20" s="193"/>
      <c r="RLZ20" s="193"/>
      <c r="RMA20" s="193"/>
      <c r="RMB20" s="193"/>
      <c r="RMC20" s="193"/>
      <c r="RMD20" s="193"/>
      <c r="RME20" s="193"/>
      <c r="RMF20" s="193"/>
      <c r="RMG20" s="193"/>
      <c r="RMH20" s="193"/>
      <c r="RMI20" s="193"/>
      <c r="RMJ20" s="193"/>
      <c r="RMK20" s="193"/>
      <c r="RML20" s="193"/>
      <c r="RMM20" s="193"/>
      <c r="RMN20" s="193"/>
      <c r="RMO20" s="193"/>
      <c r="RMP20" s="193"/>
      <c r="RMQ20" s="193"/>
      <c r="RMR20" s="193"/>
      <c r="RMS20" s="193"/>
      <c r="RMT20" s="193"/>
      <c r="RMU20" s="193"/>
      <c r="RMV20" s="193"/>
      <c r="RMW20" s="193"/>
      <c r="RMX20" s="193"/>
      <c r="RMY20" s="193"/>
      <c r="RMZ20" s="193"/>
      <c r="RNA20" s="193"/>
      <c r="RNB20" s="193"/>
      <c r="RNC20" s="193"/>
      <c r="RND20" s="193"/>
      <c r="RNE20" s="193"/>
      <c r="RNF20" s="193"/>
      <c r="RNG20" s="193"/>
      <c r="RNH20" s="193"/>
      <c r="RNI20" s="193"/>
      <c r="RNJ20" s="193"/>
      <c r="RNK20" s="193"/>
      <c r="RNL20" s="193"/>
      <c r="RNM20" s="193"/>
      <c r="RNN20" s="193"/>
      <c r="RNO20" s="193"/>
      <c r="RNP20" s="193"/>
      <c r="RNQ20" s="193"/>
      <c r="RNR20" s="193"/>
      <c r="RNS20" s="193"/>
      <c r="RNT20" s="193"/>
      <c r="RNU20" s="193"/>
      <c r="RNV20" s="193"/>
      <c r="RNW20" s="193"/>
      <c r="RNX20" s="193"/>
      <c r="RNY20" s="193"/>
      <c r="RNZ20" s="193"/>
      <c r="ROA20" s="193"/>
      <c r="ROB20" s="193"/>
      <c r="ROC20" s="193"/>
      <c r="ROD20" s="193"/>
      <c r="ROE20" s="193"/>
      <c r="ROF20" s="193"/>
      <c r="ROG20" s="193"/>
      <c r="ROH20" s="193"/>
      <c r="ROI20" s="193"/>
      <c r="ROJ20" s="193"/>
      <c r="ROK20" s="193"/>
      <c r="ROL20" s="193"/>
      <c r="ROM20" s="193"/>
      <c r="RON20" s="193"/>
      <c r="ROO20" s="193"/>
      <c r="ROP20" s="193"/>
      <c r="ROQ20" s="193"/>
      <c r="ROR20" s="193"/>
      <c r="ROS20" s="193"/>
      <c r="ROT20" s="193"/>
      <c r="ROU20" s="193"/>
      <c r="ROV20" s="193"/>
      <c r="ROW20" s="193"/>
      <c r="ROX20" s="193"/>
      <c r="ROY20" s="193"/>
      <c r="ROZ20" s="193"/>
      <c r="RPA20" s="193"/>
      <c r="RPB20" s="193"/>
      <c r="RPC20" s="193"/>
      <c r="RPD20" s="193"/>
      <c r="RPE20" s="193"/>
      <c r="RPF20" s="193"/>
      <c r="RPG20" s="193"/>
      <c r="RPH20" s="193"/>
      <c r="RPI20" s="193"/>
      <c r="RPJ20" s="193"/>
      <c r="RPK20" s="193"/>
      <c r="RPL20" s="193"/>
      <c r="RPM20" s="193"/>
      <c r="RPN20" s="193"/>
      <c r="RPO20" s="193"/>
      <c r="RPP20" s="193"/>
      <c r="RPQ20" s="193"/>
      <c r="RPR20" s="193"/>
      <c r="RPS20" s="193"/>
      <c r="RPT20" s="193"/>
      <c r="RPU20" s="193"/>
      <c r="RPV20" s="193"/>
      <c r="RPW20" s="193"/>
      <c r="RPX20" s="193"/>
      <c r="RPY20" s="193"/>
      <c r="RPZ20" s="193"/>
      <c r="RQA20" s="193"/>
      <c r="RQB20" s="193"/>
      <c r="RQC20" s="193"/>
      <c r="RQD20" s="193"/>
      <c r="RQE20" s="193"/>
      <c r="RQF20" s="193"/>
      <c r="RQG20" s="193"/>
      <c r="RQH20" s="193"/>
      <c r="RQI20" s="193"/>
      <c r="RQJ20" s="193"/>
      <c r="RQK20" s="193"/>
      <c r="RQL20" s="193"/>
      <c r="RQM20" s="193"/>
      <c r="RQN20" s="193"/>
      <c r="RQO20" s="193"/>
      <c r="RQP20" s="193"/>
      <c r="RQQ20" s="193"/>
      <c r="RQR20" s="193"/>
      <c r="RQS20" s="193"/>
      <c r="RQT20" s="193"/>
      <c r="RQU20" s="193"/>
      <c r="RQV20" s="193"/>
      <c r="RQW20" s="193"/>
      <c r="RQX20" s="193"/>
      <c r="RQY20" s="193"/>
      <c r="RQZ20" s="193"/>
      <c r="RRA20" s="193"/>
      <c r="RRB20" s="193"/>
      <c r="RRC20" s="193"/>
      <c r="RRD20" s="193"/>
      <c r="RRE20" s="193"/>
      <c r="RRF20" s="193"/>
      <c r="RRG20" s="193"/>
      <c r="RRH20" s="193"/>
      <c r="RRI20" s="193"/>
      <c r="RRJ20" s="193"/>
      <c r="RRK20" s="193"/>
      <c r="RRL20" s="193"/>
      <c r="RRM20" s="193"/>
      <c r="RRN20" s="193"/>
      <c r="RRO20" s="193"/>
      <c r="RRP20" s="193"/>
      <c r="RRQ20" s="193"/>
      <c r="RRR20" s="193"/>
      <c r="RRS20" s="193"/>
      <c r="RRT20" s="193"/>
      <c r="RRU20" s="193"/>
      <c r="RRV20" s="193"/>
      <c r="RRW20" s="193"/>
      <c r="RRX20" s="193"/>
      <c r="RRY20" s="193"/>
      <c r="RRZ20" s="193"/>
      <c r="RSA20" s="193"/>
      <c r="RSB20" s="193"/>
      <c r="RSC20" s="193"/>
      <c r="RSD20" s="193"/>
      <c r="RSE20" s="193"/>
      <c r="RSF20" s="193"/>
      <c r="RSG20" s="193"/>
      <c r="RSH20" s="193"/>
      <c r="RSI20" s="193"/>
      <c r="RSJ20" s="193"/>
      <c r="RSK20" s="193"/>
      <c r="RSL20" s="193"/>
      <c r="RSM20" s="193"/>
      <c r="RSN20" s="193"/>
      <c r="RSO20" s="193"/>
      <c r="RSP20" s="193"/>
      <c r="RSQ20" s="193"/>
      <c r="RSR20" s="193"/>
      <c r="RSS20" s="193"/>
      <c r="RST20" s="193"/>
      <c r="RSU20" s="193"/>
      <c r="RSV20" s="193"/>
      <c r="RSW20" s="193"/>
      <c r="RSX20" s="193"/>
      <c r="RSY20" s="193"/>
      <c r="RSZ20" s="193"/>
      <c r="RTA20" s="193"/>
      <c r="RTB20" s="193"/>
      <c r="RTC20" s="193"/>
      <c r="RTD20" s="193"/>
      <c r="RTE20" s="193"/>
      <c r="RTF20" s="193"/>
      <c r="RTG20" s="193"/>
      <c r="RTH20" s="193"/>
      <c r="RTI20" s="193"/>
      <c r="RTJ20" s="193"/>
      <c r="RTK20" s="193"/>
      <c r="RTL20" s="193"/>
      <c r="RTM20" s="193"/>
      <c r="RTN20" s="193"/>
      <c r="RTO20" s="193"/>
      <c r="RTP20" s="193"/>
      <c r="RTQ20" s="193"/>
      <c r="RTR20" s="193"/>
      <c r="RTS20" s="193"/>
      <c r="RTT20" s="193"/>
      <c r="RTU20" s="193"/>
      <c r="RTV20" s="193"/>
      <c r="RTW20" s="193"/>
      <c r="RTX20" s="193"/>
      <c r="RTY20" s="193"/>
      <c r="RTZ20" s="193"/>
      <c r="RUA20" s="193"/>
      <c r="RUB20" s="193"/>
      <c r="RUC20" s="193"/>
      <c r="RUD20" s="193"/>
      <c r="RUE20" s="193"/>
      <c r="RUF20" s="193"/>
      <c r="RUG20" s="193"/>
      <c r="RUH20" s="193"/>
      <c r="RUI20" s="193"/>
      <c r="RUJ20" s="193"/>
      <c r="RUK20" s="193"/>
      <c r="RUL20" s="193"/>
      <c r="RUM20" s="193"/>
      <c r="RUN20" s="193"/>
      <c r="RUO20" s="193"/>
      <c r="RUP20" s="193"/>
      <c r="RUQ20" s="193"/>
      <c r="RUR20" s="193"/>
      <c r="RUS20" s="193"/>
      <c r="RUT20" s="193"/>
      <c r="RUU20" s="193"/>
      <c r="RUV20" s="193"/>
      <c r="RUW20" s="193"/>
      <c r="RUX20" s="193"/>
      <c r="RUY20" s="193"/>
      <c r="RUZ20" s="193"/>
      <c r="RVA20" s="193"/>
      <c r="RVB20" s="193"/>
      <c r="RVC20" s="193"/>
      <c r="RVD20" s="193"/>
      <c r="RVE20" s="193"/>
      <c r="RVF20" s="193"/>
      <c r="RVG20" s="193"/>
      <c r="RVH20" s="193"/>
      <c r="RVI20" s="193"/>
      <c r="RVJ20" s="193"/>
      <c r="RVK20" s="193"/>
      <c r="RVL20" s="193"/>
      <c r="RVM20" s="193"/>
      <c r="RVN20" s="193"/>
      <c r="RVO20" s="193"/>
      <c r="RVP20" s="193"/>
      <c r="RVQ20" s="193"/>
      <c r="RVR20" s="193"/>
      <c r="RVS20" s="193"/>
      <c r="RVT20" s="193"/>
      <c r="RVU20" s="193"/>
      <c r="RVV20" s="193"/>
      <c r="RVW20" s="193"/>
      <c r="RVX20" s="193"/>
      <c r="RVY20" s="193"/>
      <c r="RVZ20" s="193"/>
      <c r="RWA20" s="193"/>
      <c r="RWB20" s="193"/>
      <c r="RWC20" s="193"/>
      <c r="RWD20" s="193"/>
      <c r="RWE20" s="193"/>
      <c r="RWF20" s="193"/>
      <c r="RWG20" s="193"/>
      <c r="RWH20" s="193"/>
      <c r="RWI20" s="193"/>
      <c r="RWJ20" s="193"/>
      <c r="RWK20" s="193"/>
      <c r="RWL20" s="193"/>
      <c r="RWM20" s="193"/>
      <c r="RWN20" s="193"/>
      <c r="RWO20" s="193"/>
      <c r="RWP20" s="193"/>
      <c r="RWQ20" s="193"/>
      <c r="RWR20" s="193"/>
      <c r="RWS20" s="193"/>
      <c r="RWT20" s="193"/>
      <c r="RWU20" s="193"/>
      <c r="RWV20" s="193"/>
      <c r="RWW20" s="193"/>
      <c r="RWX20" s="193"/>
      <c r="RWY20" s="193"/>
      <c r="RWZ20" s="193"/>
      <c r="RXA20" s="193"/>
      <c r="RXB20" s="193"/>
      <c r="RXC20" s="193"/>
      <c r="RXD20" s="193"/>
      <c r="RXE20" s="193"/>
      <c r="RXF20" s="193"/>
      <c r="RXG20" s="193"/>
      <c r="RXH20" s="193"/>
      <c r="RXI20" s="193"/>
      <c r="RXJ20" s="193"/>
      <c r="RXK20" s="193"/>
      <c r="RXL20" s="193"/>
      <c r="RXM20" s="193"/>
      <c r="RXN20" s="193"/>
      <c r="RXO20" s="193"/>
      <c r="RXP20" s="193"/>
      <c r="RXQ20" s="193"/>
      <c r="RXR20" s="193"/>
      <c r="RXS20" s="193"/>
      <c r="RXT20" s="193"/>
      <c r="RXU20" s="193"/>
      <c r="RXV20" s="193"/>
      <c r="RXW20" s="193"/>
      <c r="RXX20" s="193"/>
      <c r="RXY20" s="193"/>
      <c r="RXZ20" s="193"/>
      <c r="RYA20" s="193"/>
      <c r="RYB20" s="193"/>
      <c r="RYC20" s="193"/>
      <c r="RYD20" s="193"/>
      <c r="RYE20" s="193"/>
      <c r="RYF20" s="193"/>
      <c r="RYG20" s="193"/>
      <c r="RYH20" s="193"/>
      <c r="RYI20" s="193"/>
      <c r="RYJ20" s="193"/>
      <c r="RYK20" s="193"/>
      <c r="RYL20" s="193"/>
      <c r="RYM20" s="193"/>
      <c r="RYN20" s="193"/>
      <c r="RYO20" s="193"/>
      <c r="RYP20" s="193"/>
      <c r="RYQ20" s="193"/>
      <c r="RYR20" s="193"/>
      <c r="RYS20" s="193"/>
      <c r="RYT20" s="193"/>
      <c r="RYU20" s="193"/>
      <c r="RYV20" s="193"/>
      <c r="RYW20" s="193"/>
      <c r="RYX20" s="193"/>
      <c r="RYY20" s="193"/>
      <c r="RYZ20" s="193"/>
      <c r="RZA20" s="193"/>
      <c r="RZB20" s="193"/>
      <c r="RZC20" s="193"/>
      <c r="RZD20" s="193"/>
      <c r="RZE20" s="193"/>
      <c r="RZF20" s="193"/>
      <c r="RZG20" s="193"/>
      <c r="RZH20" s="193"/>
      <c r="RZI20" s="193"/>
      <c r="RZJ20" s="193"/>
      <c r="RZK20" s="193"/>
      <c r="RZL20" s="193"/>
      <c r="RZM20" s="193"/>
      <c r="RZN20" s="193"/>
      <c r="RZO20" s="193"/>
      <c r="RZP20" s="193"/>
      <c r="RZQ20" s="193"/>
      <c r="RZR20" s="193"/>
      <c r="RZS20" s="193"/>
      <c r="RZT20" s="193"/>
      <c r="RZU20" s="193"/>
      <c r="RZV20" s="193"/>
      <c r="RZW20" s="193"/>
      <c r="RZX20" s="193"/>
      <c r="RZY20" s="193"/>
      <c r="RZZ20" s="193"/>
      <c r="SAA20" s="193"/>
      <c r="SAB20" s="193"/>
      <c r="SAC20" s="193"/>
      <c r="SAD20" s="193"/>
      <c r="SAE20" s="193"/>
      <c r="SAF20" s="193"/>
      <c r="SAG20" s="193"/>
      <c r="SAH20" s="193"/>
      <c r="SAI20" s="193"/>
      <c r="SAJ20" s="193"/>
      <c r="SAK20" s="193"/>
      <c r="SAL20" s="193"/>
      <c r="SAM20" s="193"/>
      <c r="SAN20" s="193"/>
      <c r="SAO20" s="193"/>
      <c r="SAP20" s="193"/>
      <c r="SAQ20" s="193"/>
      <c r="SAR20" s="193"/>
      <c r="SAS20" s="193"/>
      <c r="SAT20" s="193"/>
      <c r="SAU20" s="193"/>
      <c r="SAV20" s="193"/>
      <c r="SAW20" s="193"/>
      <c r="SAX20" s="193"/>
      <c r="SAY20" s="193"/>
      <c r="SAZ20" s="193"/>
      <c r="SBA20" s="193"/>
      <c r="SBB20" s="193"/>
      <c r="SBC20" s="193"/>
      <c r="SBD20" s="193"/>
      <c r="SBE20" s="193"/>
      <c r="SBF20" s="193"/>
      <c r="SBG20" s="193"/>
      <c r="SBH20" s="193"/>
      <c r="SBI20" s="193"/>
      <c r="SBJ20" s="193"/>
      <c r="SBK20" s="193"/>
      <c r="SBL20" s="193"/>
      <c r="SBM20" s="193"/>
      <c r="SBN20" s="193"/>
      <c r="SBO20" s="193"/>
      <c r="SBP20" s="193"/>
      <c r="SBQ20" s="193"/>
      <c r="SBR20" s="193"/>
      <c r="SBS20" s="193"/>
      <c r="SBT20" s="193"/>
      <c r="SBU20" s="193"/>
      <c r="SBV20" s="193"/>
      <c r="SBW20" s="193"/>
      <c r="SBX20" s="193"/>
      <c r="SBY20" s="193"/>
      <c r="SBZ20" s="193"/>
      <c r="SCA20" s="193"/>
      <c r="SCB20" s="193"/>
      <c r="SCC20" s="193"/>
      <c r="SCD20" s="193"/>
      <c r="SCE20" s="193"/>
      <c r="SCF20" s="193"/>
      <c r="SCG20" s="193"/>
      <c r="SCH20" s="193"/>
      <c r="SCI20" s="193"/>
      <c r="SCJ20" s="193"/>
      <c r="SCK20" s="193"/>
      <c r="SCL20" s="193"/>
      <c r="SCM20" s="193"/>
      <c r="SCN20" s="193"/>
      <c r="SCO20" s="193"/>
      <c r="SCP20" s="193"/>
      <c r="SCQ20" s="193"/>
      <c r="SCR20" s="193"/>
      <c r="SCS20" s="193"/>
      <c r="SCT20" s="193"/>
      <c r="SCU20" s="193"/>
      <c r="SCV20" s="193"/>
      <c r="SCW20" s="193"/>
      <c r="SCX20" s="193"/>
      <c r="SCY20" s="193"/>
      <c r="SCZ20" s="193"/>
      <c r="SDA20" s="193"/>
      <c r="SDB20" s="193"/>
      <c r="SDC20" s="193"/>
      <c r="SDD20" s="193"/>
      <c r="SDE20" s="193"/>
      <c r="SDF20" s="193"/>
      <c r="SDG20" s="193"/>
      <c r="SDH20" s="193"/>
      <c r="SDI20" s="193"/>
      <c r="SDJ20" s="193"/>
      <c r="SDK20" s="193"/>
      <c r="SDL20" s="193"/>
      <c r="SDM20" s="193"/>
      <c r="SDN20" s="193"/>
      <c r="SDO20" s="193"/>
      <c r="SDP20" s="193"/>
      <c r="SDQ20" s="193"/>
      <c r="SDR20" s="193"/>
      <c r="SDS20" s="193"/>
      <c r="SDT20" s="193"/>
      <c r="SDU20" s="193"/>
      <c r="SDV20" s="193"/>
      <c r="SDW20" s="193"/>
      <c r="SDX20" s="193"/>
      <c r="SDY20" s="193"/>
      <c r="SDZ20" s="193"/>
      <c r="SEA20" s="193"/>
      <c r="SEB20" s="193"/>
      <c r="SEC20" s="193"/>
      <c r="SED20" s="193"/>
      <c r="SEE20" s="193"/>
      <c r="SEF20" s="193"/>
      <c r="SEG20" s="193"/>
      <c r="SEH20" s="193"/>
      <c r="SEI20" s="193"/>
      <c r="SEJ20" s="193"/>
      <c r="SEK20" s="193"/>
      <c r="SEL20" s="193"/>
      <c r="SEM20" s="193"/>
      <c r="SEN20" s="193"/>
      <c r="SEO20" s="193"/>
      <c r="SEP20" s="193"/>
      <c r="SEQ20" s="193"/>
      <c r="SER20" s="193"/>
      <c r="SES20" s="193"/>
      <c r="SET20" s="193"/>
      <c r="SEU20" s="193"/>
      <c r="SEV20" s="193"/>
      <c r="SEW20" s="193"/>
      <c r="SEX20" s="193"/>
      <c r="SEY20" s="193"/>
      <c r="SEZ20" s="193"/>
      <c r="SFA20" s="193"/>
      <c r="SFB20" s="193"/>
      <c r="SFC20" s="193"/>
      <c r="SFD20" s="193"/>
      <c r="SFE20" s="193"/>
      <c r="SFF20" s="193"/>
      <c r="SFG20" s="193"/>
      <c r="SFH20" s="193"/>
      <c r="SFI20" s="193"/>
      <c r="SFJ20" s="193"/>
      <c r="SFK20" s="193"/>
      <c r="SFL20" s="193"/>
      <c r="SFM20" s="193"/>
      <c r="SFN20" s="193"/>
      <c r="SFO20" s="193"/>
      <c r="SFP20" s="193"/>
      <c r="SFQ20" s="193"/>
      <c r="SFR20" s="193"/>
      <c r="SFS20" s="193"/>
      <c r="SFT20" s="193"/>
      <c r="SFU20" s="193"/>
      <c r="SFV20" s="193"/>
      <c r="SFW20" s="193"/>
      <c r="SFX20" s="193"/>
      <c r="SFY20" s="193"/>
      <c r="SFZ20" s="193"/>
      <c r="SGA20" s="193"/>
      <c r="SGB20" s="193"/>
      <c r="SGC20" s="193"/>
      <c r="SGD20" s="193"/>
      <c r="SGE20" s="193"/>
      <c r="SGF20" s="193"/>
      <c r="SGG20" s="193"/>
      <c r="SGH20" s="193"/>
      <c r="SGI20" s="193"/>
      <c r="SGJ20" s="193"/>
      <c r="SGK20" s="193"/>
      <c r="SGL20" s="193"/>
      <c r="SGM20" s="193"/>
      <c r="SGN20" s="193"/>
      <c r="SGO20" s="193"/>
      <c r="SGP20" s="193"/>
      <c r="SGQ20" s="193"/>
      <c r="SGR20" s="193"/>
      <c r="SGS20" s="193"/>
      <c r="SGT20" s="193"/>
      <c r="SGU20" s="193"/>
      <c r="SGV20" s="193"/>
      <c r="SGW20" s="193"/>
      <c r="SGX20" s="193"/>
      <c r="SGY20" s="193"/>
      <c r="SGZ20" s="193"/>
      <c r="SHA20" s="193"/>
      <c r="SHB20" s="193"/>
      <c r="SHC20" s="193"/>
      <c r="SHD20" s="193"/>
      <c r="SHE20" s="193"/>
      <c r="SHF20" s="193"/>
      <c r="SHG20" s="193"/>
      <c r="SHH20" s="193"/>
      <c r="SHI20" s="193"/>
      <c r="SHJ20" s="193"/>
      <c r="SHK20" s="193"/>
      <c r="SHL20" s="193"/>
      <c r="SHM20" s="193"/>
      <c r="SHN20" s="193"/>
      <c r="SHO20" s="193"/>
      <c r="SHP20" s="193"/>
      <c r="SHQ20" s="193"/>
      <c r="SHR20" s="193"/>
      <c r="SHS20" s="193"/>
      <c r="SHT20" s="193"/>
      <c r="SHU20" s="193"/>
      <c r="SHV20" s="193"/>
      <c r="SHW20" s="193"/>
      <c r="SHX20" s="193"/>
      <c r="SHY20" s="193"/>
      <c r="SHZ20" s="193"/>
      <c r="SIA20" s="193"/>
      <c r="SIB20" s="193"/>
      <c r="SIC20" s="193"/>
      <c r="SID20" s="193"/>
      <c r="SIE20" s="193"/>
      <c r="SIF20" s="193"/>
      <c r="SIG20" s="193"/>
      <c r="SIH20" s="193"/>
      <c r="SII20" s="193"/>
      <c r="SIJ20" s="193"/>
      <c r="SIK20" s="193"/>
      <c r="SIL20" s="193"/>
      <c r="SIM20" s="193"/>
      <c r="SIN20" s="193"/>
      <c r="SIO20" s="193"/>
      <c r="SIP20" s="193"/>
      <c r="SIQ20" s="193"/>
      <c r="SIR20" s="193"/>
      <c r="SIS20" s="193"/>
      <c r="SIT20" s="193"/>
      <c r="SIU20" s="193"/>
      <c r="SIV20" s="193"/>
      <c r="SIW20" s="193"/>
      <c r="SIX20" s="193"/>
      <c r="SIY20" s="193"/>
      <c r="SIZ20" s="193"/>
      <c r="SJA20" s="193"/>
      <c r="SJB20" s="193"/>
      <c r="SJC20" s="193"/>
      <c r="SJD20" s="193"/>
      <c r="SJE20" s="193"/>
      <c r="SJF20" s="193"/>
      <c r="SJG20" s="193"/>
      <c r="SJH20" s="193"/>
      <c r="SJI20" s="193"/>
      <c r="SJJ20" s="193"/>
      <c r="SJK20" s="193"/>
      <c r="SJL20" s="193"/>
      <c r="SJM20" s="193"/>
      <c r="SJN20" s="193"/>
      <c r="SJO20" s="193"/>
      <c r="SJP20" s="193"/>
      <c r="SJQ20" s="193"/>
      <c r="SJR20" s="193"/>
      <c r="SJS20" s="193"/>
      <c r="SJT20" s="193"/>
      <c r="SJU20" s="193"/>
      <c r="SJV20" s="193"/>
      <c r="SJW20" s="193"/>
      <c r="SJX20" s="193"/>
      <c r="SJY20" s="193"/>
      <c r="SJZ20" s="193"/>
      <c r="SKA20" s="193"/>
      <c r="SKB20" s="193"/>
      <c r="SKC20" s="193"/>
      <c r="SKD20" s="193"/>
      <c r="SKE20" s="193"/>
      <c r="SKF20" s="193"/>
      <c r="SKG20" s="193"/>
      <c r="SKH20" s="193"/>
      <c r="SKI20" s="193"/>
      <c r="SKJ20" s="193"/>
      <c r="SKK20" s="193"/>
      <c r="SKL20" s="193"/>
      <c r="SKM20" s="193"/>
      <c r="SKN20" s="193"/>
      <c r="SKO20" s="193"/>
      <c r="SKP20" s="193"/>
      <c r="SKQ20" s="193"/>
      <c r="SKR20" s="193"/>
      <c r="SKS20" s="193"/>
      <c r="SKT20" s="193"/>
      <c r="SKU20" s="193"/>
      <c r="SKV20" s="193"/>
      <c r="SKW20" s="193"/>
      <c r="SKX20" s="193"/>
      <c r="SKY20" s="193"/>
      <c r="SKZ20" s="193"/>
      <c r="SLA20" s="193"/>
      <c r="SLB20" s="193"/>
      <c r="SLC20" s="193"/>
      <c r="SLD20" s="193"/>
      <c r="SLE20" s="193"/>
      <c r="SLF20" s="193"/>
      <c r="SLG20" s="193"/>
      <c r="SLH20" s="193"/>
      <c r="SLI20" s="193"/>
      <c r="SLJ20" s="193"/>
      <c r="SLK20" s="193"/>
      <c r="SLL20" s="193"/>
      <c r="SLM20" s="193"/>
      <c r="SLN20" s="193"/>
      <c r="SLO20" s="193"/>
      <c r="SLP20" s="193"/>
      <c r="SLQ20" s="193"/>
      <c r="SLR20" s="193"/>
      <c r="SLS20" s="193"/>
      <c r="SLT20" s="193"/>
      <c r="SLU20" s="193"/>
      <c r="SLV20" s="193"/>
      <c r="SLW20" s="193"/>
      <c r="SLX20" s="193"/>
      <c r="SLY20" s="193"/>
      <c r="SLZ20" s="193"/>
      <c r="SMA20" s="193"/>
      <c r="SMB20" s="193"/>
      <c r="SMC20" s="193"/>
      <c r="SMD20" s="193"/>
      <c r="SME20" s="193"/>
      <c r="SMF20" s="193"/>
      <c r="SMG20" s="193"/>
      <c r="SMH20" s="193"/>
      <c r="SMI20" s="193"/>
      <c r="SMJ20" s="193"/>
      <c r="SMK20" s="193"/>
      <c r="SML20" s="193"/>
      <c r="SMM20" s="193"/>
      <c r="SMN20" s="193"/>
      <c r="SMO20" s="193"/>
      <c r="SMP20" s="193"/>
      <c r="SMQ20" s="193"/>
      <c r="SMR20" s="193"/>
      <c r="SMS20" s="193"/>
      <c r="SMT20" s="193"/>
      <c r="SMU20" s="193"/>
      <c r="SMV20" s="193"/>
      <c r="SMW20" s="193"/>
      <c r="SMX20" s="193"/>
      <c r="SMY20" s="193"/>
      <c r="SMZ20" s="193"/>
      <c r="SNA20" s="193"/>
      <c r="SNB20" s="193"/>
      <c r="SNC20" s="193"/>
      <c r="SND20" s="193"/>
      <c r="SNE20" s="193"/>
      <c r="SNF20" s="193"/>
      <c r="SNG20" s="193"/>
      <c r="SNH20" s="193"/>
      <c r="SNI20" s="193"/>
      <c r="SNJ20" s="193"/>
      <c r="SNK20" s="193"/>
      <c r="SNL20" s="193"/>
      <c r="SNM20" s="193"/>
      <c r="SNN20" s="193"/>
      <c r="SNO20" s="193"/>
      <c r="SNP20" s="193"/>
      <c r="SNQ20" s="193"/>
      <c r="SNR20" s="193"/>
      <c r="SNS20" s="193"/>
      <c r="SNT20" s="193"/>
      <c r="SNU20" s="193"/>
      <c r="SNV20" s="193"/>
      <c r="SNW20" s="193"/>
      <c r="SNX20" s="193"/>
      <c r="SNY20" s="193"/>
      <c r="SNZ20" s="193"/>
      <c r="SOA20" s="193"/>
      <c r="SOB20" s="193"/>
      <c r="SOC20" s="193"/>
      <c r="SOD20" s="193"/>
      <c r="SOE20" s="193"/>
      <c r="SOF20" s="193"/>
      <c r="SOG20" s="193"/>
      <c r="SOH20" s="193"/>
      <c r="SOI20" s="193"/>
      <c r="SOJ20" s="193"/>
      <c r="SOK20" s="193"/>
      <c r="SOL20" s="193"/>
      <c r="SOM20" s="193"/>
      <c r="SON20" s="193"/>
      <c r="SOO20" s="193"/>
      <c r="SOP20" s="193"/>
      <c r="SOQ20" s="193"/>
      <c r="SOR20" s="193"/>
      <c r="SOS20" s="193"/>
      <c r="SOT20" s="193"/>
      <c r="SOU20" s="193"/>
      <c r="SOV20" s="193"/>
      <c r="SOW20" s="193"/>
      <c r="SOX20" s="193"/>
      <c r="SOY20" s="193"/>
      <c r="SOZ20" s="193"/>
      <c r="SPA20" s="193"/>
      <c r="SPB20" s="193"/>
      <c r="SPC20" s="193"/>
      <c r="SPD20" s="193"/>
      <c r="SPE20" s="193"/>
      <c r="SPF20" s="193"/>
      <c r="SPG20" s="193"/>
      <c r="SPH20" s="193"/>
      <c r="SPI20" s="193"/>
      <c r="SPJ20" s="193"/>
      <c r="SPK20" s="193"/>
      <c r="SPL20" s="193"/>
      <c r="SPM20" s="193"/>
      <c r="SPN20" s="193"/>
      <c r="SPO20" s="193"/>
      <c r="SPP20" s="193"/>
      <c r="SPQ20" s="193"/>
      <c r="SPR20" s="193"/>
      <c r="SPS20" s="193"/>
      <c r="SPT20" s="193"/>
      <c r="SPU20" s="193"/>
      <c r="SPV20" s="193"/>
      <c r="SPW20" s="193"/>
      <c r="SPX20" s="193"/>
      <c r="SPY20" s="193"/>
      <c r="SPZ20" s="193"/>
      <c r="SQA20" s="193"/>
      <c r="SQB20" s="193"/>
      <c r="SQC20" s="193"/>
      <c r="SQD20" s="193"/>
      <c r="SQE20" s="193"/>
      <c r="SQF20" s="193"/>
      <c r="SQG20" s="193"/>
      <c r="SQH20" s="193"/>
      <c r="SQI20" s="193"/>
      <c r="SQJ20" s="193"/>
      <c r="SQK20" s="193"/>
      <c r="SQL20" s="193"/>
      <c r="SQM20" s="193"/>
      <c r="SQN20" s="193"/>
      <c r="SQO20" s="193"/>
      <c r="SQP20" s="193"/>
      <c r="SQQ20" s="193"/>
      <c r="SQR20" s="193"/>
      <c r="SQS20" s="193"/>
      <c r="SQT20" s="193"/>
      <c r="SQU20" s="193"/>
      <c r="SQV20" s="193"/>
      <c r="SQW20" s="193"/>
      <c r="SQX20" s="193"/>
      <c r="SQY20" s="193"/>
      <c r="SQZ20" s="193"/>
      <c r="SRA20" s="193"/>
      <c r="SRB20" s="193"/>
      <c r="SRC20" s="193"/>
      <c r="SRD20" s="193"/>
      <c r="SRE20" s="193"/>
      <c r="SRF20" s="193"/>
      <c r="SRG20" s="193"/>
      <c r="SRH20" s="193"/>
      <c r="SRI20" s="193"/>
      <c r="SRJ20" s="193"/>
      <c r="SRK20" s="193"/>
      <c r="SRL20" s="193"/>
      <c r="SRM20" s="193"/>
      <c r="SRN20" s="193"/>
      <c r="SRO20" s="193"/>
      <c r="SRP20" s="193"/>
      <c r="SRQ20" s="193"/>
      <c r="SRR20" s="193"/>
      <c r="SRS20" s="193"/>
      <c r="SRT20" s="193"/>
      <c r="SRU20" s="193"/>
      <c r="SRV20" s="193"/>
      <c r="SRW20" s="193"/>
      <c r="SRX20" s="193"/>
      <c r="SRY20" s="193"/>
      <c r="SRZ20" s="193"/>
      <c r="SSA20" s="193"/>
      <c r="SSB20" s="193"/>
      <c r="SSC20" s="193"/>
      <c r="SSD20" s="193"/>
      <c r="SSE20" s="193"/>
      <c r="SSF20" s="193"/>
      <c r="SSG20" s="193"/>
      <c r="SSH20" s="193"/>
      <c r="SSI20" s="193"/>
      <c r="SSJ20" s="193"/>
      <c r="SSK20" s="193"/>
      <c r="SSL20" s="193"/>
      <c r="SSM20" s="193"/>
      <c r="SSN20" s="193"/>
      <c r="SSO20" s="193"/>
      <c r="SSP20" s="193"/>
      <c r="SSQ20" s="193"/>
      <c r="SSR20" s="193"/>
      <c r="SSS20" s="193"/>
      <c r="SST20" s="193"/>
      <c r="SSU20" s="193"/>
      <c r="SSV20" s="193"/>
      <c r="SSW20" s="193"/>
      <c r="SSX20" s="193"/>
      <c r="SSY20" s="193"/>
      <c r="SSZ20" s="193"/>
      <c r="STA20" s="193"/>
      <c r="STB20" s="193"/>
      <c r="STC20" s="193"/>
      <c r="STD20" s="193"/>
      <c r="STE20" s="193"/>
      <c r="STF20" s="193"/>
      <c r="STG20" s="193"/>
      <c r="STH20" s="193"/>
      <c r="STI20" s="193"/>
      <c r="STJ20" s="193"/>
      <c r="STK20" s="193"/>
      <c r="STL20" s="193"/>
      <c r="STM20" s="193"/>
      <c r="STN20" s="193"/>
      <c r="STO20" s="193"/>
      <c r="STP20" s="193"/>
      <c r="STQ20" s="193"/>
      <c r="STR20" s="193"/>
      <c r="STS20" s="193"/>
      <c r="STT20" s="193"/>
      <c r="STU20" s="193"/>
      <c r="STV20" s="193"/>
      <c r="STW20" s="193"/>
      <c r="STX20" s="193"/>
      <c r="STY20" s="193"/>
      <c r="STZ20" s="193"/>
      <c r="SUA20" s="193"/>
      <c r="SUB20" s="193"/>
      <c r="SUC20" s="193"/>
      <c r="SUD20" s="193"/>
      <c r="SUE20" s="193"/>
      <c r="SUF20" s="193"/>
      <c r="SUG20" s="193"/>
      <c r="SUH20" s="193"/>
      <c r="SUI20" s="193"/>
      <c r="SUJ20" s="193"/>
      <c r="SUK20" s="193"/>
      <c r="SUL20" s="193"/>
      <c r="SUM20" s="193"/>
      <c r="SUN20" s="193"/>
      <c r="SUO20" s="193"/>
      <c r="SUP20" s="193"/>
      <c r="SUQ20" s="193"/>
      <c r="SUR20" s="193"/>
      <c r="SUS20" s="193"/>
      <c r="SUT20" s="193"/>
      <c r="SUU20" s="193"/>
      <c r="SUV20" s="193"/>
      <c r="SUW20" s="193"/>
      <c r="SUX20" s="193"/>
      <c r="SUY20" s="193"/>
      <c r="SUZ20" s="193"/>
      <c r="SVA20" s="193"/>
      <c r="SVB20" s="193"/>
      <c r="SVC20" s="193"/>
      <c r="SVD20" s="193"/>
      <c r="SVE20" s="193"/>
      <c r="SVF20" s="193"/>
      <c r="SVG20" s="193"/>
      <c r="SVH20" s="193"/>
      <c r="SVI20" s="193"/>
      <c r="SVJ20" s="193"/>
      <c r="SVK20" s="193"/>
      <c r="SVL20" s="193"/>
      <c r="SVM20" s="193"/>
      <c r="SVN20" s="193"/>
      <c r="SVO20" s="193"/>
      <c r="SVP20" s="193"/>
      <c r="SVQ20" s="193"/>
      <c r="SVR20" s="193"/>
      <c r="SVS20" s="193"/>
      <c r="SVT20" s="193"/>
      <c r="SVU20" s="193"/>
      <c r="SVV20" s="193"/>
      <c r="SVW20" s="193"/>
      <c r="SVX20" s="193"/>
      <c r="SVY20" s="193"/>
      <c r="SVZ20" s="193"/>
      <c r="SWA20" s="193"/>
      <c r="SWB20" s="193"/>
      <c r="SWC20" s="193"/>
      <c r="SWD20" s="193"/>
      <c r="SWE20" s="193"/>
      <c r="SWF20" s="193"/>
      <c r="SWG20" s="193"/>
      <c r="SWH20" s="193"/>
      <c r="SWI20" s="193"/>
      <c r="SWJ20" s="193"/>
      <c r="SWK20" s="193"/>
      <c r="SWL20" s="193"/>
      <c r="SWM20" s="193"/>
      <c r="SWN20" s="193"/>
      <c r="SWO20" s="193"/>
      <c r="SWP20" s="193"/>
      <c r="SWQ20" s="193"/>
      <c r="SWR20" s="193"/>
      <c r="SWS20" s="193"/>
      <c r="SWT20" s="193"/>
      <c r="SWU20" s="193"/>
      <c r="SWV20" s="193"/>
      <c r="SWW20" s="193"/>
      <c r="SWX20" s="193"/>
      <c r="SWY20" s="193"/>
      <c r="SWZ20" s="193"/>
      <c r="SXA20" s="193"/>
      <c r="SXB20" s="193"/>
      <c r="SXC20" s="193"/>
      <c r="SXD20" s="193"/>
      <c r="SXE20" s="193"/>
      <c r="SXF20" s="193"/>
      <c r="SXG20" s="193"/>
      <c r="SXH20" s="193"/>
      <c r="SXI20" s="193"/>
      <c r="SXJ20" s="193"/>
      <c r="SXK20" s="193"/>
      <c r="SXL20" s="193"/>
      <c r="SXM20" s="193"/>
      <c r="SXN20" s="193"/>
      <c r="SXO20" s="193"/>
      <c r="SXP20" s="193"/>
      <c r="SXQ20" s="193"/>
      <c r="SXR20" s="193"/>
      <c r="SXS20" s="193"/>
      <c r="SXT20" s="193"/>
      <c r="SXU20" s="193"/>
      <c r="SXV20" s="193"/>
      <c r="SXW20" s="193"/>
      <c r="SXX20" s="193"/>
      <c r="SXY20" s="193"/>
      <c r="SXZ20" s="193"/>
      <c r="SYA20" s="193"/>
      <c r="SYB20" s="193"/>
      <c r="SYC20" s="193"/>
      <c r="SYD20" s="193"/>
      <c r="SYE20" s="193"/>
      <c r="SYF20" s="193"/>
      <c r="SYG20" s="193"/>
      <c r="SYH20" s="193"/>
      <c r="SYI20" s="193"/>
      <c r="SYJ20" s="193"/>
      <c r="SYK20" s="193"/>
      <c r="SYL20" s="193"/>
      <c r="SYM20" s="193"/>
      <c r="SYN20" s="193"/>
      <c r="SYO20" s="193"/>
      <c r="SYP20" s="193"/>
      <c r="SYQ20" s="193"/>
      <c r="SYR20" s="193"/>
      <c r="SYS20" s="193"/>
      <c r="SYT20" s="193"/>
      <c r="SYU20" s="193"/>
      <c r="SYV20" s="193"/>
      <c r="SYW20" s="193"/>
      <c r="SYX20" s="193"/>
      <c r="SYY20" s="193"/>
      <c r="SYZ20" s="193"/>
      <c r="SZA20" s="193"/>
      <c r="SZB20" s="193"/>
      <c r="SZC20" s="193"/>
      <c r="SZD20" s="193"/>
      <c r="SZE20" s="193"/>
      <c r="SZF20" s="193"/>
      <c r="SZG20" s="193"/>
      <c r="SZH20" s="193"/>
      <c r="SZI20" s="193"/>
      <c r="SZJ20" s="193"/>
      <c r="SZK20" s="193"/>
      <c r="SZL20" s="193"/>
      <c r="SZM20" s="193"/>
      <c r="SZN20" s="193"/>
      <c r="SZO20" s="193"/>
      <c r="SZP20" s="193"/>
      <c r="SZQ20" s="193"/>
      <c r="SZR20" s="193"/>
      <c r="SZS20" s="193"/>
      <c r="SZT20" s="193"/>
      <c r="SZU20" s="193"/>
      <c r="SZV20" s="193"/>
      <c r="SZW20" s="193"/>
      <c r="SZX20" s="193"/>
      <c r="SZY20" s="193"/>
      <c r="SZZ20" s="193"/>
      <c r="TAA20" s="193"/>
      <c r="TAB20" s="193"/>
      <c r="TAC20" s="193"/>
      <c r="TAD20" s="193"/>
      <c r="TAE20" s="193"/>
      <c r="TAF20" s="193"/>
      <c r="TAG20" s="193"/>
      <c r="TAH20" s="193"/>
      <c r="TAI20" s="193"/>
      <c r="TAJ20" s="193"/>
      <c r="TAK20" s="193"/>
      <c r="TAL20" s="193"/>
      <c r="TAM20" s="193"/>
      <c r="TAN20" s="193"/>
      <c r="TAO20" s="193"/>
      <c r="TAP20" s="193"/>
      <c r="TAQ20" s="193"/>
      <c r="TAR20" s="193"/>
      <c r="TAS20" s="193"/>
      <c r="TAT20" s="193"/>
      <c r="TAU20" s="193"/>
      <c r="TAV20" s="193"/>
      <c r="TAW20" s="193"/>
      <c r="TAX20" s="193"/>
      <c r="TAY20" s="193"/>
      <c r="TAZ20" s="193"/>
      <c r="TBA20" s="193"/>
      <c r="TBB20" s="193"/>
      <c r="TBC20" s="193"/>
      <c r="TBD20" s="193"/>
      <c r="TBE20" s="193"/>
      <c r="TBF20" s="193"/>
      <c r="TBG20" s="193"/>
      <c r="TBH20" s="193"/>
      <c r="TBI20" s="193"/>
      <c r="TBJ20" s="193"/>
      <c r="TBK20" s="193"/>
      <c r="TBL20" s="193"/>
      <c r="TBM20" s="193"/>
      <c r="TBN20" s="193"/>
      <c r="TBO20" s="193"/>
      <c r="TBP20" s="193"/>
      <c r="TBQ20" s="193"/>
      <c r="TBR20" s="193"/>
      <c r="TBS20" s="193"/>
      <c r="TBT20" s="193"/>
      <c r="TBU20" s="193"/>
      <c r="TBV20" s="193"/>
      <c r="TBW20" s="193"/>
      <c r="TBX20" s="193"/>
      <c r="TBY20" s="193"/>
      <c r="TBZ20" s="193"/>
      <c r="TCA20" s="193"/>
      <c r="TCB20" s="193"/>
      <c r="TCC20" s="193"/>
      <c r="TCD20" s="193"/>
      <c r="TCE20" s="193"/>
      <c r="TCF20" s="193"/>
      <c r="TCG20" s="193"/>
      <c r="TCH20" s="193"/>
      <c r="TCI20" s="193"/>
      <c r="TCJ20" s="193"/>
      <c r="TCK20" s="193"/>
      <c r="TCL20" s="193"/>
      <c r="TCM20" s="193"/>
      <c r="TCN20" s="193"/>
      <c r="TCO20" s="193"/>
      <c r="TCP20" s="193"/>
      <c r="TCQ20" s="193"/>
      <c r="TCR20" s="193"/>
      <c r="TCS20" s="193"/>
      <c r="TCT20" s="193"/>
      <c r="TCU20" s="193"/>
      <c r="TCV20" s="193"/>
      <c r="TCW20" s="193"/>
      <c r="TCX20" s="193"/>
      <c r="TCY20" s="193"/>
      <c r="TCZ20" s="193"/>
      <c r="TDA20" s="193"/>
      <c r="TDB20" s="193"/>
      <c r="TDC20" s="193"/>
      <c r="TDD20" s="193"/>
      <c r="TDE20" s="193"/>
      <c r="TDF20" s="193"/>
      <c r="TDG20" s="193"/>
      <c r="TDH20" s="193"/>
      <c r="TDI20" s="193"/>
      <c r="TDJ20" s="193"/>
      <c r="TDK20" s="193"/>
      <c r="TDL20" s="193"/>
      <c r="TDM20" s="193"/>
      <c r="TDN20" s="193"/>
      <c r="TDO20" s="193"/>
      <c r="TDP20" s="193"/>
      <c r="TDQ20" s="193"/>
      <c r="TDR20" s="193"/>
      <c r="TDS20" s="193"/>
      <c r="TDT20" s="193"/>
      <c r="TDU20" s="193"/>
      <c r="TDV20" s="193"/>
      <c r="TDW20" s="193"/>
      <c r="TDX20" s="193"/>
      <c r="TDY20" s="193"/>
      <c r="TDZ20" s="193"/>
      <c r="TEA20" s="193"/>
      <c r="TEB20" s="193"/>
      <c r="TEC20" s="193"/>
      <c r="TED20" s="193"/>
      <c r="TEE20" s="193"/>
      <c r="TEF20" s="193"/>
      <c r="TEG20" s="193"/>
      <c r="TEH20" s="193"/>
      <c r="TEI20" s="193"/>
      <c r="TEJ20" s="193"/>
      <c r="TEK20" s="193"/>
      <c r="TEL20" s="193"/>
      <c r="TEM20" s="193"/>
      <c r="TEN20" s="193"/>
      <c r="TEO20" s="193"/>
      <c r="TEP20" s="193"/>
      <c r="TEQ20" s="193"/>
      <c r="TER20" s="193"/>
      <c r="TES20" s="193"/>
      <c r="TET20" s="193"/>
      <c r="TEU20" s="193"/>
      <c r="TEV20" s="193"/>
      <c r="TEW20" s="193"/>
      <c r="TEX20" s="193"/>
      <c r="TEY20" s="193"/>
      <c r="TEZ20" s="193"/>
      <c r="TFA20" s="193"/>
      <c r="TFB20" s="193"/>
      <c r="TFC20" s="193"/>
      <c r="TFD20" s="193"/>
      <c r="TFE20" s="193"/>
      <c r="TFF20" s="193"/>
      <c r="TFG20" s="193"/>
      <c r="TFH20" s="193"/>
      <c r="TFI20" s="193"/>
      <c r="TFJ20" s="193"/>
      <c r="TFK20" s="193"/>
      <c r="TFL20" s="193"/>
      <c r="TFM20" s="193"/>
      <c r="TFN20" s="193"/>
      <c r="TFO20" s="193"/>
      <c r="TFP20" s="193"/>
      <c r="TFQ20" s="193"/>
      <c r="TFR20" s="193"/>
      <c r="TFS20" s="193"/>
      <c r="TFT20" s="193"/>
      <c r="TFU20" s="193"/>
      <c r="TFV20" s="193"/>
      <c r="TFW20" s="193"/>
      <c r="TFX20" s="193"/>
      <c r="TFY20" s="193"/>
      <c r="TFZ20" s="193"/>
      <c r="TGA20" s="193"/>
      <c r="TGB20" s="193"/>
      <c r="TGC20" s="193"/>
      <c r="TGD20" s="193"/>
      <c r="TGE20" s="193"/>
      <c r="TGF20" s="193"/>
      <c r="TGG20" s="193"/>
      <c r="TGH20" s="193"/>
      <c r="TGI20" s="193"/>
      <c r="TGJ20" s="193"/>
      <c r="TGK20" s="193"/>
      <c r="TGL20" s="193"/>
      <c r="TGM20" s="193"/>
      <c r="TGN20" s="193"/>
      <c r="TGO20" s="193"/>
      <c r="TGP20" s="193"/>
      <c r="TGQ20" s="193"/>
      <c r="TGR20" s="193"/>
      <c r="TGS20" s="193"/>
      <c r="TGT20" s="193"/>
      <c r="TGU20" s="193"/>
      <c r="TGV20" s="193"/>
      <c r="TGW20" s="193"/>
      <c r="TGX20" s="193"/>
      <c r="TGY20" s="193"/>
      <c r="TGZ20" s="193"/>
      <c r="THA20" s="193"/>
      <c r="THB20" s="193"/>
      <c r="THC20" s="193"/>
      <c r="THD20" s="193"/>
      <c r="THE20" s="193"/>
      <c r="THF20" s="193"/>
      <c r="THG20" s="193"/>
      <c r="THH20" s="193"/>
      <c r="THI20" s="193"/>
      <c r="THJ20" s="193"/>
      <c r="THK20" s="193"/>
      <c r="THL20" s="193"/>
      <c r="THM20" s="193"/>
      <c r="THN20" s="193"/>
      <c r="THO20" s="193"/>
      <c r="THP20" s="193"/>
      <c r="THQ20" s="193"/>
      <c r="THR20" s="193"/>
      <c r="THS20" s="193"/>
      <c r="THT20" s="193"/>
      <c r="THU20" s="193"/>
      <c r="THV20" s="193"/>
      <c r="THW20" s="193"/>
      <c r="THX20" s="193"/>
      <c r="THY20" s="193"/>
      <c r="THZ20" s="193"/>
      <c r="TIA20" s="193"/>
      <c r="TIB20" s="193"/>
      <c r="TIC20" s="193"/>
      <c r="TID20" s="193"/>
      <c r="TIE20" s="193"/>
      <c r="TIF20" s="193"/>
      <c r="TIG20" s="193"/>
      <c r="TIH20" s="193"/>
      <c r="TII20" s="193"/>
      <c r="TIJ20" s="193"/>
      <c r="TIK20" s="193"/>
      <c r="TIL20" s="193"/>
      <c r="TIM20" s="193"/>
      <c r="TIN20" s="193"/>
      <c r="TIO20" s="193"/>
      <c r="TIP20" s="193"/>
      <c r="TIQ20" s="193"/>
      <c r="TIR20" s="193"/>
      <c r="TIS20" s="193"/>
      <c r="TIT20" s="193"/>
      <c r="TIU20" s="193"/>
      <c r="TIV20" s="193"/>
      <c r="TIW20" s="193"/>
      <c r="TIX20" s="193"/>
      <c r="TIY20" s="193"/>
      <c r="TIZ20" s="193"/>
      <c r="TJA20" s="193"/>
      <c r="TJB20" s="193"/>
      <c r="TJC20" s="193"/>
      <c r="TJD20" s="193"/>
      <c r="TJE20" s="193"/>
      <c r="TJF20" s="193"/>
      <c r="TJG20" s="193"/>
      <c r="TJH20" s="193"/>
      <c r="TJI20" s="193"/>
      <c r="TJJ20" s="193"/>
      <c r="TJK20" s="193"/>
      <c r="TJL20" s="193"/>
      <c r="TJM20" s="193"/>
      <c r="TJN20" s="193"/>
      <c r="TJO20" s="193"/>
      <c r="TJP20" s="193"/>
      <c r="TJQ20" s="193"/>
      <c r="TJR20" s="193"/>
      <c r="TJS20" s="193"/>
      <c r="TJT20" s="193"/>
      <c r="TJU20" s="193"/>
      <c r="TJV20" s="193"/>
      <c r="TJW20" s="193"/>
      <c r="TJX20" s="193"/>
      <c r="TJY20" s="193"/>
      <c r="TJZ20" s="193"/>
      <c r="TKA20" s="193"/>
      <c r="TKB20" s="193"/>
      <c r="TKC20" s="193"/>
      <c r="TKD20" s="193"/>
      <c r="TKE20" s="193"/>
      <c r="TKF20" s="193"/>
      <c r="TKG20" s="193"/>
      <c r="TKH20" s="193"/>
      <c r="TKI20" s="193"/>
      <c r="TKJ20" s="193"/>
      <c r="TKK20" s="193"/>
      <c r="TKL20" s="193"/>
      <c r="TKM20" s="193"/>
      <c r="TKN20" s="193"/>
      <c r="TKO20" s="193"/>
      <c r="TKP20" s="193"/>
      <c r="TKQ20" s="193"/>
      <c r="TKR20" s="193"/>
      <c r="TKS20" s="193"/>
      <c r="TKT20" s="193"/>
      <c r="TKU20" s="193"/>
      <c r="TKV20" s="193"/>
      <c r="TKW20" s="193"/>
      <c r="TKX20" s="193"/>
      <c r="TKY20" s="193"/>
      <c r="TKZ20" s="193"/>
      <c r="TLA20" s="193"/>
      <c r="TLB20" s="193"/>
      <c r="TLC20" s="193"/>
      <c r="TLD20" s="193"/>
      <c r="TLE20" s="193"/>
      <c r="TLF20" s="193"/>
      <c r="TLG20" s="193"/>
      <c r="TLH20" s="193"/>
      <c r="TLI20" s="193"/>
      <c r="TLJ20" s="193"/>
      <c r="TLK20" s="193"/>
      <c r="TLL20" s="193"/>
      <c r="TLM20" s="193"/>
      <c r="TLN20" s="193"/>
      <c r="TLO20" s="193"/>
      <c r="TLP20" s="193"/>
      <c r="TLQ20" s="193"/>
      <c r="TLR20" s="193"/>
      <c r="TLS20" s="193"/>
      <c r="TLT20" s="193"/>
      <c r="TLU20" s="193"/>
      <c r="TLV20" s="193"/>
      <c r="TLW20" s="193"/>
      <c r="TLX20" s="193"/>
      <c r="TLY20" s="193"/>
      <c r="TLZ20" s="193"/>
      <c r="TMA20" s="193"/>
      <c r="TMB20" s="193"/>
      <c r="TMC20" s="193"/>
      <c r="TMD20" s="193"/>
      <c r="TME20" s="193"/>
      <c r="TMF20" s="193"/>
      <c r="TMG20" s="193"/>
      <c r="TMH20" s="193"/>
      <c r="TMI20" s="193"/>
      <c r="TMJ20" s="193"/>
      <c r="TMK20" s="193"/>
      <c r="TML20" s="193"/>
      <c r="TMM20" s="193"/>
      <c r="TMN20" s="193"/>
      <c r="TMO20" s="193"/>
      <c r="TMP20" s="193"/>
      <c r="TMQ20" s="193"/>
      <c r="TMR20" s="193"/>
      <c r="TMS20" s="193"/>
      <c r="TMT20" s="193"/>
      <c r="TMU20" s="193"/>
      <c r="TMV20" s="193"/>
      <c r="TMW20" s="193"/>
      <c r="TMX20" s="193"/>
      <c r="TMY20" s="193"/>
      <c r="TMZ20" s="193"/>
      <c r="TNA20" s="193"/>
      <c r="TNB20" s="193"/>
      <c r="TNC20" s="193"/>
      <c r="TND20" s="193"/>
      <c r="TNE20" s="193"/>
      <c r="TNF20" s="193"/>
      <c r="TNG20" s="193"/>
      <c r="TNH20" s="193"/>
      <c r="TNI20" s="193"/>
      <c r="TNJ20" s="193"/>
      <c r="TNK20" s="193"/>
      <c r="TNL20" s="193"/>
      <c r="TNM20" s="193"/>
      <c r="TNN20" s="193"/>
      <c r="TNO20" s="193"/>
      <c r="TNP20" s="193"/>
      <c r="TNQ20" s="193"/>
      <c r="TNR20" s="193"/>
      <c r="TNS20" s="193"/>
      <c r="TNT20" s="193"/>
      <c r="TNU20" s="193"/>
      <c r="TNV20" s="193"/>
      <c r="TNW20" s="193"/>
      <c r="TNX20" s="193"/>
      <c r="TNY20" s="193"/>
      <c r="TNZ20" s="193"/>
      <c r="TOA20" s="193"/>
      <c r="TOB20" s="193"/>
      <c r="TOC20" s="193"/>
      <c r="TOD20" s="193"/>
      <c r="TOE20" s="193"/>
      <c r="TOF20" s="193"/>
      <c r="TOG20" s="193"/>
      <c r="TOH20" s="193"/>
      <c r="TOI20" s="193"/>
      <c r="TOJ20" s="193"/>
      <c r="TOK20" s="193"/>
      <c r="TOL20" s="193"/>
      <c r="TOM20" s="193"/>
      <c r="TON20" s="193"/>
      <c r="TOO20" s="193"/>
      <c r="TOP20" s="193"/>
      <c r="TOQ20" s="193"/>
      <c r="TOR20" s="193"/>
      <c r="TOS20" s="193"/>
      <c r="TOT20" s="193"/>
      <c r="TOU20" s="193"/>
      <c r="TOV20" s="193"/>
      <c r="TOW20" s="193"/>
      <c r="TOX20" s="193"/>
      <c r="TOY20" s="193"/>
      <c r="TOZ20" s="193"/>
      <c r="TPA20" s="193"/>
      <c r="TPB20" s="193"/>
      <c r="TPC20" s="193"/>
      <c r="TPD20" s="193"/>
      <c r="TPE20" s="193"/>
      <c r="TPF20" s="193"/>
      <c r="TPG20" s="193"/>
      <c r="TPH20" s="193"/>
      <c r="TPI20" s="193"/>
      <c r="TPJ20" s="193"/>
      <c r="TPK20" s="193"/>
      <c r="TPL20" s="193"/>
      <c r="TPM20" s="193"/>
      <c r="TPN20" s="193"/>
      <c r="TPO20" s="193"/>
      <c r="TPP20" s="193"/>
      <c r="TPQ20" s="193"/>
      <c r="TPR20" s="193"/>
      <c r="TPS20" s="193"/>
      <c r="TPT20" s="193"/>
      <c r="TPU20" s="193"/>
      <c r="TPV20" s="193"/>
      <c r="TPW20" s="193"/>
      <c r="TPX20" s="193"/>
      <c r="TPY20" s="193"/>
      <c r="TPZ20" s="193"/>
      <c r="TQA20" s="193"/>
      <c r="TQB20" s="193"/>
      <c r="TQC20" s="193"/>
      <c r="TQD20" s="193"/>
      <c r="TQE20" s="193"/>
      <c r="TQF20" s="193"/>
      <c r="TQG20" s="193"/>
      <c r="TQH20" s="193"/>
      <c r="TQI20" s="193"/>
      <c r="TQJ20" s="193"/>
      <c r="TQK20" s="193"/>
      <c r="TQL20" s="193"/>
      <c r="TQM20" s="193"/>
      <c r="TQN20" s="193"/>
      <c r="TQO20" s="193"/>
      <c r="TQP20" s="193"/>
      <c r="TQQ20" s="193"/>
      <c r="TQR20" s="193"/>
      <c r="TQS20" s="193"/>
      <c r="TQT20" s="193"/>
      <c r="TQU20" s="193"/>
      <c r="TQV20" s="193"/>
      <c r="TQW20" s="193"/>
      <c r="TQX20" s="193"/>
      <c r="TQY20" s="193"/>
      <c r="TQZ20" s="193"/>
      <c r="TRA20" s="193"/>
      <c r="TRB20" s="193"/>
      <c r="TRC20" s="193"/>
      <c r="TRD20" s="193"/>
      <c r="TRE20" s="193"/>
      <c r="TRF20" s="193"/>
      <c r="TRG20" s="193"/>
      <c r="TRH20" s="193"/>
      <c r="TRI20" s="193"/>
      <c r="TRJ20" s="193"/>
      <c r="TRK20" s="193"/>
      <c r="TRL20" s="193"/>
      <c r="TRM20" s="193"/>
      <c r="TRN20" s="193"/>
      <c r="TRO20" s="193"/>
      <c r="TRP20" s="193"/>
      <c r="TRQ20" s="193"/>
      <c r="TRR20" s="193"/>
      <c r="TRS20" s="193"/>
      <c r="TRT20" s="193"/>
      <c r="TRU20" s="193"/>
      <c r="TRV20" s="193"/>
      <c r="TRW20" s="193"/>
      <c r="TRX20" s="193"/>
      <c r="TRY20" s="193"/>
      <c r="TRZ20" s="193"/>
      <c r="TSA20" s="193"/>
      <c r="TSB20" s="193"/>
      <c r="TSC20" s="193"/>
      <c r="TSD20" s="193"/>
      <c r="TSE20" s="193"/>
      <c r="TSF20" s="193"/>
      <c r="TSG20" s="193"/>
      <c r="TSH20" s="193"/>
      <c r="TSI20" s="193"/>
      <c r="TSJ20" s="193"/>
      <c r="TSK20" s="193"/>
      <c r="TSL20" s="193"/>
      <c r="TSM20" s="193"/>
      <c r="TSN20" s="193"/>
      <c r="TSO20" s="193"/>
      <c r="TSP20" s="193"/>
      <c r="TSQ20" s="193"/>
      <c r="TSR20" s="193"/>
      <c r="TSS20" s="193"/>
      <c r="TST20" s="193"/>
      <c r="TSU20" s="193"/>
      <c r="TSV20" s="193"/>
      <c r="TSW20" s="193"/>
      <c r="TSX20" s="193"/>
      <c r="TSY20" s="193"/>
      <c r="TSZ20" s="193"/>
      <c r="TTA20" s="193"/>
      <c r="TTB20" s="193"/>
      <c r="TTC20" s="193"/>
      <c r="TTD20" s="193"/>
      <c r="TTE20" s="193"/>
      <c r="TTF20" s="193"/>
      <c r="TTG20" s="193"/>
      <c r="TTH20" s="193"/>
      <c r="TTI20" s="193"/>
      <c r="TTJ20" s="193"/>
      <c r="TTK20" s="193"/>
      <c r="TTL20" s="193"/>
      <c r="TTM20" s="193"/>
      <c r="TTN20" s="193"/>
      <c r="TTO20" s="193"/>
      <c r="TTP20" s="193"/>
      <c r="TTQ20" s="193"/>
      <c r="TTR20" s="193"/>
      <c r="TTS20" s="193"/>
      <c r="TTT20" s="193"/>
      <c r="TTU20" s="193"/>
      <c r="TTV20" s="193"/>
      <c r="TTW20" s="193"/>
      <c r="TTX20" s="193"/>
      <c r="TTY20" s="193"/>
      <c r="TTZ20" s="193"/>
      <c r="TUA20" s="193"/>
      <c r="TUB20" s="193"/>
      <c r="TUC20" s="193"/>
      <c r="TUD20" s="193"/>
      <c r="TUE20" s="193"/>
      <c r="TUF20" s="193"/>
      <c r="TUG20" s="193"/>
      <c r="TUH20" s="193"/>
      <c r="TUI20" s="193"/>
      <c r="TUJ20" s="193"/>
      <c r="TUK20" s="193"/>
      <c r="TUL20" s="193"/>
      <c r="TUM20" s="193"/>
      <c r="TUN20" s="193"/>
      <c r="TUO20" s="193"/>
      <c r="TUP20" s="193"/>
      <c r="TUQ20" s="193"/>
      <c r="TUR20" s="193"/>
      <c r="TUS20" s="193"/>
      <c r="TUT20" s="193"/>
      <c r="TUU20" s="193"/>
      <c r="TUV20" s="193"/>
      <c r="TUW20" s="193"/>
      <c r="TUX20" s="193"/>
      <c r="TUY20" s="193"/>
      <c r="TUZ20" s="193"/>
      <c r="TVA20" s="193"/>
      <c r="TVB20" s="193"/>
      <c r="TVC20" s="193"/>
      <c r="TVD20" s="193"/>
      <c r="TVE20" s="193"/>
      <c r="TVF20" s="193"/>
      <c r="TVG20" s="193"/>
      <c r="TVH20" s="193"/>
      <c r="TVI20" s="193"/>
      <c r="TVJ20" s="193"/>
      <c r="TVK20" s="193"/>
      <c r="TVL20" s="193"/>
      <c r="TVM20" s="193"/>
      <c r="TVN20" s="193"/>
      <c r="TVO20" s="193"/>
      <c r="TVP20" s="193"/>
      <c r="TVQ20" s="193"/>
      <c r="TVR20" s="193"/>
      <c r="TVS20" s="193"/>
      <c r="TVT20" s="193"/>
      <c r="TVU20" s="193"/>
      <c r="TVV20" s="193"/>
      <c r="TVW20" s="193"/>
      <c r="TVX20" s="193"/>
      <c r="TVY20" s="193"/>
      <c r="TVZ20" s="193"/>
      <c r="TWA20" s="193"/>
      <c r="TWB20" s="193"/>
      <c r="TWC20" s="193"/>
      <c r="TWD20" s="193"/>
      <c r="TWE20" s="193"/>
      <c r="TWF20" s="193"/>
      <c r="TWG20" s="193"/>
      <c r="TWH20" s="193"/>
      <c r="TWI20" s="193"/>
      <c r="TWJ20" s="193"/>
      <c r="TWK20" s="193"/>
      <c r="TWL20" s="193"/>
      <c r="TWM20" s="193"/>
      <c r="TWN20" s="193"/>
      <c r="TWO20" s="193"/>
      <c r="TWP20" s="193"/>
      <c r="TWQ20" s="193"/>
      <c r="TWR20" s="193"/>
      <c r="TWS20" s="193"/>
      <c r="TWT20" s="193"/>
      <c r="TWU20" s="193"/>
      <c r="TWV20" s="193"/>
      <c r="TWW20" s="193"/>
      <c r="TWX20" s="193"/>
      <c r="TWY20" s="193"/>
      <c r="TWZ20" s="193"/>
      <c r="TXA20" s="193"/>
      <c r="TXB20" s="193"/>
      <c r="TXC20" s="193"/>
      <c r="TXD20" s="193"/>
      <c r="TXE20" s="193"/>
      <c r="TXF20" s="193"/>
      <c r="TXG20" s="193"/>
      <c r="TXH20" s="193"/>
      <c r="TXI20" s="193"/>
      <c r="TXJ20" s="193"/>
      <c r="TXK20" s="193"/>
      <c r="TXL20" s="193"/>
      <c r="TXM20" s="193"/>
      <c r="TXN20" s="193"/>
      <c r="TXO20" s="193"/>
      <c r="TXP20" s="193"/>
      <c r="TXQ20" s="193"/>
      <c r="TXR20" s="193"/>
      <c r="TXS20" s="193"/>
      <c r="TXT20" s="193"/>
      <c r="TXU20" s="193"/>
      <c r="TXV20" s="193"/>
      <c r="TXW20" s="193"/>
      <c r="TXX20" s="193"/>
      <c r="TXY20" s="193"/>
      <c r="TXZ20" s="193"/>
      <c r="TYA20" s="193"/>
      <c r="TYB20" s="193"/>
      <c r="TYC20" s="193"/>
      <c r="TYD20" s="193"/>
      <c r="TYE20" s="193"/>
      <c r="TYF20" s="193"/>
      <c r="TYG20" s="193"/>
      <c r="TYH20" s="193"/>
      <c r="TYI20" s="193"/>
      <c r="TYJ20" s="193"/>
      <c r="TYK20" s="193"/>
      <c r="TYL20" s="193"/>
      <c r="TYM20" s="193"/>
      <c r="TYN20" s="193"/>
      <c r="TYO20" s="193"/>
      <c r="TYP20" s="193"/>
      <c r="TYQ20" s="193"/>
      <c r="TYR20" s="193"/>
      <c r="TYS20" s="193"/>
      <c r="TYT20" s="193"/>
      <c r="TYU20" s="193"/>
      <c r="TYV20" s="193"/>
      <c r="TYW20" s="193"/>
      <c r="TYX20" s="193"/>
      <c r="TYY20" s="193"/>
      <c r="TYZ20" s="193"/>
      <c r="TZA20" s="193"/>
      <c r="TZB20" s="193"/>
      <c r="TZC20" s="193"/>
      <c r="TZD20" s="193"/>
      <c r="TZE20" s="193"/>
      <c r="TZF20" s="193"/>
      <c r="TZG20" s="193"/>
      <c r="TZH20" s="193"/>
      <c r="TZI20" s="193"/>
      <c r="TZJ20" s="193"/>
      <c r="TZK20" s="193"/>
      <c r="TZL20" s="193"/>
      <c r="TZM20" s="193"/>
      <c r="TZN20" s="193"/>
      <c r="TZO20" s="193"/>
      <c r="TZP20" s="193"/>
      <c r="TZQ20" s="193"/>
      <c r="TZR20" s="193"/>
      <c r="TZS20" s="193"/>
      <c r="TZT20" s="193"/>
      <c r="TZU20" s="193"/>
      <c r="TZV20" s="193"/>
      <c r="TZW20" s="193"/>
      <c r="TZX20" s="193"/>
      <c r="TZY20" s="193"/>
      <c r="TZZ20" s="193"/>
      <c r="UAA20" s="193"/>
      <c r="UAB20" s="193"/>
      <c r="UAC20" s="193"/>
      <c r="UAD20" s="193"/>
      <c r="UAE20" s="193"/>
      <c r="UAF20" s="193"/>
      <c r="UAG20" s="193"/>
      <c r="UAH20" s="193"/>
      <c r="UAI20" s="193"/>
      <c r="UAJ20" s="193"/>
      <c r="UAK20" s="193"/>
      <c r="UAL20" s="193"/>
      <c r="UAM20" s="193"/>
      <c r="UAN20" s="193"/>
      <c r="UAO20" s="193"/>
      <c r="UAP20" s="193"/>
      <c r="UAQ20" s="193"/>
      <c r="UAR20" s="193"/>
      <c r="UAS20" s="193"/>
      <c r="UAT20" s="193"/>
      <c r="UAU20" s="193"/>
      <c r="UAV20" s="193"/>
      <c r="UAW20" s="193"/>
      <c r="UAX20" s="193"/>
      <c r="UAY20" s="193"/>
      <c r="UAZ20" s="193"/>
      <c r="UBA20" s="193"/>
      <c r="UBB20" s="193"/>
      <c r="UBC20" s="193"/>
      <c r="UBD20" s="193"/>
      <c r="UBE20" s="193"/>
      <c r="UBF20" s="193"/>
      <c r="UBG20" s="193"/>
      <c r="UBH20" s="193"/>
      <c r="UBI20" s="193"/>
      <c r="UBJ20" s="193"/>
      <c r="UBK20" s="193"/>
      <c r="UBL20" s="193"/>
      <c r="UBM20" s="193"/>
      <c r="UBN20" s="193"/>
      <c r="UBO20" s="193"/>
      <c r="UBP20" s="193"/>
      <c r="UBQ20" s="193"/>
      <c r="UBR20" s="193"/>
      <c r="UBS20" s="193"/>
      <c r="UBT20" s="193"/>
      <c r="UBU20" s="193"/>
      <c r="UBV20" s="193"/>
      <c r="UBW20" s="193"/>
      <c r="UBX20" s="193"/>
      <c r="UBY20" s="193"/>
      <c r="UBZ20" s="193"/>
      <c r="UCA20" s="193"/>
      <c r="UCB20" s="193"/>
      <c r="UCC20" s="193"/>
      <c r="UCD20" s="193"/>
      <c r="UCE20" s="193"/>
      <c r="UCF20" s="193"/>
      <c r="UCG20" s="193"/>
      <c r="UCH20" s="193"/>
      <c r="UCI20" s="193"/>
      <c r="UCJ20" s="193"/>
      <c r="UCK20" s="193"/>
      <c r="UCL20" s="193"/>
      <c r="UCM20" s="193"/>
      <c r="UCN20" s="193"/>
      <c r="UCO20" s="193"/>
      <c r="UCP20" s="193"/>
      <c r="UCQ20" s="193"/>
      <c r="UCR20" s="193"/>
      <c r="UCS20" s="193"/>
      <c r="UCT20" s="193"/>
      <c r="UCU20" s="193"/>
      <c r="UCV20" s="193"/>
      <c r="UCW20" s="193"/>
      <c r="UCX20" s="193"/>
      <c r="UCY20" s="193"/>
      <c r="UCZ20" s="193"/>
      <c r="UDA20" s="193"/>
      <c r="UDB20" s="193"/>
      <c r="UDC20" s="193"/>
      <c r="UDD20" s="193"/>
      <c r="UDE20" s="193"/>
      <c r="UDF20" s="193"/>
      <c r="UDG20" s="193"/>
      <c r="UDH20" s="193"/>
      <c r="UDI20" s="193"/>
      <c r="UDJ20" s="193"/>
      <c r="UDK20" s="193"/>
      <c r="UDL20" s="193"/>
      <c r="UDM20" s="193"/>
      <c r="UDN20" s="193"/>
      <c r="UDO20" s="193"/>
      <c r="UDP20" s="193"/>
      <c r="UDQ20" s="193"/>
      <c r="UDR20" s="193"/>
      <c r="UDS20" s="193"/>
      <c r="UDT20" s="193"/>
      <c r="UDU20" s="193"/>
      <c r="UDV20" s="193"/>
      <c r="UDW20" s="193"/>
      <c r="UDX20" s="193"/>
      <c r="UDY20" s="193"/>
      <c r="UDZ20" s="193"/>
      <c r="UEA20" s="193"/>
      <c r="UEB20" s="193"/>
      <c r="UEC20" s="193"/>
      <c r="UED20" s="193"/>
      <c r="UEE20" s="193"/>
      <c r="UEF20" s="193"/>
      <c r="UEG20" s="193"/>
      <c r="UEH20" s="193"/>
      <c r="UEI20" s="193"/>
      <c r="UEJ20" s="193"/>
      <c r="UEK20" s="193"/>
      <c r="UEL20" s="193"/>
      <c r="UEM20" s="193"/>
      <c r="UEN20" s="193"/>
      <c r="UEO20" s="193"/>
      <c r="UEP20" s="193"/>
      <c r="UEQ20" s="193"/>
      <c r="UER20" s="193"/>
      <c r="UES20" s="193"/>
      <c r="UET20" s="193"/>
      <c r="UEU20" s="193"/>
      <c r="UEV20" s="193"/>
      <c r="UEW20" s="193"/>
      <c r="UEX20" s="193"/>
      <c r="UEY20" s="193"/>
      <c r="UEZ20" s="193"/>
      <c r="UFA20" s="193"/>
      <c r="UFB20" s="193"/>
      <c r="UFC20" s="193"/>
      <c r="UFD20" s="193"/>
      <c r="UFE20" s="193"/>
      <c r="UFF20" s="193"/>
      <c r="UFG20" s="193"/>
      <c r="UFH20" s="193"/>
      <c r="UFI20" s="193"/>
      <c r="UFJ20" s="193"/>
      <c r="UFK20" s="193"/>
      <c r="UFL20" s="193"/>
      <c r="UFM20" s="193"/>
      <c r="UFN20" s="193"/>
      <c r="UFO20" s="193"/>
      <c r="UFP20" s="193"/>
      <c r="UFQ20" s="193"/>
      <c r="UFR20" s="193"/>
      <c r="UFS20" s="193"/>
      <c r="UFT20" s="193"/>
      <c r="UFU20" s="193"/>
      <c r="UFV20" s="193"/>
      <c r="UFW20" s="193"/>
      <c r="UFX20" s="193"/>
      <c r="UFY20" s="193"/>
      <c r="UFZ20" s="193"/>
      <c r="UGA20" s="193"/>
      <c r="UGB20" s="193"/>
      <c r="UGC20" s="193"/>
      <c r="UGD20" s="193"/>
      <c r="UGE20" s="193"/>
      <c r="UGF20" s="193"/>
      <c r="UGG20" s="193"/>
      <c r="UGH20" s="193"/>
      <c r="UGI20" s="193"/>
      <c r="UGJ20" s="193"/>
      <c r="UGK20" s="193"/>
      <c r="UGL20" s="193"/>
      <c r="UGM20" s="193"/>
      <c r="UGN20" s="193"/>
      <c r="UGO20" s="193"/>
      <c r="UGP20" s="193"/>
      <c r="UGQ20" s="193"/>
      <c r="UGR20" s="193"/>
      <c r="UGS20" s="193"/>
      <c r="UGT20" s="193"/>
      <c r="UGU20" s="193"/>
      <c r="UGV20" s="193"/>
      <c r="UGW20" s="193"/>
      <c r="UGX20" s="193"/>
      <c r="UGY20" s="193"/>
      <c r="UGZ20" s="193"/>
      <c r="UHA20" s="193"/>
      <c r="UHB20" s="193"/>
      <c r="UHC20" s="193"/>
      <c r="UHD20" s="193"/>
      <c r="UHE20" s="193"/>
      <c r="UHF20" s="193"/>
      <c r="UHG20" s="193"/>
      <c r="UHH20" s="193"/>
      <c r="UHI20" s="193"/>
      <c r="UHJ20" s="193"/>
      <c r="UHK20" s="193"/>
      <c r="UHL20" s="193"/>
      <c r="UHM20" s="193"/>
      <c r="UHN20" s="193"/>
      <c r="UHO20" s="193"/>
      <c r="UHP20" s="193"/>
      <c r="UHQ20" s="193"/>
      <c r="UHR20" s="193"/>
      <c r="UHS20" s="193"/>
      <c r="UHT20" s="193"/>
      <c r="UHU20" s="193"/>
      <c r="UHV20" s="193"/>
      <c r="UHW20" s="193"/>
      <c r="UHX20" s="193"/>
      <c r="UHY20" s="193"/>
      <c r="UHZ20" s="193"/>
      <c r="UIA20" s="193"/>
      <c r="UIB20" s="193"/>
      <c r="UIC20" s="193"/>
      <c r="UID20" s="193"/>
      <c r="UIE20" s="193"/>
      <c r="UIF20" s="193"/>
      <c r="UIG20" s="193"/>
      <c r="UIH20" s="193"/>
      <c r="UII20" s="193"/>
      <c r="UIJ20" s="193"/>
      <c r="UIK20" s="193"/>
      <c r="UIL20" s="193"/>
      <c r="UIM20" s="193"/>
      <c r="UIN20" s="193"/>
      <c r="UIO20" s="193"/>
      <c r="UIP20" s="193"/>
      <c r="UIQ20" s="193"/>
      <c r="UIR20" s="193"/>
      <c r="UIS20" s="193"/>
      <c r="UIT20" s="193"/>
      <c r="UIU20" s="193"/>
      <c r="UIV20" s="193"/>
      <c r="UIW20" s="193"/>
      <c r="UIX20" s="193"/>
      <c r="UIY20" s="193"/>
      <c r="UIZ20" s="193"/>
      <c r="UJA20" s="193"/>
      <c r="UJB20" s="193"/>
      <c r="UJC20" s="193"/>
      <c r="UJD20" s="193"/>
      <c r="UJE20" s="193"/>
      <c r="UJF20" s="193"/>
      <c r="UJG20" s="193"/>
      <c r="UJH20" s="193"/>
      <c r="UJI20" s="193"/>
      <c r="UJJ20" s="193"/>
      <c r="UJK20" s="193"/>
      <c r="UJL20" s="193"/>
      <c r="UJM20" s="193"/>
      <c r="UJN20" s="193"/>
      <c r="UJO20" s="193"/>
      <c r="UJP20" s="193"/>
      <c r="UJQ20" s="193"/>
      <c r="UJR20" s="193"/>
      <c r="UJS20" s="193"/>
      <c r="UJT20" s="193"/>
      <c r="UJU20" s="193"/>
      <c r="UJV20" s="193"/>
      <c r="UJW20" s="193"/>
      <c r="UJX20" s="193"/>
      <c r="UJY20" s="193"/>
      <c r="UJZ20" s="193"/>
      <c r="UKA20" s="193"/>
      <c r="UKB20" s="193"/>
      <c r="UKC20" s="193"/>
      <c r="UKD20" s="193"/>
      <c r="UKE20" s="193"/>
      <c r="UKF20" s="193"/>
      <c r="UKG20" s="193"/>
      <c r="UKH20" s="193"/>
      <c r="UKI20" s="193"/>
      <c r="UKJ20" s="193"/>
      <c r="UKK20" s="193"/>
      <c r="UKL20" s="193"/>
      <c r="UKM20" s="193"/>
      <c r="UKN20" s="193"/>
      <c r="UKO20" s="193"/>
      <c r="UKP20" s="193"/>
      <c r="UKQ20" s="193"/>
      <c r="UKR20" s="193"/>
      <c r="UKS20" s="193"/>
      <c r="UKT20" s="193"/>
      <c r="UKU20" s="193"/>
      <c r="UKV20" s="193"/>
      <c r="UKW20" s="193"/>
      <c r="UKX20" s="193"/>
      <c r="UKY20" s="193"/>
      <c r="UKZ20" s="193"/>
      <c r="ULA20" s="193"/>
      <c r="ULB20" s="193"/>
      <c r="ULC20" s="193"/>
      <c r="ULD20" s="193"/>
      <c r="ULE20" s="193"/>
      <c r="ULF20" s="193"/>
      <c r="ULG20" s="193"/>
      <c r="ULH20" s="193"/>
      <c r="ULI20" s="193"/>
      <c r="ULJ20" s="193"/>
      <c r="ULK20" s="193"/>
      <c r="ULL20" s="193"/>
      <c r="ULM20" s="193"/>
      <c r="ULN20" s="193"/>
      <c r="ULO20" s="193"/>
      <c r="ULP20" s="193"/>
      <c r="ULQ20" s="193"/>
      <c r="ULR20" s="193"/>
      <c r="ULS20" s="193"/>
      <c r="ULT20" s="193"/>
      <c r="ULU20" s="193"/>
      <c r="ULV20" s="193"/>
      <c r="ULW20" s="193"/>
      <c r="ULX20" s="193"/>
      <c r="ULY20" s="193"/>
      <c r="ULZ20" s="193"/>
      <c r="UMA20" s="193"/>
      <c r="UMB20" s="193"/>
      <c r="UMC20" s="193"/>
      <c r="UMD20" s="193"/>
      <c r="UME20" s="193"/>
      <c r="UMF20" s="193"/>
      <c r="UMG20" s="193"/>
      <c r="UMH20" s="193"/>
      <c r="UMI20" s="193"/>
      <c r="UMJ20" s="193"/>
      <c r="UMK20" s="193"/>
      <c r="UML20" s="193"/>
      <c r="UMM20" s="193"/>
      <c r="UMN20" s="193"/>
      <c r="UMO20" s="193"/>
      <c r="UMP20" s="193"/>
      <c r="UMQ20" s="193"/>
      <c r="UMR20" s="193"/>
      <c r="UMS20" s="193"/>
      <c r="UMT20" s="193"/>
      <c r="UMU20" s="193"/>
      <c r="UMV20" s="193"/>
      <c r="UMW20" s="193"/>
      <c r="UMX20" s="193"/>
      <c r="UMY20" s="193"/>
      <c r="UMZ20" s="193"/>
      <c r="UNA20" s="193"/>
      <c r="UNB20" s="193"/>
      <c r="UNC20" s="193"/>
      <c r="UND20" s="193"/>
      <c r="UNE20" s="193"/>
      <c r="UNF20" s="193"/>
      <c r="UNG20" s="193"/>
      <c r="UNH20" s="193"/>
      <c r="UNI20" s="193"/>
      <c r="UNJ20" s="193"/>
      <c r="UNK20" s="193"/>
      <c r="UNL20" s="193"/>
      <c r="UNM20" s="193"/>
      <c r="UNN20" s="193"/>
      <c r="UNO20" s="193"/>
      <c r="UNP20" s="193"/>
      <c r="UNQ20" s="193"/>
      <c r="UNR20" s="193"/>
      <c r="UNS20" s="193"/>
      <c r="UNT20" s="193"/>
      <c r="UNU20" s="193"/>
      <c r="UNV20" s="193"/>
      <c r="UNW20" s="193"/>
      <c r="UNX20" s="193"/>
      <c r="UNY20" s="193"/>
      <c r="UNZ20" s="193"/>
      <c r="UOA20" s="193"/>
      <c r="UOB20" s="193"/>
      <c r="UOC20" s="193"/>
      <c r="UOD20" s="193"/>
      <c r="UOE20" s="193"/>
      <c r="UOF20" s="193"/>
      <c r="UOG20" s="193"/>
      <c r="UOH20" s="193"/>
      <c r="UOI20" s="193"/>
      <c r="UOJ20" s="193"/>
      <c r="UOK20" s="193"/>
      <c r="UOL20" s="193"/>
      <c r="UOM20" s="193"/>
      <c r="UON20" s="193"/>
      <c r="UOO20" s="193"/>
      <c r="UOP20" s="193"/>
      <c r="UOQ20" s="193"/>
      <c r="UOR20" s="193"/>
      <c r="UOS20" s="193"/>
      <c r="UOT20" s="193"/>
      <c r="UOU20" s="193"/>
      <c r="UOV20" s="193"/>
      <c r="UOW20" s="193"/>
      <c r="UOX20" s="193"/>
      <c r="UOY20" s="193"/>
      <c r="UOZ20" s="193"/>
      <c r="UPA20" s="193"/>
      <c r="UPB20" s="193"/>
      <c r="UPC20" s="193"/>
      <c r="UPD20" s="193"/>
      <c r="UPE20" s="193"/>
      <c r="UPF20" s="193"/>
      <c r="UPG20" s="193"/>
      <c r="UPH20" s="193"/>
      <c r="UPI20" s="193"/>
      <c r="UPJ20" s="193"/>
      <c r="UPK20" s="193"/>
      <c r="UPL20" s="193"/>
      <c r="UPM20" s="193"/>
      <c r="UPN20" s="193"/>
      <c r="UPO20" s="193"/>
      <c r="UPP20" s="193"/>
      <c r="UPQ20" s="193"/>
      <c r="UPR20" s="193"/>
      <c r="UPS20" s="193"/>
      <c r="UPT20" s="193"/>
      <c r="UPU20" s="193"/>
      <c r="UPV20" s="193"/>
      <c r="UPW20" s="193"/>
      <c r="UPX20" s="193"/>
      <c r="UPY20" s="193"/>
      <c r="UPZ20" s="193"/>
      <c r="UQA20" s="193"/>
      <c r="UQB20" s="193"/>
      <c r="UQC20" s="193"/>
      <c r="UQD20" s="193"/>
      <c r="UQE20" s="193"/>
      <c r="UQF20" s="193"/>
      <c r="UQG20" s="193"/>
      <c r="UQH20" s="193"/>
      <c r="UQI20" s="193"/>
      <c r="UQJ20" s="193"/>
      <c r="UQK20" s="193"/>
      <c r="UQL20" s="193"/>
      <c r="UQM20" s="193"/>
      <c r="UQN20" s="193"/>
      <c r="UQO20" s="193"/>
      <c r="UQP20" s="193"/>
      <c r="UQQ20" s="193"/>
      <c r="UQR20" s="193"/>
      <c r="UQS20" s="193"/>
      <c r="UQT20" s="193"/>
      <c r="UQU20" s="193"/>
      <c r="UQV20" s="193"/>
      <c r="UQW20" s="193"/>
      <c r="UQX20" s="193"/>
      <c r="UQY20" s="193"/>
      <c r="UQZ20" s="193"/>
      <c r="URA20" s="193"/>
      <c r="URB20" s="193"/>
      <c r="URC20" s="193"/>
      <c r="URD20" s="193"/>
      <c r="URE20" s="193"/>
      <c r="URF20" s="193"/>
      <c r="URG20" s="193"/>
      <c r="URH20" s="193"/>
      <c r="URI20" s="193"/>
      <c r="URJ20" s="193"/>
      <c r="URK20" s="193"/>
      <c r="URL20" s="193"/>
      <c r="URM20" s="193"/>
      <c r="URN20" s="193"/>
      <c r="URO20" s="193"/>
      <c r="URP20" s="193"/>
      <c r="URQ20" s="193"/>
      <c r="URR20" s="193"/>
      <c r="URS20" s="193"/>
      <c r="URT20" s="193"/>
      <c r="URU20" s="193"/>
      <c r="URV20" s="193"/>
      <c r="URW20" s="193"/>
      <c r="URX20" s="193"/>
      <c r="URY20" s="193"/>
      <c r="URZ20" s="193"/>
      <c r="USA20" s="193"/>
      <c r="USB20" s="193"/>
      <c r="USC20" s="193"/>
      <c r="USD20" s="193"/>
      <c r="USE20" s="193"/>
      <c r="USF20" s="193"/>
      <c r="USG20" s="193"/>
      <c r="USH20" s="193"/>
      <c r="USI20" s="193"/>
      <c r="USJ20" s="193"/>
      <c r="USK20" s="193"/>
      <c r="USL20" s="193"/>
      <c r="USM20" s="193"/>
      <c r="USN20" s="193"/>
      <c r="USO20" s="193"/>
      <c r="USP20" s="193"/>
      <c r="USQ20" s="193"/>
      <c r="USR20" s="193"/>
      <c r="USS20" s="193"/>
      <c r="UST20" s="193"/>
      <c r="USU20" s="193"/>
      <c r="USV20" s="193"/>
      <c r="USW20" s="193"/>
      <c r="USX20" s="193"/>
      <c r="USY20" s="193"/>
      <c r="USZ20" s="193"/>
      <c r="UTA20" s="193"/>
      <c r="UTB20" s="193"/>
      <c r="UTC20" s="193"/>
      <c r="UTD20" s="193"/>
      <c r="UTE20" s="193"/>
      <c r="UTF20" s="193"/>
      <c r="UTG20" s="193"/>
      <c r="UTH20" s="193"/>
      <c r="UTI20" s="193"/>
      <c r="UTJ20" s="193"/>
      <c r="UTK20" s="193"/>
      <c r="UTL20" s="193"/>
      <c r="UTM20" s="193"/>
      <c r="UTN20" s="193"/>
      <c r="UTO20" s="193"/>
      <c r="UTP20" s="193"/>
      <c r="UTQ20" s="193"/>
      <c r="UTR20" s="193"/>
      <c r="UTS20" s="193"/>
      <c r="UTT20" s="193"/>
      <c r="UTU20" s="193"/>
      <c r="UTV20" s="193"/>
      <c r="UTW20" s="193"/>
      <c r="UTX20" s="193"/>
      <c r="UTY20" s="193"/>
      <c r="UTZ20" s="193"/>
      <c r="UUA20" s="193"/>
      <c r="UUB20" s="193"/>
      <c r="UUC20" s="193"/>
      <c r="UUD20" s="193"/>
      <c r="UUE20" s="193"/>
      <c r="UUF20" s="193"/>
      <c r="UUG20" s="193"/>
      <c r="UUH20" s="193"/>
      <c r="UUI20" s="193"/>
      <c r="UUJ20" s="193"/>
      <c r="UUK20" s="193"/>
      <c r="UUL20" s="193"/>
      <c r="UUM20" s="193"/>
      <c r="UUN20" s="193"/>
      <c r="UUO20" s="193"/>
      <c r="UUP20" s="193"/>
      <c r="UUQ20" s="193"/>
      <c r="UUR20" s="193"/>
      <c r="UUS20" s="193"/>
      <c r="UUT20" s="193"/>
      <c r="UUU20" s="193"/>
      <c r="UUV20" s="193"/>
      <c r="UUW20" s="193"/>
      <c r="UUX20" s="193"/>
      <c r="UUY20" s="193"/>
      <c r="UUZ20" s="193"/>
      <c r="UVA20" s="193"/>
      <c r="UVB20" s="193"/>
      <c r="UVC20" s="193"/>
      <c r="UVD20" s="193"/>
      <c r="UVE20" s="193"/>
      <c r="UVF20" s="193"/>
      <c r="UVG20" s="193"/>
      <c r="UVH20" s="193"/>
      <c r="UVI20" s="193"/>
      <c r="UVJ20" s="193"/>
      <c r="UVK20" s="193"/>
      <c r="UVL20" s="193"/>
      <c r="UVM20" s="193"/>
      <c r="UVN20" s="193"/>
      <c r="UVO20" s="193"/>
      <c r="UVP20" s="193"/>
      <c r="UVQ20" s="193"/>
      <c r="UVR20" s="193"/>
      <c r="UVS20" s="193"/>
      <c r="UVT20" s="193"/>
      <c r="UVU20" s="193"/>
      <c r="UVV20" s="193"/>
      <c r="UVW20" s="193"/>
      <c r="UVX20" s="193"/>
      <c r="UVY20" s="193"/>
      <c r="UVZ20" s="193"/>
      <c r="UWA20" s="193"/>
      <c r="UWB20" s="193"/>
      <c r="UWC20" s="193"/>
      <c r="UWD20" s="193"/>
      <c r="UWE20" s="193"/>
      <c r="UWF20" s="193"/>
      <c r="UWG20" s="193"/>
      <c r="UWH20" s="193"/>
      <c r="UWI20" s="193"/>
      <c r="UWJ20" s="193"/>
      <c r="UWK20" s="193"/>
      <c r="UWL20" s="193"/>
      <c r="UWM20" s="193"/>
      <c r="UWN20" s="193"/>
      <c r="UWO20" s="193"/>
      <c r="UWP20" s="193"/>
      <c r="UWQ20" s="193"/>
      <c r="UWR20" s="193"/>
      <c r="UWS20" s="193"/>
      <c r="UWT20" s="193"/>
      <c r="UWU20" s="193"/>
      <c r="UWV20" s="193"/>
      <c r="UWW20" s="193"/>
      <c r="UWX20" s="193"/>
      <c r="UWY20" s="193"/>
      <c r="UWZ20" s="193"/>
      <c r="UXA20" s="193"/>
      <c r="UXB20" s="193"/>
      <c r="UXC20" s="193"/>
      <c r="UXD20" s="193"/>
      <c r="UXE20" s="193"/>
      <c r="UXF20" s="193"/>
      <c r="UXG20" s="193"/>
      <c r="UXH20" s="193"/>
      <c r="UXI20" s="193"/>
      <c r="UXJ20" s="193"/>
      <c r="UXK20" s="193"/>
      <c r="UXL20" s="193"/>
      <c r="UXM20" s="193"/>
      <c r="UXN20" s="193"/>
      <c r="UXO20" s="193"/>
      <c r="UXP20" s="193"/>
      <c r="UXQ20" s="193"/>
      <c r="UXR20" s="193"/>
      <c r="UXS20" s="193"/>
      <c r="UXT20" s="193"/>
      <c r="UXU20" s="193"/>
      <c r="UXV20" s="193"/>
      <c r="UXW20" s="193"/>
      <c r="UXX20" s="193"/>
      <c r="UXY20" s="193"/>
      <c r="UXZ20" s="193"/>
      <c r="UYA20" s="193"/>
      <c r="UYB20" s="193"/>
      <c r="UYC20" s="193"/>
      <c r="UYD20" s="193"/>
      <c r="UYE20" s="193"/>
      <c r="UYF20" s="193"/>
      <c r="UYG20" s="193"/>
      <c r="UYH20" s="193"/>
      <c r="UYI20" s="193"/>
      <c r="UYJ20" s="193"/>
      <c r="UYK20" s="193"/>
      <c r="UYL20" s="193"/>
      <c r="UYM20" s="193"/>
      <c r="UYN20" s="193"/>
      <c r="UYO20" s="193"/>
      <c r="UYP20" s="193"/>
      <c r="UYQ20" s="193"/>
      <c r="UYR20" s="193"/>
      <c r="UYS20" s="193"/>
      <c r="UYT20" s="193"/>
      <c r="UYU20" s="193"/>
      <c r="UYV20" s="193"/>
      <c r="UYW20" s="193"/>
      <c r="UYX20" s="193"/>
      <c r="UYY20" s="193"/>
      <c r="UYZ20" s="193"/>
      <c r="UZA20" s="193"/>
      <c r="UZB20" s="193"/>
      <c r="UZC20" s="193"/>
      <c r="UZD20" s="193"/>
      <c r="UZE20" s="193"/>
      <c r="UZF20" s="193"/>
      <c r="UZG20" s="193"/>
      <c r="UZH20" s="193"/>
      <c r="UZI20" s="193"/>
      <c r="UZJ20" s="193"/>
      <c r="UZK20" s="193"/>
      <c r="UZL20" s="193"/>
      <c r="UZM20" s="193"/>
      <c r="UZN20" s="193"/>
      <c r="UZO20" s="193"/>
      <c r="UZP20" s="193"/>
      <c r="UZQ20" s="193"/>
      <c r="UZR20" s="193"/>
      <c r="UZS20" s="193"/>
      <c r="UZT20" s="193"/>
      <c r="UZU20" s="193"/>
      <c r="UZV20" s="193"/>
      <c r="UZW20" s="193"/>
      <c r="UZX20" s="193"/>
      <c r="UZY20" s="193"/>
      <c r="UZZ20" s="193"/>
      <c r="VAA20" s="193"/>
      <c r="VAB20" s="193"/>
      <c r="VAC20" s="193"/>
      <c r="VAD20" s="193"/>
      <c r="VAE20" s="193"/>
      <c r="VAF20" s="193"/>
      <c r="VAG20" s="193"/>
      <c r="VAH20" s="193"/>
      <c r="VAI20" s="193"/>
      <c r="VAJ20" s="193"/>
      <c r="VAK20" s="193"/>
      <c r="VAL20" s="193"/>
      <c r="VAM20" s="193"/>
      <c r="VAN20" s="193"/>
      <c r="VAO20" s="193"/>
      <c r="VAP20" s="193"/>
      <c r="VAQ20" s="193"/>
      <c r="VAR20" s="193"/>
      <c r="VAS20" s="193"/>
      <c r="VAT20" s="193"/>
      <c r="VAU20" s="193"/>
      <c r="VAV20" s="193"/>
      <c r="VAW20" s="193"/>
      <c r="VAX20" s="193"/>
      <c r="VAY20" s="193"/>
      <c r="VAZ20" s="193"/>
      <c r="VBA20" s="193"/>
      <c r="VBB20" s="193"/>
      <c r="VBC20" s="193"/>
      <c r="VBD20" s="193"/>
      <c r="VBE20" s="193"/>
      <c r="VBF20" s="193"/>
      <c r="VBG20" s="193"/>
      <c r="VBH20" s="193"/>
      <c r="VBI20" s="193"/>
      <c r="VBJ20" s="193"/>
      <c r="VBK20" s="193"/>
      <c r="VBL20" s="193"/>
      <c r="VBM20" s="193"/>
      <c r="VBN20" s="193"/>
      <c r="VBO20" s="193"/>
      <c r="VBP20" s="193"/>
      <c r="VBQ20" s="193"/>
      <c r="VBR20" s="193"/>
      <c r="VBS20" s="193"/>
      <c r="VBT20" s="193"/>
      <c r="VBU20" s="193"/>
      <c r="VBV20" s="193"/>
      <c r="VBW20" s="193"/>
      <c r="VBX20" s="193"/>
      <c r="VBY20" s="193"/>
      <c r="VBZ20" s="193"/>
      <c r="VCA20" s="193"/>
      <c r="VCB20" s="193"/>
      <c r="VCC20" s="193"/>
      <c r="VCD20" s="193"/>
      <c r="VCE20" s="193"/>
      <c r="VCF20" s="193"/>
      <c r="VCG20" s="193"/>
      <c r="VCH20" s="193"/>
      <c r="VCI20" s="193"/>
      <c r="VCJ20" s="193"/>
      <c r="VCK20" s="193"/>
      <c r="VCL20" s="193"/>
      <c r="VCM20" s="193"/>
      <c r="VCN20" s="193"/>
      <c r="VCO20" s="193"/>
      <c r="VCP20" s="193"/>
      <c r="VCQ20" s="193"/>
      <c r="VCR20" s="193"/>
      <c r="VCS20" s="193"/>
      <c r="VCT20" s="193"/>
      <c r="VCU20" s="193"/>
      <c r="VCV20" s="193"/>
      <c r="VCW20" s="193"/>
      <c r="VCX20" s="193"/>
      <c r="VCY20" s="193"/>
      <c r="VCZ20" s="193"/>
      <c r="VDA20" s="193"/>
      <c r="VDB20" s="193"/>
      <c r="VDC20" s="193"/>
      <c r="VDD20" s="193"/>
      <c r="VDE20" s="193"/>
      <c r="VDF20" s="193"/>
      <c r="VDG20" s="193"/>
      <c r="VDH20" s="193"/>
      <c r="VDI20" s="193"/>
      <c r="VDJ20" s="193"/>
      <c r="VDK20" s="193"/>
      <c r="VDL20" s="193"/>
      <c r="VDM20" s="193"/>
      <c r="VDN20" s="193"/>
      <c r="VDO20" s="193"/>
      <c r="VDP20" s="193"/>
      <c r="VDQ20" s="193"/>
      <c r="VDR20" s="193"/>
      <c r="VDS20" s="193"/>
      <c r="VDT20" s="193"/>
      <c r="VDU20" s="193"/>
      <c r="VDV20" s="193"/>
      <c r="VDW20" s="193"/>
      <c r="VDX20" s="193"/>
      <c r="VDY20" s="193"/>
      <c r="VDZ20" s="193"/>
      <c r="VEA20" s="193"/>
      <c r="VEB20" s="193"/>
      <c r="VEC20" s="193"/>
      <c r="VED20" s="193"/>
      <c r="VEE20" s="193"/>
      <c r="VEF20" s="193"/>
      <c r="VEG20" s="193"/>
      <c r="VEH20" s="193"/>
      <c r="VEI20" s="193"/>
      <c r="VEJ20" s="193"/>
      <c r="VEK20" s="193"/>
      <c r="VEL20" s="193"/>
      <c r="VEM20" s="193"/>
      <c r="VEN20" s="193"/>
      <c r="VEO20" s="193"/>
      <c r="VEP20" s="193"/>
      <c r="VEQ20" s="193"/>
      <c r="VER20" s="193"/>
      <c r="VES20" s="193"/>
      <c r="VET20" s="193"/>
      <c r="VEU20" s="193"/>
      <c r="VEV20" s="193"/>
      <c r="VEW20" s="193"/>
      <c r="VEX20" s="193"/>
      <c r="VEY20" s="193"/>
      <c r="VEZ20" s="193"/>
      <c r="VFA20" s="193"/>
      <c r="VFB20" s="193"/>
      <c r="VFC20" s="193"/>
      <c r="VFD20" s="193"/>
      <c r="VFE20" s="193"/>
      <c r="VFF20" s="193"/>
      <c r="VFG20" s="193"/>
      <c r="VFH20" s="193"/>
      <c r="VFI20" s="193"/>
      <c r="VFJ20" s="193"/>
      <c r="VFK20" s="193"/>
      <c r="VFL20" s="193"/>
      <c r="VFM20" s="193"/>
      <c r="VFN20" s="193"/>
      <c r="VFO20" s="193"/>
      <c r="VFP20" s="193"/>
      <c r="VFQ20" s="193"/>
      <c r="VFR20" s="193"/>
      <c r="VFS20" s="193"/>
      <c r="VFT20" s="193"/>
      <c r="VFU20" s="193"/>
      <c r="VFV20" s="193"/>
      <c r="VFW20" s="193"/>
      <c r="VFX20" s="193"/>
      <c r="VFY20" s="193"/>
      <c r="VFZ20" s="193"/>
      <c r="VGA20" s="193"/>
      <c r="VGB20" s="193"/>
      <c r="VGC20" s="193"/>
      <c r="VGD20" s="193"/>
      <c r="VGE20" s="193"/>
      <c r="VGF20" s="193"/>
      <c r="VGG20" s="193"/>
      <c r="VGH20" s="193"/>
      <c r="VGI20" s="193"/>
      <c r="VGJ20" s="193"/>
      <c r="VGK20" s="193"/>
      <c r="VGL20" s="193"/>
      <c r="VGM20" s="193"/>
      <c r="VGN20" s="193"/>
      <c r="VGO20" s="193"/>
      <c r="VGP20" s="193"/>
      <c r="VGQ20" s="193"/>
      <c r="VGR20" s="193"/>
      <c r="VGS20" s="193"/>
      <c r="VGT20" s="193"/>
      <c r="VGU20" s="193"/>
      <c r="VGV20" s="193"/>
      <c r="VGW20" s="193"/>
      <c r="VGX20" s="193"/>
      <c r="VGY20" s="193"/>
      <c r="VGZ20" s="193"/>
      <c r="VHA20" s="193"/>
      <c r="VHB20" s="193"/>
      <c r="VHC20" s="193"/>
      <c r="VHD20" s="193"/>
      <c r="VHE20" s="193"/>
      <c r="VHF20" s="193"/>
      <c r="VHG20" s="193"/>
      <c r="VHH20" s="193"/>
      <c r="VHI20" s="193"/>
      <c r="VHJ20" s="193"/>
      <c r="VHK20" s="193"/>
      <c r="VHL20" s="193"/>
      <c r="VHM20" s="193"/>
      <c r="VHN20" s="193"/>
      <c r="VHO20" s="193"/>
      <c r="VHP20" s="193"/>
      <c r="VHQ20" s="193"/>
      <c r="VHR20" s="193"/>
      <c r="VHS20" s="193"/>
      <c r="VHT20" s="193"/>
      <c r="VHU20" s="193"/>
      <c r="VHV20" s="193"/>
      <c r="VHW20" s="193"/>
      <c r="VHX20" s="193"/>
      <c r="VHY20" s="193"/>
      <c r="VHZ20" s="193"/>
      <c r="VIA20" s="193"/>
      <c r="VIB20" s="193"/>
      <c r="VIC20" s="193"/>
      <c r="VID20" s="193"/>
      <c r="VIE20" s="193"/>
      <c r="VIF20" s="193"/>
      <c r="VIG20" s="193"/>
      <c r="VIH20" s="193"/>
      <c r="VII20" s="193"/>
      <c r="VIJ20" s="193"/>
      <c r="VIK20" s="193"/>
      <c r="VIL20" s="193"/>
      <c r="VIM20" s="193"/>
      <c r="VIN20" s="193"/>
      <c r="VIO20" s="193"/>
      <c r="VIP20" s="193"/>
      <c r="VIQ20" s="193"/>
      <c r="VIR20" s="193"/>
      <c r="VIS20" s="193"/>
      <c r="VIT20" s="193"/>
      <c r="VIU20" s="193"/>
      <c r="VIV20" s="193"/>
      <c r="VIW20" s="193"/>
      <c r="VIX20" s="193"/>
      <c r="VIY20" s="193"/>
      <c r="VIZ20" s="193"/>
      <c r="VJA20" s="193"/>
      <c r="VJB20" s="193"/>
      <c r="VJC20" s="193"/>
      <c r="VJD20" s="193"/>
      <c r="VJE20" s="193"/>
      <c r="VJF20" s="193"/>
      <c r="VJG20" s="193"/>
      <c r="VJH20" s="193"/>
      <c r="VJI20" s="193"/>
      <c r="VJJ20" s="193"/>
      <c r="VJK20" s="193"/>
      <c r="VJL20" s="193"/>
      <c r="VJM20" s="193"/>
      <c r="VJN20" s="193"/>
      <c r="VJO20" s="193"/>
      <c r="VJP20" s="193"/>
      <c r="VJQ20" s="193"/>
      <c r="VJR20" s="193"/>
      <c r="VJS20" s="193"/>
      <c r="VJT20" s="193"/>
      <c r="VJU20" s="193"/>
      <c r="VJV20" s="193"/>
      <c r="VJW20" s="193"/>
      <c r="VJX20" s="193"/>
      <c r="VJY20" s="193"/>
      <c r="VJZ20" s="193"/>
      <c r="VKA20" s="193"/>
      <c r="VKB20" s="193"/>
      <c r="VKC20" s="193"/>
      <c r="VKD20" s="193"/>
      <c r="VKE20" s="193"/>
      <c r="VKF20" s="193"/>
      <c r="VKG20" s="193"/>
      <c r="VKH20" s="193"/>
      <c r="VKI20" s="193"/>
      <c r="VKJ20" s="193"/>
      <c r="VKK20" s="193"/>
      <c r="VKL20" s="193"/>
      <c r="VKM20" s="193"/>
      <c r="VKN20" s="193"/>
      <c r="VKO20" s="193"/>
      <c r="VKP20" s="193"/>
      <c r="VKQ20" s="193"/>
      <c r="VKR20" s="193"/>
      <c r="VKS20" s="193"/>
      <c r="VKT20" s="193"/>
      <c r="VKU20" s="193"/>
      <c r="VKV20" s="193"/>
      <c r="VKW20" s="193"/>
      <c r="VKX20" s="193"/>
      <c r="VKY20" s="193"/>
      <c r="VKZ20" s="193"/>
      <c r="VLA20" s="193"/>
      <c r="VLB20" s="193"/>
      <c r="VLC20" s="193"/>
      <c r="VLD20" s="193"/>
      <c r="VLE20" s="193"/>
      <c r="VLF20" s="193"/>
      <c r="VLG20" s="193"/>
      <c r="VLH20" s="193"/>
      <c r="VLI20" s="193"/>
      <c r="VLJ20" s="193"/>
      <c r="VLK20" s="193"/>
      <c r="VLL20" s="193"/>
      <c r="VLM20" s="193"/>
      <c r="VLN20" s="193"/>
      <c r="VLO20" s="193"/>
      <c r="VLP20" s="193"/>
      <c r="VLQ20" s="193"/>
      <c r="VLR20" s="193"/>
      <c r="VLS20" s="193"/>
      <c r="VLT20" s="193"/>
      <c r="VLU20" s="193"/>
      <c r="VLV20" s="193"/>
      <c r="VLW20" s="193"/>
      <c r="VLX20" s="193"/>
      <c r="VLY20" s="193"/>
      <c r="VLZ20" s="193"/>
      <c r="VMA20" s="193"/>
      <c r="VMB20" s="193"/>
      <c r="VMC20" s="193"/>
      <c r="VMD20" s="193"/>
      <c r="VME20" s="193"/>
      <c r="VMF20" s="193"/>
      <c r="VMG20" s="193"/>
      <c r="VMH20" s="193"/>
      <c r="VMI20" s="193"/>
      <c r="VMJ20" s="193"/>
      <c r="VMK20" s="193"/>
      <c r="VML20" s="193"/>
      <c r="VMM20" s="193"/>
      <c r="VMN20" s="193"/>
      <c r="VMO20" s="193"/>
      <c r="VMP20" s="193"/>
      <c r="VMQ20" s="193"/>
      <c r="VMR20" s="193"/>
      <c r="VMS20" s="193"/>
      <c r="VMT20" s="193"/>
      <c r="VMU20" s="193"/>
      <c r="VMV20" s="193"/>
      <c r="VMW20" s="193"/>
      <c r="VMX20" s="193"/>
      <c r="VMY20" s="193"/>
      <c r="VMZ20" s="193"/>
      <c r="VNA20" s="193"/>
      <c r="VNB20" s="193"/>
      <c r="VNC20" s="193"/>
      <c r="VND20" s="193"/>
      <c r="VNE20" s="193"/>
      <c r="VNF20" s="193"/>
      <c r="VNG20" s="193"/>
      <c r="VNH20" s="193"/>
      <c r="VNI20" s="193"/>
      <c r="VNJ20" s="193"/>
      <c r="VNK20" s="193"/>
      <c r="VNL20" s="193"/>
      <c r="VNM20" s="193"/>
      <c r="VNN20" s="193"/>
      <c r="VNO20" s="193"/>
      <c r="VNP20" s="193"/>
      <c r="VNQ20" s="193"/>
      <c r="VNR20" s="193"/>
      <c r="VNS20" s="193"/>
      <c r="VNT20" s="193"/>
      <c r="VNU20" s="193"/>
      <c r="VNV20" s="193"/>
      <c r="VNW20" s="193"/>
      <c r="VNX20" s="193"/>
      <c r="VNY20" s="193"/>
      <c r="VNZ20" s="193"/>
      <c r="VOA20" s="193"/>
      <c r="VOB20" s="193"/>
      <c r="VOC20" s="193"/>
      <c r="VOD20" s="193"/>
      <c r="VOE20" s="193"/>
      <c r="VOF20" s="193"/>
      <c r="VOG20" s="193"/>
      <c r="VOH20" s="193"/>
      <c r="VOI20" s="193"/>
      <c r="VOJ20" s="193"/>
      <c r="VOK20" s="193"/>
      <c r="VOL20" s="193"/>
      <c r="VOM20" s="193"/>
      <c r="VON20" s="193"/>
      <c r="VOO20" s="193"/>
      <c r="VOP20" s="193"/>
      <c r="VOQ20" s="193"/>
      <c r="VOR20" s="193"/>
      <c r="VOS20" s="193"/>
      <c r="VOT20" s="193"/>
      <c r="VOU20" s="193"/>
      <c r="VOV20" s="193"/>
      <c r="VOW20" s="193"/>
      <c r="VOX20" s="193"/>
      <c r="VOY20" s="193"/>
      <c r="VOZ20" s="193"/>
      <c r="VPA20" s="193"/>
      <c r="VPB20" s="193"/>
      <c r="VPC20" s="193"/>
      <c r="VPD20" s="193"/>
      <c r="VPE20" s="193"/>
      <c r="VPF20" s="193"/>
      <c r="VPG20" s="193"/>
      <c r="VPH20" s="193"/>
      <c r="VPI20" s="193"/>
      <c r="VPJ20" s="193"/>
      <c r="VPK20" s="193"/>
      <c r="VPL20" s="193"/>
      <c r="VPM20" s="193"/>
      <c r="VPN20" s="193"/>
      <c r="VPO20" s="193"/>
      <c r="VPP20" s="193"/>
      <c r="VPQ20" s="193"/>
      <c r="VPR20" s="193"/>
      <c r="VPS20" s="193"/>
      <c r="VPT20" s="193"/>
      <c r="VPU20" s="193"/>
      <c r="VPV20" s="193"/>
      <c r="VPW20" s="193"/>
      <c r="VPX20" s="193"/>
      <c r="VPY20" s="193"/>
      <c r="VPZ20" s="193"/>
      <c r="VQA20" s="193"/>
      <c r="VQB20" s="193"/>
      <c r="VQC20" s="193"/>
      <c r="VQD20" s="193"/>
      <c r="VQE20" s="193"/>
      <c r="VQF20" s="193"/>
      <c r="VQG20" s="193"/>
      <c r="VQH20" s="193"/>
      <c r="VQI20" s="193"/>
      <c r="VQJ20" s="193"/>
      <c r="VQK20" s="193"/>
      <c r="VQL20" s="193"/>
      <c r="VQM20" s="193"/>
      <c r="VQN20" s="193"/>
      <c r="VQO20" s="193"/>
      <c r="VQP20" s="193"/>
      <c r="VQQ20" s="193"/>
      <c r="VQR20" s="193"/>
      <c r="VQS20" s="193"/>
      <c r="VQT20" s="193"/>
      <c r="VQU20" s="193"/>
      <c r="VQV20" s="193"/>
      <c r="VQW20" s="193"/>
      <c r="VQX20" s="193"/>
      <c r="VQY20" s="193"/>
      <c r="VQZ20" s="193"/>
      <c r="VRA20" s="193"/>
      <c r="VRB20" s="193"/>
      <c r="VRC20" s="193"/>
      <c r="VRD20" s="193"/>
      <c r="VRE20" s="193"/>
      <c r="VRF20" s="193"/>
      <c r="VRG20" s="193"/>
      <c r="VRH20" s="193"/>
      <c r="VRI20" s="193"/>
      <c r="VRJ20" s="193"/>
      <c r="VRK20" s="193"/>
      <c r="VRL20" s="193"/>
      <c r="VRM20" s="193"/>
      <c r="VRN20" s="193"/>
      <c r="VRO20" s="193"/>
      <c r="VRP20" s="193"/>
      <c r="VRQ20" s="193"/>
      <c r="VRR20" s="193"/>
      <c r="VRS20" s="193"/>
      <c r="VRT20" s="193"/>
      <c r="VRU20" s="193"/>
      <c r="VRV20" s="193"/>
      <c r="VRW20" s="193"/>
      <c r="VRX20" s="193"/>
      <c r="VRY20" s="193"/>
      <c r="VRZ20" s="193"/>
      <c r="VSA20" s="193"/>
      <c r="VSB20" s="193"/>
      <c r="VSC20" s="193"/>
      <c r="VSD20" s="193"/>
      <c r="VSE20" s="193"/>
      <c r="VSF20" s="193"/>
      <c r="VSG20" s="193"/>
      <c r="VSH20" s="193"/>
      <c r="VSI20" s="193"/>
      <c r="VSJ20" s="193"/>
      <c r="VSK20" s="193"/>
      <c r="VSL20" s="193"/>
      <c r="VSM20" s="193"/>
      <c r="VSN20" s="193"/>
      <c r="VSO20" s="193"/>
      <c r="VSP20" s="193"/>
      <c r="VSQ20" s="193"/>
      <c r="VSR20" s="193"/>
      <c r="VSS20" s="193"/>
      <c r="VST20" s="193"/>
      <c r="VSU20" s="193"/>
      <c r="VSV20" s="193"/>
      <c r="VSW20" s="193"/>
      <c r="VSX20" s="193"/>
      <c r="VSY20" s="193"/>
      <c r="VSZ20" s="193"/>
      <c r="VTA20" s="193"/>
      <c r="VTB20" s="193"/>
      <c r="VTC20" s="193"/>
      <c r="VTD20" s="193"/>
      <c r="VTE20" s="193"/>
      <c r="VTF20" s="193"/>
      <c r="VTG20" s="193"/>
      <c r="VTH20" s="193"/>
      <c r="VTI20" s="193"/>
      <c r="VTJ20" s="193"/>
      <c r="VTK20" s="193"/>
      <c r="VTL20" s="193"/>
      <c r="VTM20" s="193"/>
      <c r="VTN20" s="193"/>
      <c r="VTO20" s="193"/>
      <c r="VTP20" s="193"/>
      <c r="VTQ20" s="193"/>
      <c r="VTR20" s="193"/>
      <c r="VTS20" s="193"/>
      <c r="VTT20" s="193"/>
      <c r="VTU20" s="193"/>
      <c r="VTV20" s="193"/>
      <c r="VTW20" s="193"/>
      <c r="VTX20" s="193"/>
      <c r="VTY20" s="193"/>
      <c r="VTZ20" s="193"/>
      <c r="VUA20" s="193"/>
      <c r="VUB20" s="193"/>
      <c r="VUC20" s="193"/>
      <c r="VUD20" s="193"/>
      <c r="VUE20" s="193"/>
      <c r="VUF20" s="193"/>
      <c r="VUG20" s="193"/>
      <c r="VUH20" s="193"/>
      <c r="VUI20" s="193"/>
      <c r="VUJ20" s="193"/>
      <c r="VUK20" s="193"/>
      <c r="VUL20" s="193"/>
      <c r="VUM20" s="193"/>
      <c r="VUN20" s="193"/>
      <c r="VUO20" s="193"/>
      <c r="VUP20" s="193"/>
      <c r="VUQ20" s="193"/>
      <c r="VUR20" s="193"/>
      <c r="VUS20" s="193"/>
      <c r="VUT20" s="193"/>
      <c r="VUU20" s="193"/>
      <c r="VUV20" s="193"/>
      <c r="VUW20" s="193"/>
      <c r="VUX20" s="193"/>
      <c r="VUY20" s="193"/>
      <c r="VUZ20" s="193"/>
      <c r="VVA20" s="193"/>
      <c r="VVB20" s="193"/>
      <c r="VVC20" s="193"/>
      <c r="VVD20" s="193"/>
      <c r="VVE20" s="193"/>
      <c r="VVF20" s="193"/>
      <c r="VVG20" s="193"/>
      <c r="VVH20" s="193"/>
      <c r="VVI20" s="193"/>
      <c r="VVJ20" s="193"/>
      <c r="VVK20" s="193"/>
      <c r="VVL20" s="193"/>
      <c r="VVM20" s="193"/>
      <c r="VVN20" s="193"/>
      <c r="VVO20" s="193"/>
      <c r="VVP20" s="193"/>
      <c r="VVQ20" s="193"/>
      <c r="VVR20" s="193"/>
      <c r="VVS20" s="193"/>
      <c r="VVT20" s="193"/>
      <c r="VVU20" s="193"/>
      <c r="VVV20" s="193"/>
      <c r="VVW20" s="193"/>
      <c r="VVX20" s="193"/>
      <c r="VVY20" s="193"/>
      <c r="VVZ20" s="193"/>
      <c r="VWA20" s="193"/>
      <c r="VWB20" s="193"/>
      <c r="VWC20" s="193"/>
      <c r="VWD20" s="193"/>
      <c r="VWE20" s="193"/>
      <c r="VWF20" s="193"/>
      <c r="VWG20" s="193"/>
      <c r="VWH20" s="193"/>
      <c r="VWI20" s="193"/>
      <c r="VWJ20" s="193"/>
      <c r="VWK20" s="193"/>
      <c r="VWL20" s="193"/>
      <c r="VWM20" s="193"/>
    </row>
    <row r="21" s="178" customFormat="1" ht="18" customHeight="1" spans="1:17">
      <c r="A21" s="191" t="s">
        <v>863</v>
      </c>
      <c r="B21" s="32">
        <v>1</v>
      </c>
      <c r="C21" s="32" t="s">
        <v>282</v>
      </c>
      <c r="D21" s="32" t="s">
        <v>30</v>
      </c>
      <c r="E21" s="49">
        <v>0.02525</v>
      </c>
      <c r="F21" s="191" t="s">
        <v>864</v>
      </c>
      <c r="G21" s="32" t="s">
        <v>556</v>
      </c>
      <c r="H21" s="32"/>
      <c r="I21" s="32">
        <f t="shared" si="1"/>
        <v>75.75</v>
      </c>
      <c r="J21" s="32">
        <f t="shared" si="2"/>
        <v>25.25</v>
      </c>
      <c r="K21" s="32">
        <v>25.25</v>
      </c>
      <c r="L21" s="32"/>
      <c r="M21" s="32"/>
      <c r="N21" s="32"/>
      <c r="O21" s="32"/>
      <c r="P21" s="32">
        <v>50.5</v>
      </c>
      <c r="Q21" s="33" t="s">
        <v>58</v>
      </c>
    </row>
    <row r="22" s="3" customFormat="1" ht="18" customHeight="1" spans="1:17">
      <c r="A22" s="31" t="s">
        <v>865</v>
      </c>
      <c r="B22" s="33">
        <v>1</v>
      </c>
      <c r="C22" s="33" t="s">
        <v>282</v>
      </c>
      <c r="D22" s="33" t="s">
        <v>30</v>
      </c>
      <c r="E22" s="49">
        <v>1</v>
      </c>
      <c r="F22" s="31" t="s">
        <v>575</v>
      </c>
      <c r="G22" s="33" t="s">
        <v>637</v>
      </c>
      <c r="H22" s="33"/>
      <c r="I22" s="32">
        <f t="shared" si="1"/>
        <v>1000</v>
      </c>
      <c r="J22" s="32">
        <f t="shared" si="2"/>
        <v>200</v>
      </c>
      <c r="K22" s="32">
        <v>100</v>
      </c>
      <c r="L22" s="32">
        <v>50</v>
      </c>
      <c r="M22" s="32">
        <v>50</v>
      </c>
      <c r="N22" s="32">
        <v>300</v>
      </c>
      <c r="O22" s="32">
        <v>200</v>
      </c>
      <c r="P22" s="32">
        <v>300</v>
      </c>
      <c r="Q22" s="33" t="s">
        <v>54</v>
      </c>
    </row>
    <row r="23" s="3" customFormat="1" ht="18" customHeight="1" spans="1:17">
      <c r="A23" s="31" t="s">
        <v>866</v>
      </c>
      <c r="B23" s="33">
        <v>1</v>
      </c>
      <c r="C23" s="33" t="s">
        <v>282</v>
      </c>
      <c r="D23" s="33" t="s">
        <v>30</v>
      </c>
      <c r="E23" s="49">
        <v>0.2</v>
      </c>
      <c r="F23" s="31" t="s">
        <v>577</v>
      </c>
      <c r="G23" s="33" t="s">
        <v>637</v>
      </c>
      <c r="H23" s="33"/>
      <c r="I23" s="32">
        <f t="shared" si="1"/>
        <v>800</v>
      </c>
      <c r="J23" s="32">
        <f t="shared" si="2"/>
        <v>200</v>
      </c>
      <c r="K23" s="32"/>
      <c r="L23" s="32">
        <v>100</v>
      </c>
      <c r="M23" s="32">
        <v>100</v>
      </c>
      <c r="N23" s="32"/>
      <c r="O23" s="32">
        <v>300</v>
      </c>
      <c r="P23" s="32">
        <v>300</v>
      </c>
      <c r="Q23" s="33" t="s">
        <v>54</v>
      </c>
    </row>
    <row r="24" s="3" customFormat="1" ht="22" customHeight="1" spans="1:17">
      <c r="A24" s="31" t="s">
        <v>867</v>
      </c>
      <c r="B24" s="33">
        <v>1</v>
      </c>
      <c r="C24" s="33" t="s">
        <v>282</v>
      </c>
      <c r="D24" s="33" t="s">
        <v>30</v>
      </c>
      <c r="E24" s="49">
        <v>1</v>
      </c>
      <c r="F24" s="31" t="s">
        <v>868</v>
      </c>
      <c r="G24" s="33" t="s">
        <v>637</v>
      </c>
      <c r="H24" s="33"/>
      <c r="I24" s="32">
        <f t="shared" si="1"/>
        <v>1500</v>
      </c>
      <c r="J24" s="32">
        <f t="shared" si="2"/>
        <v>200</v>
      </c>
      <c r="K24" s="32">
        <v>100</v>
      </c>
      <c r="L24" s="32">
        <v>100</v>
      </c>
      <c r="M24" s="32"/>
      <c r="N24" s="32"/>
      <c r="O24" s="32">
        <v>1000</v>
      </c>
      <c r="P24" s="32">
        <v>300</v>
      </c>
      <c r="Q24" s="33" t="s">
        <v>54</v>
      </c>
    </row>
    <row r="25" s="3" customFormat="1" ht="22" customHeight="1" spans="1:17">
      <c r="A25" s="31" t="s">
        <v>869</v>
      </c>
      <c r="B25" s="33">
        <v>1</v>
      </c>
      <c r="C25" s="33" t="s">
        <v>282</v>
      </c>
      <c r="D25" s="33" t="s">
        <v>30</v>
      </c>
      <c r="E25" s="49">
        <v>0.5</v>
      </c>
      <c r="F25" s="31" t="s">
        <v>870</v>
      </c>
      <c r="G25" s="33" t="s">
        <v>637</v>
      </c>
      <c r="H25" s="33"/>
      <c r="I25" s="32">
        <f t="shared" si="1"/>
        <v>1500</v>
      </c>
      <c r="J25" s="32">
        <f t="shared" si="2"/>
        <v>250</v>
      </c>
      <c r="K25" s="32">
        <v>100</v>
      </c>
      <c r="L25" s="32">
        <v>100</v>
      </c>
      <c r="M25" s="32">
        <v>50</v>
      </c>
      <c r="N25" s="32"/>
      <c r="O25" s="32">
        <v>650</v>
      </c>
      <c r="P25" s="32">
        <v>600</v>
      </c>
      <c r="Q25" s="33" t="s">
        <v>54</v>
      </c>
    </row>
    <row r="26" s="3" customFormat="1" ht="22" customHeight="1" spans="1:17">
      <c r="A26" s="31" t="s">
        <v>871</v>
      </c>
      <c r="B26" s="33">
        <v>1</v>
      </c>
      <c r="C26" s="33" t="s">
        <v>282</v>
      </c>
      <c r="D26" s="33" t="s">
        <v>30</v>
      </c>
      <c r="E26" s="49">
        <v>0.5</v>
      </c>
      <c r="F26" s="31" t="s">
        <v>872</v>
      </c>
      <c r="G26" s="33" t="s">
        <v>637</v>
      </c>
      <c r="H26" s="33"/>
      <c r="I26" s="32">
        <f t="shared" si="1"/>
        <v>500</v>
      </c>
      <c r="J26" s="32">
        <f t="shared" si="2"/>
        <v>100</v>
      </c>
      <c r="K26" s="32"/>
      <c r="L26" s="32">
        <v>100</v>
      </c>
      <c r="M26" s="32"/>
      <c r="N26" s="32"/>
      <c r="O26" s="32">
        <v>200</v>
      </c>
      <c r="P26" s="32">
        <v>200</v>
      </c>
      <c r="Q26" s="33" t="s">
        <v>54</v>
      </c>
    </row>
    <row r="27" s="3" customFormat="1" ht="22" customHeight="1" spans="1:17">
      <c r="A27" s="31" t="s">
        <v>873</v>
      </c>
      <c r="B27" s="33">
        <v>1</v>
      </c>
      <c r="C27" s="33" t="s">
        <v>282</v>
      </c>
      <c r="D27" s="33" t="s">
        <v>30</v>
      </c>
      <c r="E27" s="49">
        <v>0.3</v>
      </c>
      <c r="F27" s="31" t="s">
        <v>874</v>
      </c>
      <c r="G27" s="33" t="s">
        <v>637</v>
      </c>
      <c r="H27" s="33"/>
      <c r="I27" s="32">
        <f t="shared" si="1"/>
        <v>450</v>
      </c>
      <c r="J27" s="32">
        <f t="shared" si="2"/>
        <v>60</v>
      </c>
      <c r="K27" s="32"/>
      <c r="L27" s="32">
        <v>60</v>
      </c>
      <c r="M27" s="32"/>
      <c r="N27" s="32"/>
      <c r="O27" s="32">
        <v>100</v>
      </c>
      <c r="P27" s="32">
        <v>290</v>
      </c>
      <c r="Q27" s="33" t="s">
        <v>54</v>
      </c>
    </row>
    <row r="28" s="3" customFormat="1" ht="22" customHeight="1" spans="1:17">
      <c r="A28" s="31" t="s">
        <v>875</v>
      </c>
      <c r="B28" s="33">
        <v>1</v>
      </c>
      <c r="C28" s="33" t="s">
        <v>282</v>
      </c>
      <c r="D28" s="33" t="s">
        <v>30</v>
      </c>
      <c r="E28" s="49">
        <v>1</v>
      </c>
      <c r="F28" s="31" t="s">
        <v>876</v>
      </c>
      <c r="G28" s="33" t="s">
        <v>637</v>
      </c>
      <c r="H28" s="33"/>
      <c r="I28" s="32">
        <f t="shared" si="1"/>
        <v>1000</v>
      </c>
      <c r="J28" s="32">
        <f t="shared" si="2"/>
        <v>200</v>
      </c>
      <c r="K28" s="32">
        <v>100</v>
      </c>
      <c r="L28" s="32">
        <v>100</v>
      </c>
      <c r="M28" s="32"/>
      <c r="N28" s="32"/>
      <c r="O28" s="32">
        <v>600</v>
      </c>
      <c r="P28" s="32">
        <v>200</v>
      </c>
      <c r="Q28" s="33" t="s">
        <v>54</v>
      </c>
    </row>
    <row r="29" s="3" customFormat="1" ht="23" customHeight="1" spans="1:17">
      <c r="A29" s="31" t="s">
        <v>877</v>
      </c>
      <c r="B29" s="33">
        <v>1</v>
      </c>
      <c r="C29" s="33" t="s">
        <v>282</v>
      </c>
      <c r="D29" s="33" t="s">
        <v>30</v>
      </c>
      <c r="E29" s="49">
        <v>1</v>
      </c>
      <c r="F29" s="31" t="s">
        <v>878</v>
      </c>
      <c r="G29" s="33" t="s">
        <v>637</v>
      </c>
      <c r="H29" s="33"/>
      <c r="I29" s="32">
        <f t="shared" si="1"/>
        <v>1000</v>
      </c>
      <c r="J29" s="32">
        <f t="shared" si="2"/>
        <v>200</v>
      </c>
      <c r="K29" s="32">
        <v>100</v>
      </c>
      <c r="L29" s="32">
        <v>100</v>
      </c>
      <c r="M29" s="32"/>
      <c r="N29" s="32"/>
      <c r="O29" s="32">
        <v>600</v>
      </c>
      <c r="P29" s="32">
        <v>200</v>
      </c>
      <c r="Q29" s="33" t="s">
        <v>54</v>
      </c>
    </row>
    <row r="30" s="4" customFormat="1" ht="13" customHeight="1" spans="1:17">
      <c r="A30" s="31" t="s">
        <v>32</v>
      </c>
      <c r="B30" s="32"/>
      <c r="C30" s="33"/>
      <c r="D30" s="33" t="s">
        <v>30</v>
      </c>
      <c r="E30" s="49"/>
      <c r="F30" s="100"/>
      <c r="G30" s="56"/>
      <c r="H30" s="56" t="s">
        <v>24</v>
      </c>
      <c r="I30" s="32">
        <f t="shared" si="1"/>
        <v>0</v>
      </c>
      <c r="J30" s="32">
        <f t="shared" si="2"/>
        <v>0</v>
      </c>
      <c r="K30" s="32"/>
      <c r="L30" s="32"/>
      <c r="M30" s="32"/>
      <c r="N30" s="32"/>
      <c r="O30" s="32"/>
      <c r="P30" s="32"/>
      <c r="Q30" s="33" t="s">
        <v>24</v>
      </c>
    </row>
    <row r="31" s="4" customFormat="1" customHeight="1" spans="1:17">
      <c r="A31" s="31" t="s">
        <v>33</v>
      </c>
      <c r="B31" s="32">
        <f>SUM(B32:B43)</f>
        <v>12</v>
      </c>
      <c r="C31" s="33" t="s">
        <v>282</v>
      </c>
      <c r="D31" s="33" t="s">
        <v>30</v>
      </c>
      <c r="E31" s="49">
        <f>SUM(E32:E43)</f>
        <v>6.2900624</v>
      </c>
      <c r="F31" s="100"/>
      <c r="G31" s="56"/>
      <c r="H31" s="56" t="s">
        <v>24</v>
      </c>
      <c r="I31" s="32">
        <f t="shared" si="1"/>
        <v>26290.846</v>
      </c>
      <c r="J31" s="32">
        <f t="shared" si="2"/>
        <v>4858</v>
      </c>
      <c r="K31" s="32">
        <f t="shared" ref="K31:P31" si="9">SUM(K32:K43)</f>
        <v>1298</v>
      </c>
      <c r="L31" s="32">
        <f t="shared" si="9"/>
        <v>2560</v>
      </c>
      <c r="M31" s="32">
        <f t="shared" si="9"/>
        <v>1000</v>
      </c>
      <c r="N31" s="32">
        <f t="shared" si="9"/>
        <v>5850</v>
      </c>
      <c r="O31" s="32">
        <f t="shared" si="9"/>
        <v>7500</v>
      </c>
      <c r="P31" s="32">
        <f t="shared" si="9"/>
        <v>8082.846</v>
      </c>
      <c r="Q31" s="33" t="s">
        <v>24</v>
      </c>
    </row>
    <row r="32" s="178" customFormat="1" ht="16" customHeight="1" spans="1:17">
      <c r="A32" s="191" t="s">
        <v>879</v>
      </c>
      <c r="B32" s="32">
        <v>1</v>
      </c>
      <c r="C32" s="32" t="s">
        <v>282</v>
      </c>
      <c r="D32" s="32" t="s">
        <v>30</v>
      </c>
      <c r="E32" s="49">
        <v>0.705</v>
      </c>
      <c r="F32" s="191" t="s">
        <v>880</v>
      </c>
      <c r="G32" s="33" t="s">
        <v>637</v>
      </c>
      <c r="H32" s="32"/>
      <c r="I32" s="32">
        <f t="shared" si="1"/>
        <v>1100</v>
      </c>
      <c r="J32" s="32">
        <f t="shared" si="2"/>
        <v>510</v>
      </c>
      <c r="K32" s="32"/>
      <c r="L32" s="32">
        <v>510</v>
      </c>
      <c r="M32" s="32"/>
      <c r="N32" s="32"/>
      <c r="O32" s="32"/>
      <c r="P32" s="32">
        <v>590</v>
      </c>
      <c r="Q32" s="33" t="s">
        <v>58</v>
      </c>
    </row>
    <row r="33" s="178" customFormat="1" ht="16" customHeight="1" spans="1:17">
      <c r="A33" s="191" t="s">
        <v>881</v>
      </c>
      <c r="B33" s="32">
        <v>1</v>
      </c>
      <c r="C33" s="32" t="s">
        <v>282</v>
      </c>
      <c r="D33" s="32" t="s">
        <v>30</v>
      </c>
      <c r="E33" s="49">
        <v>0.4</v>
      </c>
      <c r="F33" s="191" t="s">
        <v>882</v>
      </c>
      <c r="G33" s="33" t="s">
        <v>637</v>
      </c>
      <c r="H33" s="32"/>
      <c r="I33" s="32">
        <f t="shared" si="1"/>
        <v>982</v>
      </c>
      <c r="J33" s="32">
        <f t="shared" si="2"/>
        <v>382</v>
      </c>
      <c r="K33" s="32"/>
      <c r="L33" s="32">
        <v>382</v>
      </c>
      <c r="M33" s="32"/>
      <c r="N33" s="32"/>
      <c r="O33" s="32"/>
      <c r="P33" s="32">
        <v>600</v>
      </c>
      <c r="Q33" s="33" t="s">
        <v>58</v>
      </c>
    </row>
    <row r="34" s="178" customFormat="1" ht="16" customHeight="1" spans="1:17">
      <c r="A34" s="191" t="s">
        <v>883</v>
      </c>
      <c r="B34" s="32">
        <v>1</v>
      </c>
      <c r="C34" s="32" t="s">
        <v>282</v>
      </c>
      <c r="D34" s="32" t="s">
        <v>30</v>
      </c>
      <c r="E34" s="49">
        <v>0.0047</v>
      </c>
      <c r="F34" s="191" t="s">
        <v>884</v>
      </c>
      <c r="G34" s="33" t="s">
        <v>637</v>
      </c>
      <c r="H34" s="32"/>
      <c r="I34" s="32">
        <f t="shared" si="1"/>
        <v>6.11</v>
      </c>
      <c r="J34" s="32">
        <f t="shared" si="2"/>
        <v>3.76</v>
      </c>
      <c r="K34" s="32">
        <v>3.76</v>
      </c>
      <c r="L34" s="32"/>
      <c r="M34" s="32"/>
      <c r="N34" s="32"/>
      <c r="O34" s="32"/>
      <c r="P34" s="32">
        <v>2.35</v>
      </c>
      <c r="Q34" s="33" t="s">
        <v>58</v>
      </c>
    </row>
    <row r="35" s="178" customFormat="1" ht="16" customHeight="1" spans="1:15483">
      <c r="A35" s="191" t="s">
        <v>885</v>
      </c>
      <c r="B35" s="32">
        <v>1</v>
      </c>
      <c r="C35" s="32" t="s">
        <v>282</v>
      </c>
      <c r="D35" s="32" t="s">
        <v>30</v>
      </c>
      <c r="E35" s="49">
        <v>0.02</v>
      </c>
      <c r="F35" s="191" t="s">
        <v>886</v>
      </c>
      <c r="G35" s="32" t="s">
        <v>637</v>
      </c>
      <c r="H35" s="32" t="s">
        <v>115</v>
      </c>
      <c r="I35" s="32">
        <f t="shared" si="1"/>
        <v>32</v>
      </c>
      <c r="J35" s="32">
        <f t="shared" si="2"/>
        <v>16</v>
      </c>
      <c r="K35" s="32">
        <f>E35*800</f>
        <v>16</v>
      </c>
      <c r="L35" s="32"/>
      <c r="M35" s="32"/>
      <c r="N35" s="32"/>
      <c r="O35" s="32"/>
      <c r="P35" s="32">
        <f>K35</f>
        <v>16</v>
      </c>
      <c r="Q35" s="3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c r="EA35" s="193"/>
      <c r="EB35" s="193"/>
      <c r="EC35" s="193"/>
      <c r="ED35" s="193"/>
      <c r="EE35" s="193"/>
      <c r="EF35" s="193"/>
      <c r="EG35" s="193"/>
      <c r="EH35" s="193"/>
      <c r="EI35" s="193"/>
      <c r="EJ35" s="193"/>
      <c r="EK35" s="193"/>
      <c r="EL35" s="193"/>
      <c r="EM35" s="193"/>
      <c r="EN35" s="193"/>
      <c r="EO35" s="193"/>
      <c r="EP35" s="193"/>
      <c r="EQ35" s="193"/>
      <c r="ER35" s="193"/>
      <c r="ES35" s="193"/>
      <c r="ET35" s="193"/>
      <c r="EU35" s="193"/>
      <c r="EV35" s="193"/>
      <c r="EW35" s="193"/>
      <c r="EX35" s="193"/>
      <c r="EY35" s="193"/>
      <c r="EZ35" s="193"/>
      <c r="FA35" s="193"/>
      <c r="FB35" s="193"/>
      <c r="FC35" s="193"/>
      <c r="FD35" s="193"/>
      <c r="FE35" s="193"/>
      <c r="FF35" s="193"/>
      <c r="FG35" s="193"/>
      <c r="FH35" s="193"/>
      <c r="FI35" s="193"/>
      <c r="FJ35" s="193"/>
      <c r="FK35" s="193"/>
      <c r="FL35" s="193"/>
      <c r="FM35" s="193"/>
      <c r="FN35" s="193"/>
      <c r="FO35" s="193"/>
      <c r="FP35" s="193"/>
      <c r="FQ35" s="193"/>
      <c r="FR35" s="193"/>
      <c r="FS35" s="193"/>
      <c r="FT35" s="193"/>
      <c r="FU35" s="193"/>
      <c r="FV35" s="193"/>
      <c r="FW35" s="193"/>
      <c r="FX35" s="193"/>
      <c r="FY35" s="193"/>
      <c r="FZ35" s="193"/>
      <c r="GA35" s="193"/>
      <c r="GB35" s="193"/>
      <c r="GC35" s="193"/>
      <c r="GD35" s="193"/>
      <c r="GE35" s="193"/>
      <c r="GF35" s="193"/>
      <c r="GG35" s="193"/>
      <c r="GH35" s="193"/>
      <c r="GI35" s="193"/>
      <c r="GJ35" s="193"/>
      <c r="GK35" s="193"/>
      <c r="GL35" s="193"/>
      <c r="GM35" s="193"/>
      <c r="GN35" s="193"/>
      <c r="GO35" s="193"/>
      <c r="GP35" s="193"/>
      <c r="GQ35" s="193"/>
      <c r="GR35" s="193"/>
      <c r="GS35" s="193"/>
      <c r="GT35" s="193"/>
      <c r="GU35" s="193"/>
      <c r="GV35" s="193"/>
      <c r="GW35" s="193"/>
      <c r="GX35" s="193"/>
      <c r="GY35" s="193"/>
      <c r="GZ35" s="193"/>
      <c r="HA35" s="193"/>
      <c r="HB35" s="193"/>
      <c r="HC35" s="193"/>
      <c r="HD35" s="193"/>
      <c r="HE35" s="193"/>
      <c r="HF35" s="193"/>
      <c r="HG35" s="193"/>
      <c r="HH35" s="193"/>
      <c r="HI35" s="193"/>
      <c r="HJ35" s="193"/>
      <c r="HK35" s="193"/>
      <c r="HL35" s="193"/>
      <c r="HM35" s="193"/>
      <c r="HN35" s="193"/>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c r="IQ35" s="193"/>
      <c r="IR35" s="193"/>
      <c r="IS35" s="193"/>
      <c r="IT35" s="193"/>
      <c r="IU35" s="193"/>
      <c r="IV35" s="193"/>
      <c r="IW35" s="193"/>
      <c r="IX35" s="193"/>
      <c r="IY35" s="193"/>
      <c r="IZ35" s="193"/>
      <c r="JA35" s="193"/>
      <c r="JB35" s="193"/>
      <c r="JC35" s="193"/>
      <c r="JD35" s="193"/>
      <c r="JE35" s="193"/>
      <c r="JF35" s="193"/>
      <c r="JG35" s="193"/>
      <c r="JH35" s="193"/>
      <c r="JI35" s="193"/>
      <c r="JJ35" s="193"/>
      <c r="JK35" s="193"/>
      <c r="JL35" s="193"/>
      <c r="JM35" s="193"/>
      <c r="JN35" s="193"/>
      <c r="JO35" s="193"/>
      <c r="JP35" s="193"/>
      <c r="JQ35" s="193"/>
      <c r="JR35" s="193"/>
      <c r="JS35" s="193"/>
      <c r="JT35" s="193"/>
      <c r="JU35" s="193"/>
      <c r="JV35" s="193"/>
      <c r="JW35" s="193"/>
      <c r="JX35" s="193"/>
      <c r="JY35" s="193"/>
      <c r="JZ35" s="193"/>
      <c r="KA35" s="193"/>
      <c r="KB35" s="193"/>
      <c r="KC35" s="193"/>
      <c r="KD35" s="193"/>
      <c r="KE35" s="193"/>
      <c r="KF35" s="193"/>
      <c r="KG35" s="193"/>
      <c r="KH35" s="193"/>
      <c r="KI35" s="193"/>
      <c r="KJ35" s="193"/>
      <c r="KK35" s="193"/>
      <c r="KL35" s="193"/>
      <c r="KM35" s="193"/>
      <c r="KN35" s="193"/>
      <c r="KO35" s="193"/>
      <c r="KP35" s="193"/>
      <c r="KQ35" s="193"/>
      <c r="KR35" s="193"/>
      <c r="KS35" s="193"/>
      <c r="KT35" s="193"/>
      <c r="KU35" s="193"/>
      <c r="KV35" s="193"/>
      <c r="KW35" s="193"/>
      <c r="KX35" s="193"/>
      <c r="KY35" s="193"/>
      <c r="KZ35" s="193"/>
      <c r="LA35" s="193"/>
      <c r="LB35" s="193"/>
      <c r="LC35" s="193"/>
      <c r="LD35" s="193"/>
      <c r="LE35" s="193"/>
      <c r="LF35" s="193"/>
      <c r="LG35" s="193"/>
      <c r="LH35" s="193"/>
      <c r="LI35" s="193"/>
      <c r="LJ35" s="193"/>
      <c r="LK35" s="193"/>
      <c r="LL35" s="193"/>
      <c r="LM35" s="193"/>
      <c r="LN35" s="193"/>
      <c r="LO35" s="193"/>
      <c r="LP35" s="193"/>
      <c r="LQ35" s="193"/>
      <c r="LR35" s="193"/>
      <c r="LS35" s="193"/>
      <c r="LT35" s="193"/>
      <c r="LU35" s="193"/>
      <c r="LV35" s="193"/>
      <c r="LW35" s="193"/>
      <c r="LX35" s="193"/>
      <c r="LY35" s="193"/>
      <c r="LZ35" s="193"/>
      <c r="MA35" s="193"/>
      <c r="MB35" s="193"/>
      <c r="MC35" s="193"/>
      <c r="MD35" s="193"/>
      <c r="ME35" s="193"/>
      <c r="MF35" s="193"/>
      <c r="MG35" s="193"/>
      <c r="MH35" s="193"/>
      <c r="MI35" s="193"/>
      <c r="MJ35" s="193"/>
      <c r="MK35" s="193"/>
      <c r="ML35" s="193"/>
      <c r="MM35" s="193"/>
      <c r="MN35" s="193"/>
      <c r="MO35" s="193"/>
      <c r="MP35" s="193"/>
      <c r="MQ35" s="193"/>
      <c r="MR35" s="193"/>
      <c r="MS35" s="193"/>
      <c r="MT35" s="193"/>
      <c r="MU35" s="193"/>
      <c r="MV35" s="193"/>
      <c r="MW35" s="193"/>
      <c r="MX35" s="193"/>
      <c r="MY35" s="193"/>
      <c r="MZ35" s="193"/>
      <c r="NA35" s="193"/>
      <c r="NB35" s="193"/>
      <c r="NC35" s="193"/>
      <c r="ND35" s="193"/>
      <c r="NE35" s="193"/>
      <c r="NF35" s="193"/>
      <c r="NG35" s="193"/>
      <c r="NH35" s="193"/>
      <c r="NI35" s="193"/>
      <c r="NJ35" s="193"/>
      <c r="NK35" s="193"/>
      <c r="NL35" s="193"/>
      <c r="NM35" s="193"/>
      <c r="NN35" s="193"/>
      <c r="NO35" s="193"/>
      <c r="NP35" s="193"/>
      <c r="NQ35" s="193"/>
      <c r="NR35" s="193"/>
      <c r="NS35" s="193"/>
      <c r="NT35" s="193"/>
      <c r="NU35" s="193"/>
      <c r="NV35" s="193"/>
      <c r="NW35" s="193"/>
      <c r="NX35" s="193"/>
      <c r="NY35" s="193"/>
      <c r="NZ35" s="193"/>
      <c r="OA35" s="193"/>
      <c r="OB35" s="193"/>
      <c r="OC35" s="193"/>
      <c r="OD35" s="193"/>
      <c r="OE35" s="193"/>
      <c r="OF35" s="193"/>
      <c r="OG35" s="193"/>
      <c r="OH35" s="193"/>
      <c r="OI35" s="193"/>
      <c r="OJ35" s="193"/>
      <c r="OK35" s="193"/>
      <c r="OL35" s="193"/>
      <c r="OM35" s="193"/>
      <c r="ON35" s="193"/>
      <c r="OO35" s="193"/>
      <c r="OP35" s="193"/>
      <c r="OQ35" s="193"/>
      <c r="OR35" s="193"/>
      <c r="OS35" s="193"/>
      <c r="OT35" s="193"/>
      <c r="OU35" s="193"/>
      <c r="OV35" s="193"/>
      <c r="OW35" s="193"/>
      <c r="OX35" s="193"/>
      <c r="OY35" s="193"/>
      <c r="OZ35" s="193"/>
      <c r="PA35" s="193"/>
      <c r="PB35" s="193"/>
      <c r="PC35" s="193"/>
      <c r="PD35" s="193"/>
      <c r="PE35" s="193"/>
      <c r="PF35" s="193"/>
      <c r="PG35" s="193"/>
      <c r="PH35" s="193"/>
      <c r="PI35" s="193"/>
      <c r="PJ35" s="193"/>
      <c r="PK35" s="193"/>
      <c r="PL35" s="193"/>
      <c r="PM35" s="193"/>
      <c r="PN35" s="193"/>
      <c r="PO35" s="193"/>
      <c r="PP35" s="193"/>
      <c r="PQ35" s="193"/>
      <c r="PR35" s="193"/>
      <c r="PS35" s="193"/>
      <c r="PT35" s="193"/>
      <c r="PU35" s="193"/>
      <c r="PV35" s="193"/>
      <c r="PW35" s="193"/>
      <c r="PX35" s="193"/>
      <c r="PY35" s="193"/>
      <c r="PZ35" s="193"/>
      <c r="QA35" s="193"/>
      <c r="QB35" s="193"/>
      <c r="QC35" s="193"/>
      <c r="QD35" s="193"/>
      <c r="QE35" s="193"/>
      <c r="QF35" s="193"/>
      <c r="QG35" s="193"/>
      <c r="QH35" s="193"/>
      <c r="QI35" s="193"/>
      <c r="QJ35" s="193"/>
      <c r="QK35" s="193"/>
      <c r="QL35" s="193"/>
      <c r="QM35" s="193"/>
      <c r="QN35" s="193"/>
      <c r="QO35" s="193"/>
      <c r="QP35" s="193"/>
      <c r="QQ35" s="193"/>
      <c r="QR35" s="193"/>
      <c r="QS35" s="193"/>
      <c r="QT35" s="193"/>
      <c r="QU35" s="193"/>
      <c r="QV35" s="193"/>
      <c r="QW35" s="193"/>
      <c r="QX35" s="193"/>
      <c r="QY35" s="193"/>
      <c r="QZ35" s="193"/>
      <c r="RA35" s="193"/>
      <c r="RB35" s="193"/>
      <c r="RC35" s="193"/>
      <c r="RD35" s="193"/>
      <c r="RE35" s="193"/>
      <c r="RF35" s="193"/>
      <c r="RG35" s="193"/>
      <c r="RH35" s="193"/>
      <c r="RI35" s="193"/>
      <c r="RJ35" s="193"/>
      <c r="RK35" s="193"/>
      <c r="RL35" s="193"/>
      <c r="RM35" s="193"/>
      <c r="RN35" s="193"/>
      <c r="RO35" s="193"/>
      <c r="RP35" s="193"/>
      <c r="RQ35" s="193"/>
      <c r="RR35" s="193"/>
      <c r="RS35" s="193"/>
      <c r="RT35" s="193"/>
      <c r="RU35" s="193"/>
      <c r="RV35" s="193"/>
      <c r="RW35" s="193"/>
      <c r="RX35" s="193"/>
      <c r="RY35" s="193"/>
      <c r="RZ35" s="193"/>
      <c r="SA35" s="193"/>
      <c r="SB35" s="193"/>
      <c r="SC35" s="193"/>
      <c r="SD35" s="193"/>
      <c r="SE35" s="193"/>
      <c r="SF35" s="193"/>
      <c r="SG35" s="193"/>
      <c r="SH35" s="193"/>
      <c r="SI35" s="193"/>
      <c r="SJ35" s="193"/>
      <c r="SK35" s="193"/>
      <c r="SL35" s="193"/>
      <c r="SM35" s="193"/>
      <c r="SN35" s="193"/>
      <c r="SO35" s="193"/>
      <c r="SP35" s="193"/>
      <c r="SQ35" s="193"/>
      <c r="SR35" s="193"/>
      <c r="SS35" s="193"/>
      <c r="ST35" s="193"/>
      <c r="SU35" s="193"/>
      <c r="SV35" s="193"/>
      <c r="SW35" s="193"/>
      <c r="SX35" s="193"/>
      <c r="SY35" s="193"/>
      <c r="SZ35" s="193"/>
      <c r="TA35" s="193"/>
      <c r="TB35" s="193"/>
      <c r="TC35" s="193"/>
      <c r="TD35" s="193"/>
      <c r="TE35" s="193"/>
      <c r="TF35" s="193"/>
      <c r="TG35" s="193"/>
      <c r="TH35" s="193"/>
      <c r="TI35" s="193"/>
      <c r="TJ35" s="193"/>
      <c r="TK35" s="193"/>
      <c r="TL35" s="193"/>
      <c r="TM35" s="193"/>
      <c r="TN35" s="193"/>
      <c r="TO35" s="193"/>
      <c r="TP35" s="193"/>
      <c r="TQ35" s="193"/>
      <c r="TR35" s="193"/>
      <c r="TS35" s="193"/>
      <c r="TT35" s="193"/>
      <c r="TU35" s="193"/>
      <c r="TV35" s="193"/>
      <c r="TW35" s="193"/>
      <c r="TX35" s="193"/>
      <c r="TY35" s="193"/>
      <c r="TZ35" s="193"/>
      <c r="UA35" s="193"/>
      <c r="UB35" s="193"/>
      <c r="UC35" s="193"/>
      <c r="UD35" s="193"/>
      <c r="UE35" s="193"/>
      <c r="UF35" s="193"/>
      <c r="UG35" s="193"/>
      <c r="UH35" s="193"/>
      <c r="UI35" s="193"/>
      <c r="UJ35" s="193"/>
      <c r="UK35" s="193"/>
      <c r="UL35" s="193"/>
      <c r="UM35" s="193"/>
      <c r="UN35" s="193"/>
      <c r="UO35" s="193"/>
      <c r="UP35" s="193"/>
      <c r="UQ35" s="193"/>
      <c r="UR35" s="193"/>
      <c r="US35" s="193"/>
      <c r="UT35" s="193"/>
      <c r="UU35" s="193"/>
      <c r="UV35" s="193"/>
      <c r="UW35" s="193"/>
      <c r="UX35" s="193"/>
      <c r="UY35" s="193"/>
      <c r="UZ35" s="193"/>
      <c r="VA35" s="193"/>
      <c r="VB35" s="193"/>
      <c r="VC35" s="193"/>
      <c r="VD35" s="193"/>
      <c r="VE35" s="193"/>
      <c r="VF35" s="193"/>
      <c r="VG35" s="193"/>
      <c r="VH35" s="193"/>
      <c r="VI35" s="193"/>
      <c r="VJ35" s="193"/>
      <c r="VK35" s="193"/>
      <c r="VL35" s="193"/>
      <c r="VM35" s="193"/>
      <c r="VN35" s="193"/>
      <c r="VO35" s="193"/>
      <c r="VP35" s="193"/>
      <c r="VQ35" s="193"/>
      <c r="VR35" s="193"/>
      <c r="VS35" s="193"/>
      <c r="VT35" s="193"/>
      <c r="VU35" s="193"/>
      <c r="VV35" s="193"/>
      <c r="VW35" s="193"/>
      <c r="VX35" s="193"/>
      <c r="VY35" s="193"/>
      <c r="VZ35" s="193"/>
      <c r="WA35" s="193"/>
      <c r="WB35" s="193"/>
      <c r="WC35" s="193"/>
      <c r="WD35" s="193"/>
      <c r="WE35" s="193"/>
      <c r="WF35" s="193"/>
      <c r="WG35" s="193"/>
      <c r="WH35" s="193"/>
      <c r="WI35" s="193"/>
      <c r="WJ35" s="193"/>
      <c r="WK35" s="193"/>
      <c r="WL35" s="193"/>
      <c r="WM35" s="193"/>
      <c r="WN35" s="193"/>
      <c r="WO35" s="193"/>
      <c r="WP35" s="193"/>
      <c r="WQ35" s="193"/>
      <c r="WR35" s="193"/>
      <c r="WS35" s="193"/>
      <c r="WT35" s="193"/>
      <c r="WU35" s="193"/>
      <c r="WV35" s="193"/>
      <c r="WW35" s="193"/>
      <c r="WX35" s="193"/>
      <c r="WY35" s="193"/>
      <c r="WZ35" s="193"/>
      <c r="XA35" s="193"/>
      <c r="XB35" s="193"/>
      <c r="XC35" s="193"/>
      <c r="XD35" s="193"/>
      <c r="XE35" s="193"/>
      <c r="XF35" s="193"/>
      <c r="XG35" s="193"/>
      <c r="XH35" s="193"/>
      <c r="XI35" s="193"/>
      <c r="XJ35" s="193"/>
      <c r="XK35" s="193"/>
      <c r="XL35" s="193"/>
      <c r="XM35" s="193"/>
      <c r="XN35" s="193"/>
      <c r="XO35" s="193"/>
      <c r="XP35" s="193"/>
      <c r="XQ35" s="193"/>
      <c r="XR35" s="193"/>
      <c r="XS35" s="193"/>
      <c r="XT35" s="193"/>
      <c r="XU35" s="193"/>
      <c r="XV35" s="193"/>
      <c r="XW35" s="193"/>
      <c r="XX35" s="193"/>
      <c r="XY35" s="193"/>
      <c r="XZ35" s="193"/>
      <c r="YA35" s="193"/>
      <c r="YB35" s="193"/>
      <c r="YC35" s="193"/>
      <c r="YD35" s="193"/>
      <c r="YE35" s="193"/>
      <c r="YF35" s="193"/>
      <c r="YG35" s="193"/>
      <c r="YH35" s="193"/>
      <c r="YI35" s="193"/>
      <c r="YJ35" s="193"/>
      <c r="YK35" s="193"/>
      <c r="YL35" s="193"/>
      <c r="YM35" s="193"/>
      <c r="YN35" s="193"/>
      <c r="YO35" s="193"/>
      <c r="YP35" s="193"/>
      <c r="YQ35" s="193"/>
      <c r="YR35" s="193"/>
      <c r="YS35" s="193"/>
      <c r="YT35" s="193"/>
      <c r="YU35" s="193"/>
      <c r="YV35" s="193"/>
      <c r="YW35" s="193"/>
      <c r="YX35" s="193"/>
      <c r="YY35" s="193"/>
      <c r="YZ35" s="193"/>
      <c r="ZA35" s="193"/>
      <c r="ZB35" s="193"/>
      <c r="ZC35" s="193"/>
      <c r="ZD35" s="193"/>
      <c r="ZE35" s="193"/>
      <c r="ZF35" s="193"/>
      <c r="ZG35" s="193"/>
      <c r="ZH35" s="193"/>
      <c r="ZI35" s="193"/>
      <c r="ZJ35" s="193"/>
      <c r="ZK35" s="193"/>
      <c r="ZL35" s="193"/>
      <c r="ZM35" s="193"/>
      <c r="ZN35" s="193"/>
      <c r="ZO35" s="193"/>
      <c r="ZP35" s="193"/>
      <c r="ZQ35" s="193"/>
      <c r="ZR35" s="193"/>
      <c r="ZS35" s="193"/>
      <c r="ZT35" s="193"/>
      <c r="ZU35" s="193"/>
      <c r="ZV35" s="193"/>
      <c r="ZW35" s="193"/>
      <c r="ZX35" s="193"/>
      <c r="ZY35" s="193"/>
      <c r="ZZ35" s="193"/>
      <c r="AAA35" s="193"/>
      <c r="AAB35" s="193"/>
      <c r="AAC35" s="193"/>
      <c r="AAD35" s="193"/>
      <c r="AAE35" s="193"/>
      <c r="AAF35" s="193"/>
      <c r="AAG35" s="193"/>
      <c r="AAH35" s="193"/>
      <c r="AAI35" s="193"/>
      <c r="AAJ35" s="193"/>
      <c r="AAK35" s="193"/>
      <c r="AAL35" s="193"/>
      <c r="AAM35" s="193"/>
      <c r="AAN35" s="193"/>
      <c r="AAO35" s="193"/>
      <c r="AAP35" s="193"/>
      <c r="AAQ35" s="193"/>
      <c r="AAR35" s="193"/>
      <c r="AAS35" s="193"/>
      <c r="AAT35" s="193"/>
      <c r="AAU35" s="193"/>
      <c r="AAV35" s="193"/>
      <c r="AAW35" s="193"/>
      <c r="AAX35" s="193"/>
      <c r="AAY35" s="193"/>
      <c r="AAZ35" s="193"/>
      <c r="ABA35" s="193"/>
      <c r="ABB35" s="193"/>
      <c r="ABC35" s="193"/>
      <c r="ABD35" s="193"/>
      <c r="ABE35" s="193"/>
      <c r="ABF35" s="193"/>
      <c r="ABG35" s="193"/>
      <c r="ABH35" s="193"/>
      <c r="ABI35" s="193"/>
      <c r="ABJ35" s="193"/>
      <c r="ABK35" s="193"/>
      <c r="ABL35" s="193"/>
      <c r="ABM35" s="193"/>
      <c r="ABN35" s="193"/>
      <c r="ABO35" s="193"/>
      <c r="ABP35" s="193"/>
      <c r="ABQ35" s="193"/>
      <c r="ABR35" s="193"/>
      <c r="ABS35" s="193"/>
      <c r="ABT35" s="193"/>
      <c r="ABU35" s="193"/>
      <c r="ABV35" s="193"/>
      <c r="ABW35" s="193"/>
      <c r="ABX35" s="193"/>
      <c r="ABY35" s="193"/>
      <c r="ABZ35" s="193"/>
      <c r="ACA35" s="193"/>
      <c r="ACB35" s="193"/>
      <c r="ACC35" s="193"/>
      <c r="ACD35" s="193"/>
      <c r="ACE35" s="193"/>
      <c r="ACF35" s="193"/>
      <c r="ACG35" s="193"/>
      <c r="ACH35" s="193"/>
      <c r="ACI35" s="193"/>
      <c r="ACJ35" s="193"/>
      <c r="ACK35" s="193"/>
      <c r="ACL35" s="193"/>
      <c r="ACM35" s="193"/>
      <c r="ACN35" s="193"/>
      <c r="ACO35" s="193"/>
      <c r="ACP35" s="193"/>
      <c r="ACQ35" s="193"/>
      <c r="ACR35" s="193"/>
      <c r="ACS35" s="193"/>
      <c r="ACT35" s="193"/>
      <c r="ACU35" s="193"/>
      <c r="ACV35" s="193"/>
      <c r="ACW35" s="193"/>
      <c r="ACX35" s="193"/>
      <c r="ACY35" s="193"/>
      <c r="ACZ35" s="193"/>
      <c r="ADA35" s="193"/>
      <c r="ADB35" s="193"/>
      <c r="ADC35" s="193"/>
      <c r="ADD35" s="193"/>
      <c r="ADE35" s="193"/>
      <c r="ADF35" s="193"/>
      <c r="ADG35" s="193"/>
      <c r="ADH35" s="193"/>
      <c r="ADI35" s="193"/>
      <c r="ADJ35" s="193"/>
      <c r="ADK35" s="193"/>
      <c r="ADL35" s="193"/>
      <c r="ADM35" s="193"/>
      <c r="ADN35" s="193"/>
      <c r="ADO35" s="193"/>
      <c r="ADP35" s="193"/>
      <c r="ADQ35" s="193"/>
      <c r="ADR35" s="193"/>
      <c r="ADS35" s="193"/>
      <c r="ADT35" s="193"/>
      <c r="ADU35" s="193"/>
      <c r="ADV35" s="193"/>
      <c r="ADW35" s="193"/>
      <c r="ADX35" s="193"/>
      <c r="ADY35" s="193"/>
      <c r="ADZ35" s="193"/>
      <c r="AEA35" s="193"/>
      <c r="AEB35" s="193"/>
      <c r="AEC35" s="193"/>
      <c r="AED35" s="193"/>
      <c r="AEE35" s="193"/>
      <c r="AEF35" s="193"/>
      <c r="AEG35" s="193"/>
      <c r="AEH35" s="193"/>
      <c r="AEI35" s="193"/>
      <c r="AEJ35" s="193"/>
      <c r="AEK35" s="193"/>
      <c r="AEL35" s="193"/>
      <c r="AEM35" s="193"/>
      <c r="AEN35" s="193"/>
      <c r="AEO35" s="193"/>
      <c r="AEP35" s="193"/>
      <c r="AEQ35" s="193"/>
      <c r="AER35" s="193"/>
      <c r="AES35" s="193"/>
      <c r="AET35" s="193"/>
      <c r="AEU35" s="193"/>
      <c r="AEV35" s="193"/>
      <c r="AEW35" s="193"/>
      <c r="AEX35" s="193"/>
      <c r="AEY35" s="193"/>
      <c r="AEZ35" s="193"/>
      <c r="AFA35" s="193"/>
      <c r="AFB35" s="193"/>
      <c r="AFC35" s="193"/>
      <c r="AFD35" s="193"/>
      <c r="AFE35" s="193"/>
      <c r="AFF35" s="193"/>
      <c r="AFG35" s="193"/>
      <c r="AFH35" s="193"/>
      <c r="AFI35" s="193"/>
      <c r="AFJ35" s="193"/>
      <c r="AFK35" s="193"/>
      <c r="AFL35" s="193"/>
      <c r="AFM35" s="193"/>
      <c r="AFN35" s="193"/>
      <c r="AFO35" s="193"/>
      <c r="AFP35" s="193"/>
      <c r="AFQ35" s="193"/>
      <c r="AFR35" s="193"/>
      <c r="AFS35" s="193"/>
      <c r="AFT35" s="193"/>
      <c r="AFU35" s="193"/>
      <c r="AFV35" s="193"/>
      <c r="AFW35" s="193"/>
      <c r="AFX35" s="193"/>
      <c r="AFY35" s="193"/>
      <c r="AFZ35" s="193"/>
      <c r="AGA35" s="193"/>
      <c r="AGB35" s="193"/>
      <c r="AGC35" s="193"/>
      <c r="AGD35" s="193"/>
      <c r="AGE35" s="193"/>
      <c r="AGF35" s="193"/>
      <c r="AGG35" s="193"/>
      <c r="AGH35" s="193"/>
      <c r="AGI35" s="193"/>
      <c r="AGJ35" s="193"/>
      <c r="AGK35" s="193"/>
      <c r="AGL35" s="193"/>
      <c r="AGM35" s="193"/>
      <c r="AGN35" s="193"/>
      <c r="AGO35" s="193"/>
      <c r="AGP35" s="193"/>
      <c r="AGQ35" s="193"/>
      <c r="AGR35" s="193"/>
      <c r="AGS35" s="193"/>
      <c r="AGT35" s="193"/>
      <c r="AGU35" s="193"/>
      <c r="AGV35" s="193"/>
      <c r="AGW35" s="193"/>
      <c r="AGX35" s="193"/>
      <c r="AGY35" s="193"/>
      <c r="AGZ35" s="193"/>
      <c r="AHA35" s="193"/>
      <c r="AHB35" s="193"/>
      <c r="AHC35" s="193"/>
      <c r="AHD35" s="193"/>
      <c r="AHE35" s="193"/>
      <c r="AHF35" s="193"/>
      <c r="AHG35" s="193"/>
      <c r="AHH35" s="193"/>
      <c r="AHI35" s="193"/>
      <c r="AHJ35" s="193"/>
      <c r="AHK35" s="193"/>
      <c r="AHL35" s="193"/>
      <c r="AHM35" s="193"/>
      <c r="AHN35" s="193"/>
      <c r="AHO35" s="193"/>
      <c r="AHP35" s="193"/>
      <c r="AHQ35" s="193"/>
      <c r="AHR35" s="193"/>
      <c r="AHS35" s="193"/>
      <c r="AHT35" s="193"/>
      <c r="AHU35" s="193"/>
      <c r="AHV35" s="193"/>
      <c r="AHW35" s="193"/>
      <c r="AHX35" s="193"/>
      <c r="AHY35" s="193"/>
      <c r="AHZ35" s="193"/>
      <c r="AIA35" s="193"/>
      <c r="AIB35" s="193"/>
      <c r="AIC35" s="193"/>
      <c r="AID35" s="193"/>
      <c r="AIE35" s="193"/>
      <c r="AIF35" s="193"/>
      <c r="AIG35" s="193"/>
      <c r="AIH35" s="193"/>
      <c r="AII35" s="193"/>
      <c r="AIJ35" s="193"/>
      <c r="AIK35" s="193"/>
      <c r="AIL35" s="193"/>
      <c r="AIM35" s="193"/>
      <c r="AIN35" s="193"/>
      <c r="AIO35" s="193"/>
      <c r="AIP35" s="193"/>
      <c r="AIQ35" s="193"/>
      <c r="AIR35" s="193"/>
      <c r="AIS35" s="193"/>
      <c r="AIT35" s="193"/>
      <c r="AIU35" s="193"/>
      <c r="AIV35" s="193"/>
      <c r="AIW35" s="193"/>
      <c r="AIX35" s="193"/>
      <c r="AIY35" s="193"/>
      <c r="AIZ35" s="193"/>
      <c r="AJA35" s="193"/>
      <c r="AJB35" s="193"/>
      <c r="AJC35" s="193"/>
      <c r="AJD35" s="193"/>
      <c r="AJE35" s="193"/>
      <c r="AJF35" s="193"/>
      <c r="AJG35" s="193"/>
      <c r="AJH35" s="193"/>
      <c r="AJI35" s="193"/>
      <c r="AJJ35" s="193"/>
      <c r="AJK35" s="193"/>
      <c r="AJL35" s="193"/>
      <c r="AJM35" s="193"/>
      <c r="AJN35" s="193"/>
      <c r="AJO35" s="193"/>
      <c r="AJP35" s="193"/>
      <c r="AJQ35" s="193"/>
      <c r="AJR35" s="193"/>
      <c r="AJS35" s="193"/>
      <c r="AJT35" s="193"/>
      <c r="AJU35" s="193"/>
      <c r="AJV35" s="193"/>
      <c r="AJW35" s="193"/>
      <c r="AJX35" s="193"/>
      <c r="AJY35" s="193"/>
      <c r="AJZ35" s="193"/>
      <c r="AKA35" s="193"/>
      <c r="AKB35" s="193"/>
      <c r="AKC35" s="193"/>
      <c r="AKD35" s="193"/>
      <c r="AKE35" s="193"/>
      <c r="AKF35" s="193"/>
      <c r="AKG35" s="193"/>
      <c r="AKH35" s="193"/>
      <c r="AKI35" s="193"/>
      <c r="AKJ35" s="193"/>
      <c r="AKK35" s="193"/>
      <c r="AKL35" s="193"/>
      <c r="AKM35" s="193"/>
      <c r="AKN35" s="193"/>
      <c r="AKO35" s="193"/>
      <c r="AKP35" s="193"/>
      <c r="AKQ35" s="193"/>
      <c r="AKR35" s="193"/>
      <c r="AKS35" s="193"/>
      <c r="AKT35" s="193"/>
      <c r="AKU35" s="193"/>
      <c r="AKV35" s="193"/>
      <c r="AKW35" s="193"/>
      <c r="AKX35" s="193"/>
      <c r="AKY35" s="193"/>
      <c r="AKZ35" s="193"/>
      <c r="ALA35" s="193"/>
      <c r="ALB35" s="193"/>
      <c r="ALC35" s="193"/>
      <c r="ALD35" s="193"/>
      <c r="ALE35" s="193"/>
      <c r="ALF35" s="193"/>
      <c r="ALG35" s="193"/>
      <c r="ALH35" s="193"/>
      <c r="ALI35" s="193"/>
      <c r="ALJ35" s="193"/>
      <c r="ALK35" s="193"/>
      <c r="ALL35" s="193"/>
      <c r="ALM35" s="193"/>
      <c r="ALN35" s="193"/>
      <c r="ALO35" s="193"/>
      <c r="ALP35" s="193"/>
      <c r="ALQ35" s="193"/>
      <c r="ALR35" s="193"/>
      <c r="ALS35" s="193"/>
      <c r="ALT35" s="193"/>
      <c r="ALU35" s="193"/>
      <c r="ALV35" s="193"/>
      <c r="ALW35" s="193"/>
      <c r="ALX35" s="193"/>
      <c r="ALY35" s="193"/>
      <c r="ALZ35" s="193"/>
      <c r="AMA35" s="193"/>
      <c r="AMB35" s="193"/>
      <c r="AMC35" s="193"/>
      <c r="AMD35" s="193"/>
      <c r="AME35" s="193"/>
      <c r="AMF35" s="193"/>
      <c r="AMG35" s="193"/>
      <c r="AMH35" s="193"/>
      <c r="AMI35" s="193"/>
      <c r="AMJ35" s="193"/>
      <c r="AMK35" s="193"/>
      <c r="AML35" s="193"/>
      <c r="AMM35" s="193"/>
      <c r="AMN35" s="193"/>
      <c r="AMO35" s="193"/>
      <c r="AMP35" s="193"/>
      <c r="AMQ35" s="193"/>
      <c r="AMR35" s="193"/>
      <c r="AMS35" s="193"/>
      <c r="AMT35" s="193"/>
      <c r="AMU35" s="193"/>
      <c r="AMV35" s="193"/>
      <c r="AMW35" s="193"/>
      <c r="AMX35" s="193"/>
      <c r="AMY35" s="193"/>
      <c r="AMZ35" s="193"/>
      <c r="ANA35" s="193"/>
      <c r="ANB35" s="193"/>
      <c r="ANC35" s="193"/>
      <c r="AND35" s="193"/>
      <c r="ANE35" s="193"/>
      <c r="ANF35" s="193"/>
      <c r="ANG35" s="193"/>
      <c r="ANH35" s="193"/>
      <c r="ANI35" s="193"/>
      <c r="ANJ35" s="193"/>
      <c r="ANK35" s="193"/>
      <c r="ANL35" s="193"/>
      <c r="ANM35" s="193"/>
      <c r="ANN35" s="193"/>
      <c r="ANO35" s="193"/>
      <c r="ANP35" s="193"/>
      <c r="ANQ35" s="193"/>
      <c r="ANR35" s="193"/>
      <c r="ANS35" s="193"/>
      <c r="ANT35" s="193"/>
      <c r="ANU35" s="193"/>
      <c r="ANV35" s="193"/>
      <c r="ANW35" s="193"/>
      <c r="ANX35" s="193"/>
      <c r="ANY35" s="193"/>
      <c r="ANZ35" s="193"/>
      <c r="AOA35" s="193"/>
      <c r="AOB35" s="193"/>
      <c r="AOC35" s="193"/>
      <c r="AOD35" s="193"/>
      <c r="AOE35" s="193"/>
      <c r="AOF35" s="193"/>
      <c r="AOG35" s="193"/>
      <c r="AOH35" s="193"/>
      <c r="AOI35" s="193"/>
      <c r="AOJ35" s="193"/>
      <c r="AOK35" s="193"/>
      <c r="AOL35" s="193"/>
      <c r="AOM35" s="193"/>
      <c r="AON35" s="193"/>
      <c r="AOO35" s="193"/>
      <c r="AOP35" s="193"/>
      <c r="AOQ35" s="193"/>
      <c r="AOR35" s="193"/>
      <c r="AOS35" s="193"/>
      <c r="AOT35" s="193"/>
      <c r="AOU35" s="193"/>
      <c r="AOV35" s="193"/>
      <c r="AOW35" s="193"/>
      <c r="AOX35" s="193"/>
      <c r="AOY35" s="193"/>
      <c r="AOZ35" s="193"/>
      <c r="APA35" s="193"/>
      <c r="APB35" s="193"/>
      <c r="APC35" s="193"/>
      <c r="APD35" s="193"/>
      <c r="APE35" s="193"/>
      <c r="APF35" s="193"/>
      <c r="APG35" s="193"/>
      <c r="APH35" s="193"/>
      <c r="API35" s="193"/>
      <c r="APJ35" s="193"/>
      <c r="APK35" s="193"/>
      <c r="APL35" s="193"/>
      <c r="APM35" s="193"/>
      <c r="APN35" s="193"/>
      <c r="APO35" s="193"/>
      <c r="APP35" s="193"/>
      <c r="APQ35" s="193"/>
      <c r="APR35" s="193"/>
      <c r="APS35" s="193"/>
      <c r="APT35" s="193"/>
      <c r="APU35" s="193"/>
      <c r="APV35" s="193"/>
      <c r="APW35" s="193"/>
      <c r="APX35" s="193"/>
      <c r="APY35" s="193"/>
      <c r="APZ35" s="193"/>
      <c r="AQA35" s="193"/>
      <c r="AQB35" s="193"/>
      <c r="AQC35" s="193"/>
      <c r="AQD35" s="193"/>
      <c r="AQE35" s="193"/>
      <c r="AQF35" s="193"/>
      <c r="AQG35" s="193"/>
      <c r="AQH35" s="193"/>
      <c r="AQI35" s="193"/>
      <c r="AQJ35" s="193"/>
      <c r="AQK35" s="193"/>
      <c r="AQL35" s="193"/>
      <c r="AQM35" s="193"/>
      <c r="AQN35" s="193"/>
      <c r="AQO35" s="193"/>
      <c r="AQP35" s="193"/>
      <c r="AQQ35" s="193"/>
      <c r="AQR35" s="193"/>
      <c r="AQS35" s="193"/>
      <c r="AQT35" s="193"/>
      <c r="AQU35" s="193"/>
      <c r="AQV35" s="193"/>
      <c r="AQW35" s="193"/>
      <c r="AQX35" s="193"/>
      <c r="AQY35" s="193"/>
      <c r="AQZ35" s="193"/>
      <c r="ARA35" s="193"/>
      <c r="ARB35" s="193"/>
      <c r="ARC35" s="193"/>
      <c r="ARD35" s="193"/>
      <c r="ARE35" s="193"/>
      <c r="ARF35" s="193"/>
      <c r="ARG35" s="193"/>
      <c r="ARH35" s="193"/>
      <c r="ARI35" s="193"/>
      <c r="ARJ35" s="193"/>
      <c r="ARK35" s="193"/>
      <c r="ARL35" s="193"/>
      <c r="ARM35" s="193"/>
      <c r="ARN35" s="193"/>
      <c r="ARO35" s="193"/>
      <c r="ARP35" s="193"/>
      <c r="ARQ35" s="193"/>
      <c r="ARR35" s="193"/>
      <c r="ARS35" s="193"/>
      <c r="ART35" s="193"/>
      <c r="ARU35" s="193"/>
      <c r="ARV35" s="193"/>
      <c r="ARW35" s="193"/>
      <c r="ARX35" s="193"/>
      <c r="ARY35" s="193"/>
      <c r="ARZ35" s="193"/>
      <c r="ASA35" s="193"/>
      <c r="ASB35" s="193"/>
      <c r="ASC35" s="193"/>
      <c r="ASD35" s="193"/>
      <c r="ASE35" s="193"/>
      <c r="ASF35" s="193"/>
      <c r="ASG35" s="193"/>
      <c r="ASH35" s="193"/>
      <c r="ASI35" s="193"/>
      <c r="ASJ35" s="193"/>
      <c r="ASK35" s="193"/>
      <c r="ASL35" s="193"/>
      <c r="ASM35" s="193"/>
      <c r="ASN35" s="193"/>
      <c r="ASO35" s="193"/>
      <c r="ASP35" s="193"/>
      <c r="ASQ35" s="193"/>
      <c r="ASR35" s="193"/>
      <c r="ASS35" s="193"/>
      <c r="AST35" s="193"/>
      <c r="ASU35" s="193"/>
      <c r="ASV35" s="193"/>
      <c r="ASW35" s="193"/>
      <c r="ASX35" s="193"/>
      <c r="ASY35" s="193"/>
      <c r="ASZ35" s="193"/>
      <c r="ATA35" s="193"/>
      <c r="ATB35" s="193"/>
      <c r="ATC35" s="193"/>
      <c r="ATD35" s="193"/>
      <c r="ATE35" s="193"/>
      <c r="ATF35" s="193"/>
      <c r="ATG35" s="193"/>
      <c r="ATH35" s="193"/>
      <c r="ATI35" s="193"/>
      <c r="ATJ35" s="193"/>
      <c r="ATK35" s="193"/>
      <c r="ATL35" s="193"/>
      <c r="ATM35" s="193"/>
      <c r="ATN35" s="193"/>
      <c r="ATO35" s="193"/>
      <c r="ATP35" s="193"/>
      <c r="ATQ35" s="193"/>
      <c r="ATR35" s="193"/>
      <c r="ATS35" s="193"/>
      <c r="ATT35" s="193"/>
      <c r="ATU35" s="193"/>
      <c r="ATV35" s="193"/>
      <c r="ATW35" s="193"/>
      <c r="ATX35" s="193"/>
      <c r="ATY35" s="193"/>
      <c r="ATZ35" s="193"/>
      <c r="AUA35" s="193"/>
      <c r="AUB35" s="193"/>
      <c r="AUC35" s="193"/>
      <c r="AUD35" s="193"/>
      <c r="AUE35" s="193"/>
      <c r="AUF35" s="193"/>
      <c r="AUG35" s="193"/>
      <c r="AUH35" s="193"/>
      <c r="AUI35" s="193"/>
      <c r="AUJ35" s="193"/>
      <c r="AUK35" s="193"/>
      <c r="AUL35" s="193"/>
      <c r="AUM35" s="193"/>
      <c r="AUN35" s="193"/>
      <c r="AUO35" s="193"/>
      <c r="AUP35" s="193"/>
      <c r="AUQ35" s="193"/>
      <c r="AUR35" s="193"/>
      <c r="AUS35" s="193"/>
      <c r="AUT35" s="193"/>
      <c r="AUU35" s="193"/>
      <c r="AUV35" s="193"/>
      <c r="AUW35" s="193"/>
      <c r="AUX35" s="193"/>
      <c r="AUY35" s="193"/>
      <c r="AUZ35" s="193"/>
      <c r="AVA35" s="193"/>
      <c r="AVB35" s="193"/>
      <c r="AVC35" s="193"/>
      <c r="AVD35" s="193"/>
      <c r="AVE35" s="193"/>
      <c r="AVF35" s="193"/>
      <c r="AVG35" s="193"/>
      <c r="AVH35" s="193"/>
      <c r="AVI35" s="193"/>
      <c r="AVJ35" s="193"/>
      <c r="AVK35" s="193"/>
      <c r="AVL35" s="193"/>
      <c r="AVM35" s="193"/>
      <c r="AVN35" s="193"/>
      <c r="AVO35" s="193"/>
      <c r="AVP35" s="193"/>
      <c r="AVQ35" s="193"/>
      <c r="AVR35" s="193"/>
      <c r="AVS35" s="193"/>
      <c r="AVT35" s="193"/>
      <c r="AVU35" s="193"/>
      <c r="AVV35" s="193"/>
      <c r="AVW35" s="193"/>
      <c r="AVX35" s="193"/>
      <c r="AVY35" s="193"/>
      <c r="AVZ35" s="193"/>
      <c r="AWA35" s="193"/>
      <c r="AWB35" s="193"/>
      <c r="AWC35" s="193"/>
      <c r="AWD35" s="193"/>
      <c r="AWE35" s="193"/>
      <c r="AWF35" s="193"/>
      <c r="AWG35" s="193"/>
      <c r="AWH35" s="193"/>
      <c r="AWI35" s="193"/>
      <c r="AWJ35" s="193"/>
      <c r="AWK35" s="193"/>
      <c r="AWL35" s="193"/>
      <c r="AWM35" s="193"/>
      <c r="AWN35" s="193"/>
      <c r="AWO35" s="193"/>
      <c r="AWP35" s="193"/>
      <c r="AWQ35" s="193"/>
      <c r="AWR35" s="193"/>
      <c r="AWS35" s="193"/>
      <c r="AWT35" s="193"/>
      <c r="AWU35" s="193"/>
      <c r="AWV35" s="193"/>
      <c r="AWW35" s="193"/>
      <c r="AWX35" s="193"/>
      <c r="AWY35" s="193"/>
      <c r="AWZ35" s="193"/>
      <c r="AXA35" s="193"/>
      <c r="AXB35" s="193"/>
      <c r="AXC35" s="193"/>
      <c r="AXD35" s="193"/>
      <c r="AXE35" s="193"/>
      <c r="AXF35" s="193"/>
      <c r="AXG35" s="193"/>
      <c r="AXH35" s="193"/>
      <c r="AXI35" s="193"/>
      <c r="AXJ35" s="193"/>
      <c r="AXK35" s="193"/>
      <c r="AXL35" s="193"/>
      <c r="AXM35" s="193"/>
      <c r="AXN35" s="193"/>
      <c r="AXO35" s="193"/>
      <c r="AXP35" s="193"/>
      <c r="AXQ35" s="193"/>
      <c r="AXR35" s="193"/>
      <c r="AXS35" s="193"/>
      <c r="AXT35" s="193"/>
      <c r="AXU35" s="193"/>
      <c r="AXV35" s="193"/>
      <c r="AXW35" s="193"/>
      <c r="AXX35" s="193"/>
      <c r="AXY35" s="193"/>
      <c r="AXZ35" s="193"/>
      <c r="AYA35" s="193"/>
      <c r="AYB35" s="193"/>
      <c r="AYC35" s="193"/>
      <c r="AYD35" s="193"/>
      <c r="AYE35" s="193"/>
      <c r="AYF35" s="193"/>
      <c r="AYG35" s="193"/>
      <c r="AYH35" s="193"/>
      <c r="AYI35" s="193"/>
      <c r="AYJ35" s="193"/>
      <c r="AYK35" s="193"/>
      <c r="AYL35" s="193"/>
      <c r="AYM35" s="193"/>
      <c r="AYN35" s="193"/>
      <c r="AYO35" s="193"/>
      <c r="AYP35" s="193"/>
      <c r="AYQ35" s="193"/>
      <c r="AYR35" s="193"/>
      <c r="AYS35" s="193"/>
      <c r="AYT35" s="193"/>
      <c r="AYU35" s="193"/>
      <c r="AYV35" s="193"/>
      <c r="AYW35" s="193"/>
      <c r="AYX35" s="193"/>
      <c r="AYY35" s="193"/>
      <c r="AYZ35" s="193"/>
      <c r="AZA35" s="193"/>
      <c r="AZB35" s="193"/>
      <c r="AZC35" s="193"/>
      <c r="AZD35" s="193"/>
      <c r="AZE35" s="193"/>
      <c r="AZF35" s="193"/>
      <c r="AZG35" s="193"/>
      <c r="AZH35" s="193"/>
      <c r="AZI35" s="193"/>
      <c r="AZJ35" s="193"/>
      <c r="AZK35" s="193"/>
      <c r="AZL35" s="193"/>
      <c r="AZM35" s="193"/>
      <c r="AZN35" s="193"/>
      <c r="AZO35" s="193"/>
      <c r="AZP35" s="193"/>
      <c r="AZQ35" s="193"/>
      <c r="AZR35" s="193"/>
      <c r="AZS35" s="193"/>
      <c r="AZT35" s="193"/>
      <c r="AZU35" s="193"/>
      <c r="AZV35" s="193"/>
      <c r="AZW35" s="193"/>
      <c r="AZX35" s="193"/>
      <c r="AZY35" s="193"/>
      <c r="AZZ35" s="193"/>
      <c r="BAA35" s="193"/>
      <c r="BAB35" s="193"/>
      <c r="BAC35" s="193"/>
      <c r="BAD35" s="193"/>
      <c r="BAE35" s="193"/>
      <c r="BAF35" s="193"/>
      <c r="BAG35" s="193"/>
      <c r="BAH35" s="193"/>
      <c r="BAI35" s="193"/>
      <c r="BAJ35" s="193"/>
      <c r="BAK35" s="193"/>
      <c r="BAL35" s="193"/>
      <c r="BAM35" s="193"/>
      <c r="BAN35" s="193"/>
      <c r="BAO35" s="193"/>
      <c r="BAP35" s="193"/>
      <c r="BAQ35" s="193"/>
      <c r="BAR35" s="193"/>
      <c r="BAS35" s="193"/>
      <c r="BAT35" s="193"/>
      <c r="BAU35" s="193"/>
      <c r="BAV35" s="193"/>
      <c r="BAW35" s="193"/>
      <c r="BAX35" s="193"/>
      <c r="BAY35" s="193"/>
      <c r="BAZ35" s="193"/>
      <c r="BBA35" s="193"/>
      <c r="BBB35" s="193"/>
      <c r="BBC35" s="193"/>
      <c r="BBD35" s="193"/>
      <c r="BBE35" s="193"/>
      <c r="BBF35" s="193"/>
      <c r="BBG35" s="193"/>
      <c r="BBH35" s="193"/>
      <c r="BBI35" s="193"/>
      <c r="BBJ35" s="193"/>
      <c r="BBK35" s="193"/>
      <c r="BBL35" s="193"/>
      <c r="BBM35" s="193"/>
      <c r="BBN35" s="193"/>
      <c r="BBO35" s="193"/>
      <c r="BBP35" s="193"/>
      <c r="BBQ35" s="193"/>
      <c r="BBR35" s="193"/>
      <c r="BBS35" s="193"/>
      <c r="BBT35" s="193"/>
      <c r="BBU35" s="193"/>
      <c r="BBV35" s="193"/>
      <c r="BBW35" s="193"/>
      <c r="BBX35" s="193"/>
      <c r="BBY35" s="193"/>
      <c r="BBZ35" s="193"/>
      <c r="BCA35" s="193"/>
      <c r="BCB35" s="193"/>
      <c r="BCC35" s="193"/>
      <c r="BCD35" s="193"/>
      <c r="BCE35" s="193"/>
      <c r="BCF35" s="193"/>
      <c r="BCG35" s="193"/>
      <c r="BCH35" s="193"/>
      <c r="BCI35" s="193"/>
      <c r="BCJ35" s="193"/>
      <c r="BCK35" s="193"/>
      <c r="BCL35" s="193"/>
      <c r="BCM35" s="193"/>
      <c r="BCN35" s="193"/>
      <c r="BCO35" s="193"/>
      <c r="BCP35" s="193"/>
      <c r="BCQ35" s="193"/>
      <c r="BCR35" s="193"/>
      <c r="BCS35" s="193"/>
      <c r="BCT35" s="193"/>
      <c r="BCU35" s="193"/>
      <c r="BCV35" s="193"/>
      <c r="BCW35" s="193"/>
      <c r="BCX35" s="193"/>
      <c r="BCY35" s="193"/>
      <c r="BCZ35" s="193"/>
      <c r="BDA35" s="193"/>
      <c r="BDB35" s="193"/>
      <c r="BDC35" s="193"/>
      <c r="BDD35" s="193"/>
      <c r="BDE35" s="193"/>
      <c r="BDF35" s="193"/>
      <c r="BDG35" s="193"/>
      <c r="BDH35" s="193"/>
      <c r="BDI35" s="193"/>
      <c r="BDJ35" s="193"/>
      <c r="BDK35" s="193"/>
      <c r="BDL35" s="193"/>
      <c r="BDM35" s="193"/>
      <c r="BDN35" s="193"/>
      <c r="BDO35" s="193"/>
      <c r="BDP35" s="193"/>
      <c r="BDQ35" s="193"/>
      <c r="BDR35" s="193"/>
      <c r="BDS35" s="193"/>
      <c r="BDT35" s="193"/>
      <c r="BDU35" s="193"/>
      <c r="BDV35" s="193"/>
      <c r="BDW35" s="193"/>
      <c r="BDX35" s="193"/>
      <c r="BDY35" s="193"/>
      <c r="BDZ35" s="193"/>
      <c r="BEA35" s="193"/>
      <c r="BEB35" s="193"/>
      <c r="BEC35" s="193"/>
      <c r="BED35" s="193"/>
      <c r="BEE35" s="193"/>
      <c r="BEF35" s="193"/>
      <c r="BEG35" s="193"/>
      <c r="BEH35" s="193"/>
      <c r="BEI35" s="193"/>
      <c r="BEJ35" s="193"/>
      <c r="BEK35" s="193"/>
      <c r="BEL35" s="193"/>
      <c r="BEM35" s="193"/>
      <c r="BEN35" s="193"/>
      <c r="BEO35" s="193"/>
      <c r="BEP35" s="193"/>
      <c r="BEQ35" s="193"/>
      <c r="BER35" s="193"/>
      <c r="BES35" s="193"/>
      <c r="BET35" s="193"/>
      <c r="BEU35" s="193"/>
      <c r="BEV35" s="193"/>
      <c r="BEW35" s="193"/>
      <c r="BEX35" s="193"/>
      <c r="BEY35" s="193"/>
      <c r="BEZ35" s="193"/>
      <c r="BFA35" s="193"/>
      <c r="BFB35" s="193"/>
      <c r="BFC35" s="193"/>
      <c r="BFD35" s="193"/>
      <c r="BFE35" s="193"/>
      <c r="BFF35" s="193"/>
      <c r="BFG35" s="193"/>
      <c r="BFH35" s="193"/>
      <c r="BFI35" s="193"/>
      <c r="BFJ35" s="193"/>
      <c r="BFK35" s="193"/>
      <c r="BFL35" s="193"/>
      <c r="BFM35" s="193"/>
      <c r="BFN35" s="193"/>
      <c r="BFO35" s="193"/>
      <c r="BFP35" s="193"/>
      <c r="BFQ35" s="193"/>
      <c r="BFR35" s="193"/>
      <c r="BFS35" s="193"/>
      <c r="BFT35" s="193"/>
      <c r="BFU35" s="193"/>
      <c r="BFV35" s="193"/>
      <c r="BFW35" s="193"/>
      <c r="BFX35" s="193"/>
      <c r="BFY35" s="193"/>
      <c r="BFZ35" s="193"/>
      <c r="BGA35" s="193"/>
      <c r="BGB35" s="193"/>
      <c r="BGC35" s="193"/>
      <c r="BGD35" s="193"/>
      <c r="BGE35" s="193"/>
      <c r="BGF35" s="193"/>
      <c r="BGG35" s="193"/>
      <c r="BGH35" s="193"/>
      <c r="BGI35" s="193"/>
      <c r="BGJ35" s="193"/>
      <c r="BGK35" s="193"/>
      <c r="BGL35" s="193"/>
      <c r="BGM35" s="193"/>
      <c r="BGN35" s="193"/>
      <c r="BGO35" s="193"/>
      <c r="BGP35" s="193"/>
      <c r="BGQ35" s="193"/>
      <c r="BGR35" s="193"/>
      <c r="BGS35" s="193"/>
      <c r="BGT35" s="193"/>
      <c r="BGU35" s="193"/>
      <c r="BGV35" s="193"/>
      <c r="BGW35" s="193"/>
      <c r="BGX35" s="193"/>
      <c r="BGY35" s="193"/>
      <c r="BGZ35" s="193"/>
      <c r="BHA35" s="193"/>
      <c r="BHB35" s="193"/>
      <c r="BHC35" s="193"/>
      <c r="BHD35" s="193"/>
      <c r="BHE35" s="193"/>
      <c r="BHF35" s="193"/>
      <c r="BHG35" s="193"/>
      <c r="BHH35" s="193"/>
      <c r="BHI35" s="193"/>
      <c r="BHJ35" s="193"/>
      <c r="BHK35" s="193"/>
      <c r="BHL35" s="193"/>
      <c r="BHM35" s="193"/>
      <c r="BHN35" s="193"/>
      <c r="BHO35" s="193"/>
      <c r="BHP35" s="193"/>
      <c r="BHQ35" s="193"/>
      <c r="BHR35" s="193"/>
      <c r="BHS35" s="193"/>
      <c r="BHT35" s="193"/>
      <c r="BHU35" s="193"/>
      <c r="BHV35" s="193"/>
      <c r="BHW35" s="193"/>
      <c r="BHX35" s="193"/>
      <c r="BHY35" s="193"/>
      <c r="BHZ35" s="193"/>
      <c r="BIA35" s="193"/>
      <c r="BIB35" s="193"/>
      <c r="BIC35" s="193"/>
      <c r="BID35" s="193"/>
      <c r="BIE35" s="193"/>
      <c r="BIF35" s="193"/>
      <c r="BIG35" s="193"/>
      <c r="BIH35" s="193"/>
      <c r="BII35" s="193"/>
      <c r="BIJ35" s="193"/>
      <c r="BIK35" s="193"/>
      <c r="BIL35" s="193"/>
      <c r="BIM35" s="193"/>
      <c r="BIN35" s="193"/>
      <c r="BIO35" s="193"/>
      <c r="BIP35" s="193"/>
      <c r="BIQ35" s="193"/>
      <c r="BIR35" s="193"/>
      <c r="BIS35" s="193"/>
      <c r="BIT35" s="193"/>
      <c r="BIU35" s="193"/>
      <c r="BIV35" s="193"/>
      <c r="BIW35" s="193"/>
      <c r="BIX35" s="193"/>
      <c r="BIY35" s="193"/>
      <c r="BIZ35" s="193"/>
      <c r="BJA35" s="193"/>
      <c r="BJB35" s="193"/>
      <c r="BJC35" s="193"/>
      <c r="BJD35" s="193"/>
      <c r="BJE35" s="193"/>
      <c r="BJF35" s="193"/>
      <c r="BJG35" s="193"/>
      <c r="BJH35" s="193"/>
      <c r="BJI35" s="193"/>
      <c r="BJJ35" s="193"/>
      <c r="BJK35" s="193"/>
      <c r="BJL35" s="193"/>
      <c r="BJM35" s="193"/>
      <c r="BJN35" s="193"/>
      <c r="BJO35" s="193"/>
      <c r="BJP35" s="193"/>
      <c r="BJQ35" s="193"/>
      <c r="BJR35" s="193"/>
      <c r="BJS35" s="193"/>
      <c r="BJT35" s="193"/>
      <c r="BJU35" s="193"/>
      <c r="BJV35" s="193"/>
      <c r="BJW35" s="193"/>
      <c r="BJX35" s="193"/>
      <c r="BJY35" s="193"/>
      <c r="BJZ35" s="193"/>
      <c r="BKA35" s="193"/>
      <c r="BKB35" s="193"/>
      <c r="BKC35" s="193"/>
      <c r="BKD35" s="193"/>
      <c r="BKE35" s="193"/>
      <c r="BKF35" s="193"/>
      <c r="BKG35" s="193"/>
      <c r="BKH35" s="193"/>
      <c r="BKI35" s="193"/>
      <c r="BKJ35" s="193"/>
      <c r="BKK35" s="193"/>
      <c r="BKL35" s="193"/>
      <c r="BKM35" s="193"/>
      <c r="BKN35" s="193"/>
      <c r="BKO35" s="193"/>
      <c r="BKP35" s="193"/>
      <c r="BKQ35" s="193"/>
      <c r="BKR35" s="193"/>
      <c r="BKS35" s="193"/>
      <c r="BKT35" s="193"/>
      <c r="BKU35" s="193"/>
      <c r="BKV35" s="193"/>
      <c r="BKW35" s="193"/>
      <c r="BKX35" s="193"/>
      <c r="BKY35" s="193"/>
      <c r="BKZ35" s="193"/>
      <c r="BLA35" s="193"/>
      <c r="BLB35" s="193"/>
      <c r="BLC35" s="193"/>
      <c r="BLD35" s="193"/>
      <c r="BLE35" s="193"/>
      <c r="BLF35" s="193"/>
      <c r="BLG35" s="193"/>
      <c r="BLH35" s="193"/>
      <c r="BLI35" s="193"/>
      <c r="BLJ35" s="193"/>
      <c r="BLK35" s="193"/>
      <c r="BLL35" s="193"/>
      <c r="BLM35" s="193"/>
      <c r="BLN35" s="193"/>
      <c r="BLO35" s="193"/>
      <c r="BLP35" s="193"/>
      <c r="BLQ35" s="193"/>
      <c r="BLR35" s="193"/>
      <c r="BLS35" s="193"/>
      <c r="BLT35" s="193"/>
      <c r="BLU35" s="193"/>
      <c r="BLV35" s="193"/>
      <c r="BLW35" s="193"/>
      <c r="BLX35" s="193"/>
      <c r="BLY35" s="193"/>
      <c r="BLZ35" s="193"/>
      <c r="BMA35" s="193"/>
      <c r="BMB35" s="193"/>
      <c r="BMC35" s="193"/>
      <c r="BMD35" s="193"/>
      <c r="BME35" s="193"/>
      <c r="BMF35" s="193"/>
      <c r="BMG35" s="193"/>
      <c r="BMH35" s="193"/>
      <c r="BMI35" s="193"/>
      <c r="BMJ35" s="193"/>
      <c r="BMK35" s="193"/>
      <c r="BML35" s="193"/>
      <c r="BMM35" s="193"/>
      <c r="BMN35" s="193"/>
      <c r="BMO35" s="193"/>
      <c r="BMP35" s="193"/>
      <c r="BMQ35" s="193"/>
      <c r="BMR35" s="193"/>
      <c r="BMS35" s="193"/>
      <c r="BMT35" s="193"/>
      <c r="BMU35" s="193"/>
      <c r="BMV35" s="193"/>
      <c r="BMW35" s="193"/>
      <c r="BMX35" s="193"/>
      <c r="BMY35" s="193"/>
      <c r="BMZ35" s="193"/>
      <c r="BNA35" s="193"/>
      <c r="BNB35" s="193"/>
      <c r="BNC35" s="193"/>
      <c r="BND35" s="193"/>
      <c r="BNE35" s="193"/>
      <c r="BNF35" s="193"/>
      <c r="BNG35" s="193"/>
      <c r="BNH35" s="193"/>
      <c r="BNI35" s="193"/>
      <c r="BNJ35" s="193"/>
      <c r="BNK35" s="193"/>
      <c r="BNL35" s="193"/>
      <c r="BNM35" s="193"/>
      <c r="BNN35" s="193"/>
      <c r="BNO35" s="193"/>
      <c r="BNP35" s="193"/>
      <c r="BNQ35" s="193"/>
      <c r="BNR35" s="193"/>
      <c r="BNS35" s="193"/>
      <c r="BNT35" s="193"/>
      <c r="BNU35" s="193"/>
      <c r="BNV35" s="193"/>
      <c r="BNW35" s="193"/>
      <c r="BNX35" s="193"/>
      <c r="BNY35" s="193"/>
      <c r="BNZ35" s="193"/>
      <c r="BOA35" s="193"/>
      <c r="BOB35" s="193"/>
      <c r="BOC35" s="193"/>
      <c r="BOD35" s="193"/>
      <c r="BOE35" s="193"/>
      <c r="BOF35" s="193"/>
      <c r="BOG35" s="193"/>
      <c r="BOH35" s="193"/>
      <c r="BOI35" s="193"/>
      <c r="BOJ35" s="193"/>
      <c r="BOK35" s="193"/>
      <c r="BOL35" s="193"/>
      <c r="BOM35" s="193"/>
      <c r="BON35" s="193"/>
      <c r="BOO35" s="193"/>
      <c r="BOP35" s="193"/>
      <c r="BOQ35" s="193"/>
      <c r="BOR35" s="193"/>
      <c r="BOS35" s="193"/>
      <c r="BOT35" s="193"/>
      <c r="BOU35" s="193"/>
      <c r="BOV35" s="193"/>
      <c r="BOW35" s="193"/>
      <c r="BOX35" s="193"/>
      <c r="BOY35" s="193"/>
      <c r="BOZ35" s="193"/>
      <c r="BPA35" s="193"/>
      <c r="BPB35" s="193"/>
      <c r="BPC35" s="193"/>
      <c r="BPD35" s="193"/>
      <c r="BPE35" s="193"/>
      <c r="BPF35" s="193"/>
      <c r="BPG35" s="193"/>
      <c r="BPH35" s="193"/>
      <c r="BPI35" s="193"/>
      <c r="BPJ35" s="193"/>
      <c r="BPK35" s="193"/>
      <c r="BPL35" s="193"/>
      <c r="BPM35" s="193"/>
      <c r="BPN35" s="193"/>
      <c r="BPO35" s="193"/>
      <c r="BPP35" s="193"/>
      <c r="BPQ35" s="193"/>
      <c r="BPR35" s="193"/>
      <c r="BPS35" s="193"/>
      <c r="BPT35" s="193"/>
      <c r="BPU35" s="193"/>
      <c r="BPV35" s="193"/>
      <c r="BPW35" s="193"/>
      <c r="BPX35" s="193"/>
      <c r="BPY35" s="193"/>
      <c r="BPZ35" s="193"/>
      <c r="BQA35" s="193"/>
      <c r="BQB35" s="193"/>
      <c r="BQC35" s="193"/>
      <c r="BQD35" s="193"/>
      <c r="BQE35" s="193"/>
      <c r="BQF35" s="193"/>
      <c r="BQG35" s="193"/>
      <c r="BQH35" s="193"/>
      <c r="BQI35" s="193"/>
      <c r="BQJ35" s="193"/>
      <c r="BQK35" s="193"/>
      <c r="BQL35" s="193"/>
      <c r="BQM35" s="193"/>
      <c r="BQN35" s="193"/>
      <c r="BQO35" s="193"/>
      <c r="BQP35" s="193"/>
      <c r="BQQ35" s="193"/>
      <c r="BQR35" s="193"/>
      <c r="BQS35" s="193"/>
      <c r="BQT35" s="193"/>
      <c r="BQU35" s="193"/>
      <c r="BQV35" s="193"/>
      <c r="BQW35" s="193"/>
      <c r="BQX35" s="193"/>
      <c r="BQY35" s="193"/>
      <c r="BQZ35" s="193"/>
      <c r="BRA35" s="193"/>
      <c r="BRB35" s="193"/>
      <c r="BRC35" s="193"/>
      <c r="BRD35" s="193"/>
      <c r="BRE35" s="193"/>
      <c r="BRF35" s="193"/>
      <c r="BRG35" s="193"/>
      <c r="BRH35" s="193"/>
      <c r="BRI35" s="193"/>
      <c r="BRJ35" s="193"/>
      <c r="BRK35" s="193"/>
      <c r="BRL35" s="193"/>
      <c r="BRM35" s="193"/>
      <c r="BRN35" s="193"/>
      <c r="BRO35" s="193"/>
      <c r="BRP35" s="193"/>
      <c r="BRQ35" s="193"/>
      <c r="BRR35" s="193"/>
      <c r="BRS35" s="193"/>
      <c r="BRT35" s="193"/>
      <c r="BRU35" s="193"/>
      <c r="BRV35" s="193"/>
      <c r="BRW35" s="193"/>
      <c r="BRX35" s="193"/>
      <c r="BRY35" s="193"/>
      <c r="BRZ35" s="193"/>
      <c r="BSA35" s="193"/>
      <c r="BSB35" s="193"/>
      <c r="BSC35" s="193"/>
      <c r="BSD35" s="193"/>
      <c r="BSE35" s="193"/>
      <c r="BSF35" s="193"/>
      <c r="BSG35" s="193"/>
      <c r="BSH35" s="193"/>
      <c r="BSI35" s="193"/>
      <c r="BSJ35" s="193"/>
      <c r="BSK35" s="193"/>
      <c r="BSL35" s="193"/>
      <c r="BSM35" s="193"/>
      <c r="BSN35" s="193"/>
      <c r="BSO35" s="193"/>
      <c r="BSP35" s="193"/>
      <c r="BSQ35" s="193"/>
      <c r="BSR35" s="193"/>
      <c r="BSS35" s="193"/>
      <c r="BST35" s="193"/>
      <c r="BSU35" s="193"/>
      <c r="BSV35" s="193"/>
      <c r="BSW35" s="193"/>
      <c r="BSX35" s="193"/>
      <c r="BSY35" s="193"/>
      <c r="BSZ35" s="193"/>
      <c r="BTA35" s="193"/>
      <c r="BTB35" s="193"/>
      <c r="BTC35" s="193"/>
      <c r="BTD35" s="193"/>
      <c r="BTE35" s="193"/>
      <c r="BTF35" s="193"/>
      <c r="BTG35" s="193"/>
      <c r="BTH35" s="193"/>
      <c r="BTI35" s="193"/>
      <c r="BTJ35" s="193"/>
      <c r="BTK35" s="193"/>
      <c r="BTL35" s="193"/>
      <c r="BTM35" s="193"/>
      <c r="BTN35" s="193"/>
      <c r="BTO35" s="193"/>
      <c r="BTP35" s="193"/>
      <c r="BTQ35" s="193"/>
      <c r="BTR35" s="193"/>
      <c r="BTS35" s="193"/>
      <c r="BTT35" s="193"/>
      <c r="BTU35" s="193"/>
      <c r="BTV35" s="193"/>
      <c r="BTW35" s="193"/>
      <c r="BTX35" s="193"/>
      <c r="BTY35" s="193"/>
      <c r="BTZ35" s="193"/>
      <c r="BUA35" s="193"/>
      <c r="BUB35" s="193"/>
      <c r="BUC35" s="193"/>
      <c r="BUD35" s="193"/>
      <c r="BUE35" s="193"/>
      <c r="BUF35" s="193"/>
      <c r="BUG35" s="193"/>
      <c r="BUH35" s="193"/>
      <c r="BUI35" s="193"/>
      <c r="BUJ35" s="193"/>
      <c r="BUK35" s="193"/>
      <c r="BUL35" s="193"/>
      <c r="BUM35" s="193"/>
      <c r="BUN35" s="193"/>
      <c r="BUO35" s="193"/>
      <c r="BUP35" s="193"/>
      <c r="BUQ35" s="193"/>
      <c r="BUR35" s="193"/>
      <c r="BUS35" s="193"/>
      <c r="BUT35" s="193"/>
      <c r="BUU35" s="193"/>
      <c r="BUV35" s="193"/>
      <c r="BUW35" s="193"/>
      <c r="BUX35" s="193"/>
      <c r="BUY35" s="193"/>
      <c r="BUZ35" s="193"/>
      <c r="BVA35" s="193"/>
      <c r="BVB35" s="193"/>
      <c r="BVC35" s="193"/>
      <c r="BVD35" s="193"/>
      <c r="BVE35" s="193"/>
      <c r="BVF35" s="193"/>
      <c r="BVG35" s="193"/>
      <c r="BVH35" s="193"/>
      <c r="BVI35" s="193"/>
      <c r="BVJ35" s="193"/>
      <c r="BVK35" s="193"/>
      <c r="BVL35" s="193"/>
      <c r="BVM35" s="193"/>
      <c r="BVN35" s="193"/>
      <c r="BVO35" s="193"/>
      <c r="BVP35" s="193"/>
      <c r="BVQ35" s="193"/>
      <c r="BVR35" s="193"/>
      <c r="BVS35" s="193"/>
      <c r="BVT35" s="193"/>
      <c r="BVU35" s="193"/>
      <c r="BVV35" s="193"/>
      <c r="BVW35" s="193"/>
      <c r="BVX35" s="193"/>
      <c r="BVY35" s="193"/>
      <c r="BVZ35" s="193"/>
      <c r="BWA35" s="193"/>
      <c r="BWB35" s="193"/>
      <c r="BWC35" s="193"/>
      <c r="BWD35" s="193"/>
      <c r="BWE35" s="193"/>
      <c r="BWF35" s="193"/>
      <c r="BWG35" s="193"/>
      <c r="BWH35" s="193"/>
      <c r="BWI35" s="193"/>
      <c r="BWJ35" s="193"/>
      <c r="BWK35" s="193"/>
      <c r="BWL35" s="193"/>
      <c r="BWM35" s="193"/>
      <c r="BWN35" s="193"/>
      <c r="BWO35" s="193"/>
      <c r="BWP35" s="193"/>
      <c r="BWQ35" s="193"/>
      <c r="BWR35" s="193"/>
      <c r="BWS35" s="193"/>
      <c r="BWT35" s="193"/>
      <c r="BWU35" s="193"/>
      <c r="BWV35" s="193"/>
      <c r="BWW35" s="193"/>
      <c r="BWX35" s="193"/>
      <c r="BWY35" s="193"/>
      <c r="BWZ35" s="193"/>
      <c r="BXA35" s="193"/>
      <c r="BXB35" s="193"/>
      <c r="BXC35" s="193"/>
      <c r="BXD35" s="193"/>
      <c r="BXE35" s="193"/>
      <c r="BXF35" s="193"/>
      <c r="BXG35" s="193"/>
      <c r="BXH35" s="193"/>
      <c r="BXI35" s="193"/>
      <c r="BXJ35" s="193"/>
      <c r="BXK35" s="193"/>
      <c r="BXL35" s="193"/>
      <c r="BXM35" s="193"/>
      <c r="BXN35" s="193"/>
      <c r="BXO35" s="193"/>
      <c r="BXP35" s="193"/>
      <c r="BXQ35" s="193"/>
      <c r="BXR35" s="193"/>
      <c r="BXS35" s="193"/>
      <c r="BXT35" s="193"/>
      <c r="BXU35" s="193"/>
      <c r="BXV35" s="193"/>
      <c r="BXW35" s="193"/>
      <c r="BXX35" s="193"/>
      <c r="BXY35" s="193"/>
      <c r="BXZ35" s="193"/>
      <c r="BYA35" s="193"/>
      <c r="BYB35" s="193"/>
      <c r="BYC35" s="193"/>
      <c r="BYD35" s="193"/>
      <c r="BYE35" s="193"/>
      <c r="BYF35" s="193"/>
      <c r="BYG35" s="193"/>
      <c r="BYH35" s="193"/>
      <c r="BYI35" s="193"/>
      <c r="BYJ35" s="193"/>
      <c r="BYK35" s="193"/>
      <c r="BYL35" s="193"/>
      <c r="BYM35" s="193"/>
      <c r="BYN35" s="193"/>
      <c r="BYO35" s="193"/>
      <c r="BYP35" s="193"/>
      <c r="BYQ35" s="193"/>
      <c r="BYR35" s="193"/>
      <c r="BYS35" s="193"/>
      <c r="BYT35" s="193"/>
      <c r="BYU35" s="193"/>
      <c r="BYV35" s="193"/>
      <c r="BYW35" s="193"/>
      <c r="BYX35" s="193"/>
      <c r="BYY35" s="193"/>
      <c r="BYZ35" s="193"/>
      <c r="BZA35" s="193"/>
      <c r="BZB35" s="193"/>
      <c r="BZC35" s="193"/>
      <c r="BZD35" s="193"/>
      <c r="BZE35" s="193"/>
      <c r="BZF35" s="193"/>
      <c r="BZG35" s="193"/>
      <c r="BZH35" s="193"/>
      <c r="BZI35" s="193"/>
      <c r="BZJ35" s="193"/>
      <c r="BZK35" s="193"/>
      <c r="BZL35" s="193"/>
      <c r="BZM35" s="193"/>
      <c r="BZN35" s="193"/>
      <c r="BZO35" s="193"/>
      <c r="BZP35" s="193"/>
      <c r="BZQ35" s="193"/>
      <c r="BZR35" s="193"/>
      <c r="BZS35" s="193"/>
      <c r="BZT35" s="193"/>
      <c r="BZU35" s="193"/>
      <c r="BZV35" s="193"/>
      <c r="BZW35" s="193"/>
      <c r="BZX35" s="193"/>
      <c r="BZY35" s="193"/>
      <c r="BZZ35" s="193"/>
      <c r="CAA35" s="193"/>
      <c r="CAB35" s="193"/>
      <c r="CAC35" s="193"/>
      <c r="CAD35" s="193"/>
      <c r="CAE35" s="193"/>
      <c r="CAF35" s="193"/>
      <c r="CAG35" s="193"/>
      <c r="CAH35" s="193"/>
      <c r="CAI35" s="193"/>
      <c r="CAJ35" s="193"/>
      <c r="CAK35" s="193"/>
      <c r="CAL35" s="193"/>
      <c r="CAM35" s="193"/>
      <c r="CAN35" s="193"/>
      <c r="CAO35" s="193"/>
      <c r="CAP35" s="193"/>
      <c r="CAQ35" s="193"/>
      <c r="CAR35" s="193"/>
      <c r="CAS35" s="193"/>
      <c r="CAT35" s="193"/>
      <c r="CAU35" s="193"/>
      <c r="CAV35" s="193"/>
      <c r="CAW35" s="193"/>
      <c r="CAX35" s="193"/>
      <c r="CAY35" s="193"/>
      <c r="CAZ35" s="193"/>
      <c r="CBA35" s="193"/>
      <c r="CBB35" s="193"/>
      <c r="CBC35" s="193"/>
      <c r="CBD35" s="193"/>
      <c r="CBE35" s="193"/>
      <c r="CBF35" s="193"/>
      <c r="CBG35" s="193"/>
      <c r="CBH35" s="193"/>
      <c r="CBI35" s="193"/>
      <c r="CBJ35" s="193"/>
      <c r="CBK35" s="193"/>
      <c r="CBL35" s="193"/>
      <c r="CBM35" s="193"/>
      <c r="CBN35" s="193"/>
      <c r="CBO35" s="193"/>
      <c r="CBP35" s="193"/>
      <c r="CBQ35" s="193"/>
      <c r="CBR35" s="193"/>
      <c r="CBS35" s="193"/>
      <c r="CBT35" s="193"/>
      <c r="CBU35" s="193"/>
      <c r="CBV35" s="193"/>
      <c r="CBW35" s="193"/>
      <c r="CBX35" s="193"/>
      <c r="CBY35" s="193"/>
      <c r="CBZ35" s="193"/>
      <c r="CCA35" s="193"/>
      <c r="CCB35" s="193"/>
      <c r="CCC35" s="193"/>
      <c r="CCD35" s="193"/>
      <c r="CCE35" s="193"/>
      <c r="CCF35" s="193"/>
      <c r="CCG35" s="193"/>
      <c r="CCH35" s="193"/>
      <c r="CCI35" s="193"/>
      <c r="CCJ35" s="193"/>
      <c r="CCK35" s="193"/>
      <c r="CCL35" s="193"/>
      <c r="CCM35" s="193"/>
      <c r="CCN35" s="193"/>
      <c r="CCO35" s="193"/>
      <c r="CCP35" s="193"/>
      <c r="CCQ35" s="193"/>
      <c r="CCR35" s="193"/>
      <c r="CCS35" s="193"/>
      <c r="CCT35" s="193"/>
      <c r="CCU35" s="193"/>
      <c r="CCV35" s="193"/>
      <c r="CCW35" s="193"/>
      <c r="CCX35" s="193"/>
      <c r="CCY35" s="193"/>
      <c r="CCZ35" s="193"/>
      <c r="CDA35" s="193"/>
      <c r="CDB35" s="193"/>
      <c r="CDC35" s="193"/>
      <c r="CDD35" s="193"/>
      <c r="CDE35" s="193"/>
      <c r="CDF35" s="193"/>
      <c r="CDG35" s="193"/>
      <c r="CDH35" s="193"/>
      <c r="CDI35" s="193"/>
      <c r="CDJ35" s="193"/>
      <c r="CDK35" s="193"/>
      <c r="CDL35" s="193"/>
      <c r="CDM35" s="193"/>
      <c r="CDN35" s="193"/>
      <c r="CDO35" s="193"/>
      <c r="CDP35" s="193"/>
      <c r="CDQ35" s="193"/>
      <c r="CDR35" s="193"/>
      <c r="CDS35" s="193"/>
      <c r="CDT35" s="193"/>
      <c r="CDU35" s="193"/>
      <c r="CDV35" s="193"/>
      <c r="CDW35" s="193"/>
      <c r="CDX35" s="193"/>
      <c r="CDY35" s="193"/>
      <c r="CDZ35" s="193"/>
      <c r="CEA35" s="193"/>
      <c r="CEB35" s="193"/>
      <c r="CEC35" s="193"/>
      <c r="CED35" s="193"/>
      <c r="CEE35" s="193"/>
      <c r="CEF35" s="193"/>
      <c r="CEG35" s="193"/>
      <c r="CEH35" s="193"/>
      <c r="CEI35" s="193"/>
      <c r="CEJ35" s="193"/>
      <c r="CEK35" s="193"/>
      <c r="CEL35" s="193"/>
      <c r="CEM35" s="193"/>
      <c r="CEN35" s="193"/>
      <c r="CEO35" s="193"/>
      <c r="CEP35" s="193"/>
      <c r="CEQ35" s="193"/>
      <c r="CER35" s="193"/>
      <c r="CES35" s="193"/>
      <c r="CET35" s="193"/>
      <c r="CEU35" s="193"/>
      <c r="CEV35" s="193"/>
      <c r="CEW35" s="193"/>
      <c r="CEX35" s="193"/>
      <c r="CEY35" s="193"/>
      <c r="CEZ35" s="193"/>
      <c r="CFA35" s="193"/>
      <c r="CFB35" s="193"/>
      <c r="CFC35" s="193"/>
      <c r="CFD35" s="193"/>
      <c r="CFE35" s="193"/>
      <c r="CFF35" s="193"/>
      <c r="CFG35" s="193"/>
      <c r="CFH35" s="193"/>
      <c r="CFI35" s="193"/>
      <c r="CFJ35" s="193"/>
      <c r="CFK35" s="193"/>
      <c r="CFL35" s="193"/>
      <c r="CFM35" s="193"/>
      <c r="CFN35" s="193"/>
      <c r="CFO35" s="193"/>
      <c r="CFP35" s="193"/>
      <c r="CFQ35" s="193"/>
      <c r="CFR35" s="193"/>
      <c r="CFS35" s="193"/>
      <c r="CFT35" s="193"/>
      <c r="CFU35" s="193"/>
      <c r="CFV35" s="193"/>
      <c r="CFW35" s="193"/>
      <c r="CFX35" s="193"/>
      <c r="CFY35" s="193"/>
      <c r="CFZ35" s="193"/>
      <c r="CGA35" s="193"/>
      <c r="CGB35" s="193"/>
      <c r="CGC35" s="193"/>
      <c r="CGD35" s="193"/>
      <c r="CGE35" s="193"/>
      <c r="CGF35" s="193"/>
      <c r="CGG35" s="193"/>
      <c r="CGH35" s="193"/>
      <c r="CGI35" s="193"/>
      <c r="CGJ35" s="193"/>
      <c r="CGK35" s="193"/>
      <c r="CGL35" s="193"/>
      <c r="CGM35" s="193"/>
      <c r="CGN35" s="193"/>
      <c r="CGO35" s="193"/>
      <c r="CGP35" s="193"/>
      <c r="CGQ35" s="193"/>
      <c r="CGR35" s="193"/>
      <c r="CGS35" s="193"/>
      <c r="CGT35" s="193"/>
      <c r="CGU35" s="193"/>
      <c r="CGV35" s="193"/>
      <c r="CGW35" s="193"/>
      <c r="CGX35" s="193"/>
      <c r="CGY35" s="193"/>
      <c r="CGZ35" s="193"/>
      <c r="CHA35" s="193"/>
      <c r="CHB35" s="193"/>
      <c r="CHC35" s="193"/>
      <c r="CHD35" s="193"/>
      <c r="CHE35" s="193"/>
      <c r="CHF35" s="193"/>
      <c r="CHG35" s="193"/>
      <c r="CHH35" s="193"/>
      <c r="CHI35" s="193"/>
      <c r="CHJ35" s="193"/>
      <c r="CHK35" s="193"/>
      <c r="CHL35" s="193"/>
      <c r="CHM35" s="193"/>
      <c r="CHN35" s="193"/>
      <c r="CHO35" s="193"/>
      <c r="CHP35" s="193"/>
      <c r="CHQ35" s="193"/>
      <c r="CHR35" s="193"/>
      <c r="CHS35" s="193"/>
      <c r="CHT35" s="193"/>
      <c r="CHU35" s="193"/>
      <c r="CHV35" s="193"/>
      <c r="CHW35" s="193"/>
      <c r="CHX35" s="193"/>
      <c r="CHY35" s="193"/>
      <c r="CHZ35" s="193"/>
      <c r="CIA35" s="193"/>
      <c r="CIB35" s="193"/>
      <c r="CIC35" s="193"/>
      <c r="CID35" s="193"/>
      <c r="CIE35" s="193"/>
      <c r="CIF35" s="193"/>
      <c r="CIG35" s="193"/>
      <c r="CIH35" s="193"/>
      <c r="CII35" s="193"/>
      <c r="CIJ35" s="193"/>
      <c r="CIK35" s="193"/>
      <c r="CIL35" s="193"/>
      <c r="CIM35" s="193"/>
      <c r="CIN35" s="193"/>
      <c r="CIO35" s="193"/>
      <c r="CIP35" s="193"/>
      <c r="CIQ35" s="193"/>
      <c r="CIR35" s="193"/>
      <c r="CIS35" s="193"/>
      <c r="CIT35" s="193"/>
      <c r="CIU35" s="193"/>
      <c r="CIV35" s="193"/>
      <c r="CIW35" s="193"/>
      <c r="CIX35" s="193"/>
      <c r="CIY35" s="193"/>
      <c r="CIZ35" s="193"/>
      <c r="CJA35" s="193"/>
      <c r="CJB35" s="193"/>
      <c r="CJC35" s="193"/>
      <c r="CJD35" s="193"/>
      <c r="CJE35" s="193"/>
      <c r="CJF35" s="193"/>
      <c r="CJG35" s="193"/>
      <c r="CJH35" s="193"/>
      <c r="CJI35" s="193"/>
      <c r="CJJ35" s="193"/>
      <c r="CJK35" s="193"/>
      <c r="CJL35" s="193"/>
      <c r="CJM35" s="193"/>
      <c r="CJN35" s="193"/>
      <c r="CJO35" s="193"/>
      <c r="CJP35" s="193"/>
      <c r="CJQ35" s="193"/>
      <c r="CJR35" s="193"/>
      <c r="CJS35" s="193"/>
      <c r="CJT35" s="193"/>
      <c r="CJU35" s="193"/>
      <c r="CJV35" s="193"/>
      <c r="CJW35" s="193"/>
      <c r="CJX35" s="193"/>
      <c r="CJY35" s="193"/>
      <c r="CJZ35" s="193"/>
      <c r="CKA35" s="193"/>
      <c r="CKB35" s="193"/>
      <c r="CKC35" s="193"/>
      <c r="CKD35" s="193"/>
      <c r="CKE35" s="193"/>
      <c r="CKF35" s="193"/>
      <c r="CKG35" s="193"/>
      <c r="CKH35" s="193"/>
      <c r="CKI35" s="193"/>
      <c r="CKJ35" s="193"/>
      <c r="CKK35" s="193"/>
      <c r="CKL35" s="193"/>
      <c r="CKM35" s="193"/>
      <c r="CKN35" s="193"/>
      <c r="CKO35" s="193"/>
      <c r="CKP35" s="193"/>
      <c r="CKQ35" s="193"/>
      <c r="CKR35" s="193"/>
      <c r="CKS35" s="193"/>
      <c r="CKT35" s="193"/>
      <c r="CKU35" s="193"/>
      <c r="CKV35" s="193"/>
      <c r="CKW35" s="193"/>
      <c r="CKX35" s="193"/>
      <c r="CKY35" s="193"/>
      <c r="CKZ35" s="193"/>
      <c r="CLA35" s="193"/>
      <c r="CLB35" s="193"/>
      <c r="CLC35" s="193"/>
      <c r="CLD35" s="193"/>
      <c r="CLE35" s="193"/>
      <c r="CLF35" s="193"/>
      <c r="CLG35" s="193"/>
      <c r="CLH35" s="193"/>
      <c r="CLI35" s="193"/>
      <c r="CLJ35" s="193"/>
      <c r="CLK35" s="193"/>
      <c r="CLL35" s="193"/>
      <c r="CLM35" s="193"/>
      <c r="CLN35" s="193"/>
      <c r="CLO35" s="193"/>
      <c r="CLP35" s="193"/>
      <c r="CLQ35" s="193"/>
      <c r="CLR35" s="193"/>
      <c r="CLS35" s="193"/>
      <c r="CLT35" s="193"/>
      <c r="CLU35" s="193"/>
      <c r="CLV35" s="193"/>
      <c r="CLW35" s="193"/>
      <c r="CLX35" s="193"/>
      <c r="CLY35" s="193"/>
      <c r="CLZ35" s="193"/>
      <c r="CMA35" s="193"/>
      <c r="CMB35" s="193"/>
      <c r="CMC35" s="193"/>
      <c r="CMD35" s="193"/>
      <c r="CME35" s="193"/>
      <c r="CMF35" s="193"/>
      <c r="CMG35" s="193"/>
      <c r="CMH35" s="193"/>
      <c r="CMI35" s="193"/>
      <c r="CMJ35" s="193"/>
      <c r="CMK35" s="193"/>
      <c r="CML35" s="193"/>
      <c r="CMM35" s="193"/>
      <c r="CMN35" s="193"/>
      <c r="CMO35" s="193"/>
      <c r="CMP35" s="193"/>
      <c r="CMQ35" s="193"/>
      <c r="CMR35" s="193"/>
      <c r="CMS35" s="193"/>
      <c r="CMT35" s="193"/>
      <c r="CMU35" s="193"/>
      <c r="CMV35" s="193"/>
      <c r="CMW35" s="193"/>
      <c r="CMX35" s="193"/>
      <c r="CMY35" s="193"/>
      <c r="CMZ35" s="193"/>
      <c r="CNA35" s="193"/>
      <c r="CNB35" s="193"/>
      <c r="CNC35" s="193"/>
      <c r="CND35" s="193"/>
      <c r="CNE35" s="193"/>
      <c r="CNF35" s="193"/>
      <c r="CNG35" s="193"/>
      <c r="CNH35" s="193"/>
      <c r="CNI35" s="193"/>
      <c r="CNJ35" s="193"/>
      <c r="CNK35" s="193"/>
      <c r="CNL35" s="193"/>
      <c r="CNM35" s="193"/>
      <c r="CNN35" s="193"/>
      <c r="CNO35" s="193"/>
      <c r="CNP35" s="193"/>
      <c r="CNQ35" s="193"/>
      <c r="CNR35" s="193"/>
      <c r="CNS35" s="193"/>
      <c r="CNT35" s="193"/>
      <c r="CNU35" s="193"/>
      <c r="CNV35" s="193"/>
      <c r="CNW35" s="193"/>
      <c r="CNX35" s="193"/>
      <c r="CNY35" s="193"/>
      <c r="CNZ35" s="193"/>
      <c r="COA35" s="193"/>
      <c r="COB35" s="193"/>
      <c r="COC35" s="193"/>
      <c r="COD35" s="193"/>
      <c r="COE35" s="193"/>
      <c r="COF35" s="193"/>
      <c r="COG35" s="193"/>
      <c r="COH35" s="193"/>
      <c r="COI35" s="193"/>
      <c r="COJ35" s="193"/>
      <c r="COK35" s="193"/>
      <c r="COL35" s="193"/>
      <c r="COM35" s="193"/>
      <c r="CON35" s="193"/>
      <c r="COO35" s="193"/>
      <c r="COP35" s="193"/>
      <c r="COQ35" s="193"/>
      <c r="COR35" s="193"/>
      <c r="COS35" s="193"/>
      <c r="COT35" s="193"/>
      <c r="COU35" s="193"/>
      <c r="COV35" s="193"/>
      <c r="COW35" s="193"/>
      <c r="COX35" s="193"/>
      <c r="COY35" s="193"/>
      <c r="COZ35" s="193"/>
      <c r="CPA35" s="193"/>
      <c r="CPB35" s="193"/>
      <c r="CPC35" s="193"/>
      <c r="CPD35" s="193"/>
      <c r="CPE35" s="193"/>
      <c r="CPF35" s="193"/>
      <c r="CPG35" s="193"/>
      <c r="CPH35" s="193"/>
      <c r="CPI35" s="193"/>
      <c r="CPJ35" s="193"/>
      <c r="CPK35" s="193"/>
      <c r="CPL35" s="193"/>
      <c r="CPM35" s="193"/>
      <c r="CPN35" s="193"/>
      <c r="CPO35" s="193"/>
      <c r="CPP35" s="193"/>
      <c r="CPQ35" s="193"/>
      <c r="CPR35" s="193"/>
      <c r="CPS35" s="193"/>
      <c r="CPT35" s="193"/>
      <c r="CPU35" s="193"/>
      <c r="CPV35" s="193"/>
      <c r="CPW35" s="193"/>
      <c r="CPX35" s="193"/>
      <c r="CPY35" s="193"/>
      <c r="CPZ35" s="193"/>
      <c r="CQA35" s="193"/>
      <c r="CQB35" s="193"/>
      <c r="CQC35" s="193"/>
      <c r="CQD35" s="193"/>
      <c r="CQE35" s="193"/>
      <c r="CQF35" s="193"/>
      <c r="CQG35" s="193"/>
      <c r="CQH35" s="193"/>
      <c r="CQI35" s="193"/>
      <c r="CQJ35" s="193"/>
      <c r="CQK35" s="193"/>
      <c r="CQL35" s="193"/>
      <c r="CQM35" s="193"/>
      <c r="CQN35" s="193"/>
      <c r="CQO35" s="193"/>
      <c r="CQP35" s="193"/>
      <c r="CQQ35" s="193"/>
      <c r="CQR35" s="193"/>
      <c r="CQS35" s="193"/>
      <c r="CQT35" s="193"/>
      <c r="CQU35" s="193"/>
      <c r="CQV35" s="193"/>
      <c r="CQW35" s="193"/>
      <c r="CQX35" s="193"/>
      <c r="CQY35" s="193"/>
      <c r="CQZ35" s="193"/>
      <c r="CRA35" s="193"/>
      <c r="CRB35" s="193"/>
      <c r="CRC35" s="193"/>
      <c r="CRD35" s="193"/>
      <c r="CRE35" s="193"/>
      <c r="CRF35" s="193"/>
      <c r="CRG35" s="193"/>
      <c r="CRH35" s="193"/>
      <c r="CRI35" s="193"/>
      <c r="CRJ35" s="193"/>
      <c r="CRK35" s="193"/>
      <c r="CRL35" s="193"/>
      <c r="CRM35" s="193"/>
      <c r="CRN35" s="193"/>
      <c r="CRO35" s="193"/>
      <c r="CRP35" s="193"/>
      <c r="CRQ35" s="193"/>
      <c r="CRR35" s="193"/>
      <c r="CRS35" s="193"/>
      <c r="CRT35" s="193"/>
      <c r="CRU35" s="193"/>
      <c r="CRV35" s="193"/>
      <c r="CRW35" s="193"/>
      <c r="CRX35" s="193"/>
      <c r="CRY35" s="193"/>
      <c r="CRZ35" s="193"/>
      <c r="CSA35" s="193"/>
      <c r="CSB35" s="193"/>
      <c r="CSC35" s="193"/>
      <c r="CSD35" s="193"/>
      <c r="CSE35" s="193"/>
      <c r="CSF35" s="193"/>
      <c r="CSG35" s="193"/>
      <c r="CSH35" s="193"/>
      <c r="CSI35" s="193"/>
      <c r="CSJ35" s="193"/>
      <c r="CSK35" s="193"/>
      <c r="CSL35" s="193"/>
      <c r="CSM35" s="193"/>
      <c r="CSN35" s="193"/>
      <c r="CSO35" s="193"/>
      <c r="CSP35" s="193"/>
      <c r="CSQ35" s="193"/>
      <c r="CSR35" s="193"/>
      <c r="CSS35" s="193"/>
      <c r="CST35" s="193"/>
      <c r="CSU35" s="193"/>
      <c r="CSV35" s="193"/>
      <c r="CSW35" s="193"/>
      <c r="CSX35" s="193"/>
      <c r="CSY35" s="193"/>
      <c r="CSZ35" s="193"/>
      <c r="CTA35" s="193"/>
      <c r="CTB35" s="193"/>
      <c r="CTC35" s="193"/>
      <c r="CTD35" s="193"/>
      <c r="CTE35" s="193"/>
      <c r="CTF35" s="193"/>
      <c r="CTG35" s="193"/>
      <c r="CTH35" s="193"/>
      <c r="CTI35" s="193"/>
      <c r="CTJ35" s="193"/>
      <c r="CTK35" s="193"/>
      <c r="CTL35" s="193"/>
      <c r="CTM35" s="193"/>
      <c r="CTN35" s="193"/>
      <c r="CTO35" s="193"/>
      <c r="CTP35" s="193"/>
      <c r="CTQ35" s="193"/>
      <c r="CTR35" s="193"/>
      <c r="CTS35" s="193"/>
      <c r="CTT35" s="193"/>
      <c r="CTU35" s="193"/>
      <c r="CTV35" s="193"/>
      <c r="CTW35" s="193"/>
      <c r="CTX35" s="193"/>
      <c r="CTY35" s="193"/>
      <c r="CTZ35" s="193"/>
      <c r="CUA35" s="193"/>
      <c r="CUB35" s="193"/>
      <c r="CUC35" s="193"/>
      <c r="CUD35" s="193"/>
      <c r="CUE35" s="193"/>
      <c r="CUF35" s="193"/>
      <c r="CUG35" s="193"/>
      <c r="CUH35" s="193"/>
      <c r="CUI35" s="193"/>
      <c r="CUJ35" s="193"/>
      <c r="CUK35" s="193"/>
      <c r="CUL35" s="193"/>
      <c r="CUM35" s="193"/>
      <c r="CUN35" s="193"/>
      <c r="CUO35" s="193"/>
      <c r="CUP35" s="193"/>
      <c r="CUQ35" s="193"/>
      <c r="CUR35" s="193"/>
      <c r="CUS35" s="193"/>
      <c r="CUT35" s="193"/>
      <c r="CUU35" s="193"/>
      <c r="CUV35" s="193"/>
      <c r="CUW35" s="193"/>
      <c r="CUX35" s="193"/>
      <c r="CUY35" s="193"/>
      <c r="CUZ35" s="193"/>
      <c r="CVA35" s="193"/>
      <c r="CVB35" s="193"/>
      <c r="CVC35" s="193"/>
      <c r="CVD35" s="193"/>
      <c r="CVE35" s="193"/>
      <c r="CVF35" s="193"/>
      <c r="CVG35" s="193"/>
      <c r="CVH35" s="193"/>
      <c r="CVI35" s="193"/>
      <c r="CVJ35" s="193"/>
      <c r="CVK35" s="193"/>
      <c r="CVL35" s="193"/>
      <c r="CVM35" s="193"/>
      <c r="CVN35" s="193"/>
      <c r="CVO35" s="193"/>
      <c r="CVP35" s="193"/>
      <c r="CVQ35" s="193"/>
      <c r="CVR35" s="193"/>
      <c r="CVS35" s="193"/>
      <c r="CVT35" s="193"/>
      <c r="CVU35" s="193"/>
      <c r="CVV35" s="193"/>
      <c r="CVW35" s="193"/>
      <c r="CVX35" s="193"/>
      <c r="CVY35" s="193"/>
      <c r="CVZ35" s="193"/>
      <c r="CWA35" s="193"/>
      <c r="CWB35" s="193"/>
      <c r="CWC35" s="193"/>
      <c r="CWD35" s="193"/>
      <c r="CWE35" s="193"/>
      <c r="CWF35" s="193"/>
      <c r="CWG35" s="193"/>
      <c r="CWH35" s="193"/>
      <c r="CWI35" s="193"/>
      <c r="CWJ35" s="193"/>
      <c r="CWK35" s="193"/>
      <c r="CWL35" s="193"/>
      <c r="CWM35" s="193"/>
      <c r="CWN35" s="193"/>
      <c r="CWO35" s="193"/>
      <c r="CWP35" s="193"/>
      <c r="CWQ35" s="193"/>
      <c r="CWR35" s="193"/>
      <c r="CWS35" s="193"/>
      <c r="CWT35" s="193"/>
      <c r="CWU35" s="193"/>
      <c r="CWV35" s="193"/>
      <c r="CWW35" s="193"/>
      <c r="CWX35" s="193"/>
      <c r="CWY35" s="193"/>
      <c r="CWZ35" s="193"/>
      <c r="CXA35" s="193"/>
      <c r="CXB35" s="193"/>
      <c r="CXC35" s="193"/>
      <c r="CXD35" s="193"/>
      <c r="CXE35" s="193"/>
      <c r="CXF35" s="193"/>
      <c r="CXG35" s="193"/>
      <c r="CXH35" s="193"/>
      <c r="CXI35" s="193"/>
      <c r="CXJ35" s="193"/>
      <c r="CXK35" s="193"/>
      <c r="CXL35" s="193"/>
      <c r="CXM35" s="193"/>
      <c r="CXN35" s="193"/>
      <c r="CXO35" s="193"/>
      <c r="CXP35" s="193"/>
      <c r="CXQ35" s="193"/>
      <c r="CXR35" s="193"/>
      <c r="CXS35" s="193"/>
      <c r="CXT35" s="193"/>
      <c r="CXU35" s="193"/>
      <c r="CXV35" s="193"/>
      <c r="CXW35" s="193"/>
      <c r="CXX35" s="193"/>
      <c r="CXY35" s="193"/>
      <c r="CXZ35" s="193"/>
      <c r="CYA35" s="193"/>
      <c r="CYB35" s="193"/>
      <c r="CYC35" s="193"/>
      <c r="CYD35" s="193"/>
      <c r="CYE35" s="193"/>
      <c r="CYF35" s="193"/>
      <c r="CYG35" s="193"/>
      <c r="CYH35" s="193"/>
      <c r="CYI35" s="193"/>
      <c r="CYJ35" s="193"/>
      <c r="CYK35" s="193"/>
      <c r="CYL35" s="193"/>
      <c r="CYM35" s="193"/>
      <c r="CYN35" s="193"/>
      <c r="CYO35" s="193"/>
      <c r="CYP35" s="193"/>
      <c r="CYQ35" s="193"/>
      <c r="CYR35" s="193"/>
      <c r="CYS35" s="193"/>
      <c r="CYT35" s="193"/>
      <c r="CYU35" s="193"/>
      <c r="CYV35" s="193"/>
      <c r="CYW35" s="193"/>
      <c r="CYX35" s="193"/>
      <c r="CYY35" s="193"/>
      <c r="CYZ35" s="193"/>
      <c r="CZA35" s="193"/>
      <c r="CZB35" s="193"/>
      <c r="CZC35" s="193"/>
      <c r="CZD35" s="193"/>
      <c r="CZE35" s="193"/>
      <c r="CZF35" s="193"/>
      <c r="CZG35" s="193"/>
      <c r="CZH35" s="193"/>
      <c r="CZI35" s="193"/>
      <c r="CZJ35" s="193"/>
      <c r="CZK35" s="193"/>
      <c r="CZL35" s="193"/>
      <c r="CZM35" s="193"/>
      <c r="CZN35" s="193"/>
      <c r="CZO35" s="193"/>
      <c r="CZP35" s="193"/>
      <c r="CZQ35" s="193"/>
      <c r="CZR35" s="193"/>
      <c r="CZS35" s="193"/>
      <c r="CZT35" s="193"/>
      <c r="CZU35" s="193"/>
      <c r="CZV35" s="193"/>
      <c r="CZW35" s="193"/>
      <c r="CZX35" s="193"/>
      <c r="CZY35" s="193"/>
      <c r="CZZ35" s="193"/>
      <c r="DAA35" s="193"/>
      <c r="DAB35" s="193"/>
      <c r="DAC35" s="193"/>
      <c r="DAD35" s="193"/>
      <c r="DAE35" s="193"/>
      <c r="DAF35" s="193"/>
      <c r="DAG35" s="193"/>
      <c r="DAH35" s="193"/>
      <c r="DAI35" s="193"/>
      <c r="DAJ35" s="193"/>
      <c r="DAK35" s="193"/>
      <c r="DAL35" s="193"/>
      <c r="DAM35" s="193"/>
      <c r="DAN35" s="193"/>
      <c r="DAO35" s="193"/>
      <c r="DAP35" s="193"/>
      <c r="DAQ35" s="193"/>
      <c r="DAR35" s="193"/>
      <c r="DAS35" s="193"/>
      <c r="DAT35" s="193"/>
      <c r="DAU35" s="193"/>
      <c r="DAV35" s="193"/>
      <c r="DAW35" s="193"/>
      <c r="DAX35" s="193"/>
      <c r="DAY35" s="193"/>
      <c r="DAZ35" s="193"/>
      <c r="DBA35" s="193"/>
      <c r="DBB35" s="193"/>
      <c r="DBC35" s="193"/>
      <c r="DBD35" s="193"/>
      <c r="DBE35" s="193"/>
      <c r="DBF35" s="193"/>
      <c r="DBG35" s="193"/>
      <c r="DBH35" s="193"/>
      <c r="DBI35" s="193"/>
      <c r="DBJ35" s="193"/>
      <c r="DBK35" s="193"/>
      <c r="DBL35" s="193"/>
      <c r="DBM35" s="193"/>
      <c r="DBN35" s="193"/>
      <c r="DBO35" s="193"/>
      <c r="DBP35" s="193"/>
      <c r="DBQ35" s="193"/>
      <c r="DBR35" s="193"/>
      <c r="DBS35" s="193"/>
      <c r="DBT35" s="193"/>
      <c r="DBU35" s="193"/>
      <c r="DBV35" s="193"/>
      <c r="DBW35" s="193"/>
      <c r="DBX35" s="193"/>
      <c r="DBY35" s="193"/>
      <c r="DBZ35" s="193"/>
      <c r="DCA35" s="193"/>
      <c r="DCB35" s="193"/>
      <c r="DCC35" s="193"/>
      <c r="DCD35" s="193"/>
      <c r="DCE35" s="193"/>
      <c r="DCF35" s="193"/>
      <c r="DCG35" s="193"/>
      <c r="DCH35" s="193"/>
      <c r="DCI35" s="193"/>
      <c r="DCJ35" s="193"/>
      <c r="DCK35" s="193"/>
      <c r="DCL35" s="193"/>
      <c r="DCM35" s="193"/>
      <c r="DCN35" s="193"/>
      <c r="DCO35" s="193"/>
      <c r="DCP35" s="193"/>
      <c r="DCQ35" s="193"/>
      <c r="DCR35" s="193"/>
      <c r="DCS35" s="193"/>
      <c r="DCT35" s="193"/>
      <c r="DCU35" s="193"/>
      <c r="DCV35" s="193"/>
      <c r="DCW35" s="193"/>
      <c r="DCX35" s="193"/>
      <c r="DCY35" s="193"/>
      <c r="DCZ35" s="193"/>
      <c r="DDA35" s="193"/>
      <c r="DDB35" s="193"/>
      <c r="DDC35" s="193"/>
      <c r="DDD35" s="193"/>
      <c r="DDE35" s="193"/>
      <c r="DDF35" s="193"/>
      <c r="DDG35" s="193"/>
      <c r="DDH35" s="193"/>
      <c r="DDI35" s="193"/>
      <c r="DDJ35" s="193"/>
      <c r="DDK35" s="193"/>
      <c r="DDL35" s="193"/>
      <c r="DDM35" s="193"/>
      <c r="DDN35" s="193"/>
      <c r="DDO35" s="193"/>
      <c r="DDP35" s="193"/>
      <c r="DDQ35" s="193"/>
      <c r="DDR35" s="193"/>
      <c r="DDS35" s="193"/>
      <c r="DDT35" s="193"/>
      <c r="DDU35" s="193"/>
      <c r="DDV35" s="193"/>
      <c r="DDW35" s="193"/>
      <c r="DDX35" s="193"/>
      <c r="DDY35" s="193"/>
      <c r="DDZ35" s="193"/>
      <c r="DEA35" s="193"/>
      <c r="DEB35" s="193"/>
      <c r="DEC35" s="193"/>
      <c r="DED35" s="193"/>
      <c r="DEE35" s="193"/>
      <c r="DEF35" s="193"/>
      <c r="DEG35" s="193"/>
      <c r="DEH35" s="193"/>
      <c r="DEI35" s="193"/>
      <c r="DEJ35" s="193"/>
      <c r="DEK35" s="193"/>
      <c r="DEL35" s="193"/>
      <c r="DEM35" s="193"/>
      <c r="DEN35" s="193"/>
      <c r="DEO35" s="193"/>
      <c r="DEP35" s="193"/>
      <c r="DEQ35" s="193"/>
      <c r="DER35" s="193"/>
      <c r="DES35" s="193"/>
      <c r="DET35" s="193"/>
      <c r="DEU35" s="193"/>
      <c r="DEV35" s="193"/>
      <c r="DEW35" s="193"/>
      <c r="DEX35" s="193"/>
      <c r="DEY35" s="193"/>
      <c r="DEZ35" s="193"/>
      <c r="DFA35" s="193"/>
      <c r="DFB35" s="193"/>
      <c r="DFC35" s="193"/>
      <c r="DFD35" s="193"/>
      <c r="DFE35" s="193"/>
      <c r="DFF35" s="193"/>
      <c r="DFG35" s="193"/>
      <c r="DFH35" s="193"/>
      <c r="DFI35" s="193"/>
      <c r="DFJ35" s="193"/>
      <c r="DFK35" s="193"/>
      <c r="DFL35" s="193"/>
      <c r="DFM35" s="193"/>
      <c r="DFN35" s="193"/>
      <c r="DFO35" s="193"/>
      <c r="DFP35" s="193"/>
      <c r="DFQ35" s="193"/>
      <c r="DFR35" s="193"/>
      <c r="DFS35" s="193"/>
      <c r="DFT35" s="193"/>
      <c r="DFU35" s="193"/>
      <c r="DFV35" s="193"/>
      <c r="DFW35" s="193"/>
      <c r="DFX35" s="193"/>
      <c r="DFY35" s="193"/>
      <c r="DFZ35" s="193"/>
      <c r="DGA35" s="193"/>
      <c r="DGB35" s="193"/>
      <c r="DGC35" s="193"/>
      <c r="DGD35" s="193"/>
      <c r="DGE35" s="193"/>
      <c r="DGF35" s="193"/>
      <c r="DGG35" s="193"/>
      <c r="DGH35" s="193"/>
      <c r="DGI35" s="193"/>
      <c r="DGJ35" s="193"/>
      <c r="DGK35" s="193"/>
      <c r="DGL35" s="193"/>
      <c r="DGM35" s="193"/>
      <c r="DGN35" s="193"/>
      <c r="DGO35" s="193"/>
      <c r="DGP35" s="193"/>
      <c r="DGQ35" s="193"/>
      <c r="DGR35" s="193"/>
      <c r="DGS35" s="193"/>
      <c r="DGT35" s="193"/>
      <c r="DGU35" s="193"/>
      <c r="DGV35" s="193"/>
      <c r="DGW35" s="193"/>
      <c r="DGX35" s="193"/>
      <c r="DGY35" s="193"/>
      <c r="DGZ35" s="193"/>
      <c r="DHA35" s="193"/>
      <c r="DHB35" s="193"/>
      <c r="DHC35" s="193"/>
      <c r="DHD35" s="193"/>
      <c r="DHE35" s="193"/>
      <c r="DHF35" s="193"/>
      <c r="DHG35" s="193"/>
      <c r="DHH35" s="193"/>
      <c r="DHI35" s="193"/>
      <c r="DHJ35" s="193"/>
      <c r="DHK35" s="193"/>
      <c r="DHL35" s="193"/>
      <c r="DHM35" s="193"/>
      <c r="DHN35" s="193"/>
      <c r="DHO35" s="193"/>
      <c r="DHP35" s="193"/>
      <c r="DHQ35" s="193"/>
      <c r="DHR35" s="193"/>
      <c r="DHS35" s="193"/>
      <c r="DHT35" s="193"/>
      <c r="DHU35" s="193"/>
      <c r="DHV35" s="193"/>
      <c r="DHW35" s="193"/>
      <c r="DHX35" s="193"/>
      <c r="DHY35" s="193"/>
      <c r="DHZ35" s="193"/>
      <c r="DIA35" s="193"/>
      <c r="DIB35" s="193"/>
      <c r="DIC35" s="193"/>
      <c r="DID35" s="193"/>
      <c r="DIE35" s="193"/>
      <c r="DIF35" s="193"/>
      <c r="DIG35" s="193"/>
      <c r="DIH35" s="193"/>
      <c r="DII35" s="193"/>
      <c r="DIJ35" s="193"/>
      <c r="DIK35" s="193"/>
      <c r="DIL35" s="193"/>
      <c r="DIM35" s="193"/>
      <c r="DIN35" s="193"/>
      <c r="DIO35" s="193"/>
      <c r="DIP35" s="193"/>
      <c r="DIQ35" s="193"/>
      <c r="DIR35" s="193"/>
      <c r="DIS35" s="193"/>
      <c r="DIT35" s="193"/>
      <c r="DIU35" s="193"/>
      <c r="DIV35" s="193"/>
      <c r="DIW35" s="193"/>
      <c r="DIX35" s="193"/>
      <c r="DIY35" s="193"/>
      <c r="DIZ35" s="193"/>
      <c r="DJA35" s="193"/>
      <c r="DJB35" s="193"/>
      <c r="DJC35" s="193"/>
      <c r="DJD35" s="193"/>
      <c r="DJE35" s="193"/>
      <c r="DJF35" s="193"/>
      <c r="DJG35" s="193"/>
      <c r="DJH35" s="193"/>
      <c r="DJI35" s="193"/>
      <c r="DJJ35" s="193"/>
      <c r="DJK35" s="193"/>
      <c r="DJL35" s="193"/>
      <c r="DJM35" s="193"/>
      <c r="DJN35" s="193"/>
      <c r="DJO35" s="193"/>
      <c r="DJP35" s="193"/>
      <c r="DJQ35" s="193"/>
      <c r="DJR35" s="193"/>
      <c r="DJS35" s="193"/>
      <c r="DJT35" s="193"/>
      <c r="DJU35" s="193"/>
      <c r="DJV35" s="193"/>
      <c r="DJW35" s="193"/>
      <c r="DJX35" s="193"/>
      <c r="DJY35" s="193"/>
      <c r="DJZ35" s="193"/>
      <c r="DKA35" s="193"/>
      <c r="DKB35" s="193"/>
      <c r="DKC35" s="193"/>
      <c r="DKD35" s="193"/>
      <c r="DKE35" s="193"/>
      <c r="DKF35" s="193"/>
      <c r="DKG35" s="193"/>
      <c r="DKH35" s="193"/>
      <c r="DKI35" s="193"/>
      <c r="DKJ35" s="193"/>
      <c r="DKK35" s="193"/>
      <c r="DKL35" s="193"/>
      <c r="DKM35" s="193"/>
      <c r="DKN35" s="193"/>
      <c r="DKO35" s="193"/>
      <c r="DKP35" s="193"/>
      <c r="DKQ35" s="193"/>
      <c r="DKR35" s="193"/>
      <c r="DKS35" s="193"/>
      <c r="DKT35" s="193"/>
      <c r="DKU35" s="193"/>
      <c r="DKV35" s="193"/>
      <c r="DKW35" s="193"/>
      <c r="DKX35" s="193"/>
      <c r="DKY35" s="193"/>
      <c r="DKZ35" s="193"/>
      <c r="DLA35" s="193"/>
      <c r="DLB35" s="193"/>
      <c r="DLC35" s="193"/>
      <c r="DLD35" s="193"/>
      <c r="DLE35" s="193"/>
      <c r="DLF35" s="193"/>
      <c r="DLG35" s="193"/>
      <c r="DLH35" s="193"/>
      <c r="DLI35" s="193"/>
      <c r="DLJ35" s="193"/>
      <c r="DLK35" s="193"/>
      <c r="DLL35" s="193"/>
      <c r="DLM35" s="193"/>
      <c r="DLN35" s="193"/>
      <c r="DLO35" s="193"/>
      <c r="DLP35" s="193"/>
      <c r="DLQ35" s="193"/>
      <c r="DLR35" s="193"/>
      <c r="DLS35" s="193"/>
      <c r="DLT35" s="193"/>
      <c r="DLU35" s="193"/>
      <c r="DLV35" s="193"/>
      <c r="DLW35" s="193"/>
      <c r="DLX35" s="193"/>
      <c r="DLY35" s="193"/>
      <c r="DLZ35" s="193"/>
      <c r="DMA35" s="193"/>
      <c r="DMB35" s="193"/>
      <c r="DMC35" s="193"/>
      <c r="DMD35" s="193"/>
      <c r="DME35" s="193"/>
      <c r="DMF35" s="193"/>
      <c r="DMG35" s="193"/>
      <c r="DMH35" s="193"/>
      <c r="DMI35" s="193"/>
      <c r="DMJ35" s="193"/>
      <c r="DMK35" s="193"/>
      <c r="DML35" s="193"/>
      <c r="DMM35" s="193"/>
      <c r="DMN35" s="193"/>
      <c r="DMO35" s="193"/>
      <c r="DMP35" s="193"/>
      <c r="DMQ35" s="193"/>
      <c r="DMR35" s="193"/>
      <c r="DMS35" s="193"/>
      <c r="DMT35" s="193"/>
      <c r="DMU35" s="193"/>
      <c r="DMV35" s="193"/>
      <c r="DMW35" s="193"/>
      <c r="DMX35" s="193"/>
      <c r="DMY35" s="193"/>
      <c r="DMZ35" s="193"/>
      <c r="DNA35" s="193"/>
      <c r="DNB35" s="193"/>
      <c r="DNC35" s="193"/>
      <c r="DND35" s="193"/>
      <c r="DNE35" s="193"/>
      <c r="DNF35" s="193"/>
      <c r="DNG35" s="193"/>
      <c r="DNH35" s="193"/>
      <c r="DNI35" s="193"/>
      <c r="DNJ35" s="193"/>
      <c r="DNK35" s="193"/>
      <c r="DNL35" s="193"/>
      <c r="DNM35" s="193"/>
      <c r="DNN35" s="193"/>
      <c r="DNO35" s="193"/>
      <c r="DNP35" s="193"/>
      <c r="DNQ35" s="193"/>
      <c r="DNR35" s="193"/>
      <c r="DNS35" s="193"/>
      <c r="DNT35" s="193"/>
      <c r="DNU35" s="193"/>
      <c r="DNV35" s="193"/>
      <c r="DNW35" s="193"/>
      <c r="DNX35" s="193"/>
      <c r="DNY35" s="193"/>
      <c r="DNZ35" s="193"/>
      <c r="DOA35" s="193"/>
      <c r="DOB35" s="193"/>
      <c r="DOC35" s="193"/>
      <c r="DOD35" s="193"/>
      <c r="DOE35" s="193"/>
      <c r="DOF35" s="193"/>
      <c r="DOG35" s="193"/>
      <c r="DOH35" s="193"/>
      <c r="DOI35" s="193"/>
      <c r="DOJ35" s="193"/>
      <c r="DOK35" s="193"/>
      <c r="DOL35" s="193"/>
      <c r="DOM35" s="193"/>
      <c r="DON35" s="193"/>
      <c r="DOO35" s="193"/>
      <c r="DOP35" s="193"/>
      <c r="DOQ35" s="193"/>
      <c r="DOR35" s="193"/>
      <c r="DOS35" s="193"/>
      <c r="DOT35" s="193"/>
      <c r="DOU35" s="193"/>
      <c r="DOV35" s="193"/>
      <c r="DOW35" s="193"/>
      <c r="DOX35" s="193"/>
      <c r="DOY35" s="193"/>
      <c r="DOZ35" s="193"/>
      <c r="DPA35" s="193"/>
      <c r="DPB35" s="193"/>
      <c r="DPC35" s="193"/>
      <c r="DPD35" s="193"/>
      <c r="DPE35" s="193"/>
      <c r="DPF35" s="193"/>
      <c r="DPG35" s="193"/>
      <c r="DPH35" s="193"/>
      <c r="DPI35" s="193"/>
      <c r="DPJ35" s="193"/>
      <c r="DPK35" s="193"/>
      <c r="DPL35" s="193"/>
      <c r="DPM35" s="193"/>
      <c r="DPN35" s="193"/>
      <c r="DPO35" s="193"/>
      <c r="DPP35" s="193"/>
      <c r="DPQ35" s="193"/>
      <c r="DPR35" s="193"/>
      <c r="DPS35" s="193"/>
      <c r="DPT35" s="193"/>
      <c r="DPU35" s="193"/>
      <c r="DPV35" s="193"/>
      <c r="DPW35" s="193"/>
      <c r="DPX35" s="193"/>
      <c r="DPY35" s="193"/>
      <c r="DPZ35" s="193"/>
      <c r="DQA35" s="193"/>
      <c r="DQB35" s="193"/>
      <c r="DQC35" s="193"/>
      <c r="DQD35" s="193"/>
      <c r="DQE35" s="193"/>
      <c r="DQF35" s="193"/>
      <c r="DQG35" s="193"/>
      <c r="DQH35" s="193"/>
      <c r="DQI35" s="193"/>
      <c r="DQJ35" s="193"/>
      <c r="DQK35" s="193"/>
      <c r="DQL35" s="193"/>
      <c r="DQM35" s="193"/>
      <c r="DQN35" s="193"/>
      <c r="DQO35" s="193"/>
      <c r="DQP35" s="193"/>
      <c r="DQQ35" s="193"/>
      <c r="DQR35" s="193"/>
      <c r="DQS35" s="193"/>
      <c r="DQT35" s="193"/>
      <c r="DQU35" s="193"/>
      <c r="DQV35" s="193"/>
      <c r="DQW35" s="193"/>
      <c r="DQX35" s="193"/>
      <c r="DQY35" s="193"/>
      <c r="DQZ35" s="193"/>
      <c r="DRA35" s="193"/>
      <c r="DRB35" s="193"/>
      <c r="DRC35" s="193"/>
      <c r="DRD35" s="193"/>
      <c r="DRE35" s="193"/>
      <c r="DRF35" s="193"/>
      <c r="DRG35" s="193"/>
      <c r="DRH35" s="193"/>
      <c r="DRI35" s="193"/>
      <c r="DRJ35" s="193"/>
      <c r="DRK35" s="193"/>
      <c r="DRL35" s="193"/>
      <c r="DRM35" s="193"/>
      <c r="DRN35" s="193"/>
      <c r="DRO35" s="193"/>
      <c r="DRP35" s="193"/>
      <c r="DRQ35" s="193"/>
      <c r="DRR35" s="193"/>
      <c r="DRS35" s="193"/>
      <c r="DRT35" s="193"/>
      <c r="DRU35" s="193"/>
      <c r="DRV35" s="193"/>
      <c r="DRW35" s="193"/>
      <c r="DRX35" s="193"/>
      <c r="DRY35" s="193"/>
      <c r="DRZ35" s="193"/>
      <c r="DSA35" s="193"/>
      <c r="DSB35" s="193"/>
      <c r="DSC35" s="193"/>
      <c r="DSD35" s="193"/>
      <c r="DSE35" s="193"/>
      <c r="DSF35" s="193"/>
      <c r="DSG35" s="193"/>
      <c r="DSH35" s="193"/>
      <c r="DSI35" s="193"/>
      <c r="DSJ35" s="193"/>
      <c r="DSK35" s="193"/>
      <c r="DSL35" s="193"/>
      <c r="DSM35" s="193"/>
      <c r="DSN35" s="193"/>
      <c r="DSO35" s="193"/>
      <c r="DSP35" s="193"/>
      <c r="DSQ35" s="193"/>
      <c r="DSR35" s="193"/>
      <c r="DSS35" s="193"/>
      <c r="DST35" s="193"/>
      <c r="DSU35" s="193"/>
      <c r="DSV35" s="193"/>
      <c r="DSW35" s="193"/>
      <c r="DSX35" s="193"/>
      <c r="DSY35" s="193"/>
      <c r="DSZ35" s="193"/>
      <c r="DTA35" s="193"/>
      <c r="DTB35" s="193"/>
      <c r="DTC35" s="193"/>
      <c r="DTD35" s="193"/>
      <c r="DTE35" s="193"/>
      <c r="DTF35" s="193"/>
      <c r="DTG35" s="193"/>
      <c r="DTH35" s="193"/>
      <c r="DTI35" s="193"/>
      <c r="DTJ35" s="193"/>
      <c r="DTK35" s="193"/>
      <c r="DTL35" s="193"/>
      <c r="DTM35" s="193"/>
      <c r="DTN35" s="193"/>
      <c r="DTO35" s="193"/>
      <c r="DTP35" s="193"/>
      <c r="DTQ35" s="193"/>
      <c r="DTR35" s="193"/>
      <c r="DTS35" s="193"/>
      <c r="DTT35" s="193"/>
      <c r="DTU35" s="193"/>
      <c r="DTV35" s="193"/>
      <c r="DTW35" s="193"/>
      <c r="DTX35" s="193"/>
      <c r="DTY35" s="193"/>
      <c r="DTZ35" s="193"/>
      <c r="DUA35" s="193"/>
      <c r="DUB35" s="193"/>
      <c r="DUC35" s="193"/>
      <c r="DUD35" s="193"/>
      <c r="DUE35" s="193"/>
      <c r="DUF35" s="193"/>
      <c r="DUG35" s="193"/>
      <c r="DUH35" s="193"/>
      <c r="DUI35" s="193"/>
      <c r="DUJ35" s="193"/>
      <c r="DUK35" s="193"/>
      <c r="DUL35" s="193"/>
      <c r="DUM35" s="193"/>
      <c r="DUN35" s="193"/>
      <c r="DUO35" s="193"/>
      <c r="DUP35" s="193"/>
      <c r="DUQ35" s="193"/>
      <c r="DUR35" s="193"/>
      <c r="DUS35" s="193"/>
      <c r="DUT35" s="193"/>
      <c r="DUU35" s="193"/>
      <c r="DUV35" s="193"/>
      <c r="DUW35" s="193"/>
      <c r="DUX35" s="193"/>
      <c r="DUY35" s="193"/>
      <c r="DUZ35" s="193"/>
      <c r="DVA35" s="193"/>
      <c r="DVB35" s="193"/>
      <c r="DVC35" s="193"/>
      <c r="DVD35" s="193"/>
      <c r="DVE35" s="193"/>
      <c r="DVF35" s="193"/>
      <c r="DVG35" s="193"/>
      <c r="DVH35" s="193"/>
      <c r="DVI35" s="193"/>
      <c r="DVJ35" s="193"/>
      <c r="DVK35" s="193"/>
      <c r="DVL35" s="193"/>
      <c r="DVM35" s="193"/>
      <c r="DVN35" s="193"/>
      <c r="DVO35" s="193"/>
      <c r="DVP35" s="193"/>
      <c r="DVQ35" s="193"/>
      <c r="DVR35" s="193"/>
      <c r="DVS35" s="193"/>
      <c r="DVT35" s="193"/>
      <c r="DVU35" s="193"/>
      <c r="DVV35" s="193"/>
      <c r="DVW35" s="193"/>
      <c r="DVX35" s="193"/>
      <c r="DVY35" s="193"/>
      <c r="DVZ35" s="193"/>
      <c r="DWA35" s="193"/>
      <c r="DWB35" s="193"/>
      <c r="DWC35" s="193"/>
      <c r="DWD35" s="193"/>
      <c r="DWE35" s="193"/>
      <c r="DWF35" s="193"/>
      <c r="DWG35" s="193"/>
      <c r="DWH35" s="193"/>
      <c r="DWI35" s="193"/>
      <c r="DWJ35" s="193"/>
      <c r="DWK35" s="193"/>
      <c r="DWL35" s="193"/>
      <c r="DWM35" s="193"/>
      <c r="DWN35" s="193"/>
      <c r="DWO35" s="193"/>
      <c r="DWP35" s="193"/>
      <c r="DWQ35" s="193"/>
      <c r="DWR35" s="193"/>
      <c r="DWS35" s="193"/>
      <c r="DWT35" s="193"/>
      <c r="DWU35" s="193"/>
      <c r="DWV35" s="193"/>
      <c r="DWW35" s="193"/>
      <c r="DWX35" s="193"/>
      <c r="DWY35" s="193"/>
      <c r="DWZ35" s="193"/>
      <c r="DXA35" s="193"/>
      <c r="DXB35" s="193"/>
      <c r="DXC35" s="193"/>
      <c r="DXD35" s="193"/>
      <c r="DXE35" s="193"/>
      <c r="DXF35" s="193"/>
      <c r="DXG35" s="193"/>
      <c r="DXH35" s="193"/>
      <c r="DXI35" s="193"/>
      <c r="DXJ35" s="193"/>
      <c r="DXK35" s="193"/>
      <c r="DXL35" s="193"/>
      <c r="DXM35" s="193"/>
      <c r="DXN35" s="193"/>
      <c r="DXO35" s="193"/>
      <c r="DXP35" s="193"/>
      <c r="DXQ35" s="193"/>
      <c r="DXR35" s="193"/>
      <c r="DXS35" s="193"/>
      <c r="DXT35" s="193"/>
      <c r="DXU35" s="193"/>
      <c r="DXV35" s="193"/>
      <c r="DXW35" s="193"/>
      <c r="DXX35" s="193"/>
      <c r="DXY35" s="193"/>
      <c r="DXZ35" s="193"/>
      <c r="DYA35" s="193"/>
      <c r="DYB35" s="193"/>
      <c r="DYC35" s="193"/>
      <c r="DYD35" s="193"/>
      <c r="DYE35" s="193"/>
      <c r="DYF35" s="193"/>
      <c r="DYG35" s="193"/>
      <c r="DYH35" s="193"/>
      <c r="DYI35" s="193"/>
      <c r="DYJ35" s="193"/>
      <c r="DYK35" s="193"/>
      <c r="DYL35" s="193"/>
      <c r="DYM35" s="193"/>
      <c r="DYN35" s="193"/>
      <c r="DYO35" s="193"/>
      <c r="DYP35" s="193"/>
      <c r="DYQ35" s="193"/>
      <c r="DYR35" s="193"/>
      <c r="DYS35" s="193"/>
      <c r="DYT35" s="193"/>
      <c r="DYU35" s="193"/>
      <c r="DYV35" s="193"/>
      <c r="DYW35" s="193"/>
      <c r="DYX35" s="193"/>
      <c r="DYY35" s="193"/>
      <c r="DYZ35" s="193"/>
      <c r="DZA35" s="193"/>
      <c r="DZB35" s="193"/>
      <c r="DZC35" s="193"/>
      <c r="DZD35" s="193"/>
      <c r="DZE35" s="193"/>
      <c r="DZF35" s="193"/>
      <c r="DZG35" s="193"/>
      <c r="DZH35" s="193"/>
      <c r="DZI35" s="193"/>
      <c r="DZJ35" s="193"/>
      <c r="DZK35" s="193"/>
      <c r="DZL35" s="193"/>
      <c r="DZM35" s="193"/>
      <c r="DZN35" s="193"/>
      <c r="DZO35" s="193"/>
      <c r="DZP35" s="193"/>
      <c r="DZQ35" s="193"/>
      <c r="DZR35" s="193"/>
      <c r="DZS35" s="193"/>
      <c r="DZT35" s="193"/>
      <c r="DZU35" s="193"/>
      <c r="DZV35" s="193"/>
      <c r="DZW35" s="193"/>
      <c r="DZX35" s="193"/>
      <c r="DZY35" s="193"/>
      <c r="DZZ35" s="193"/>
      <c r="EAA35" s="193"/>
      <c r="EAB35" s="193"/>
      <c r="EAC35" s="193"/>
      <c r="EAD35" s="193"/>
      <c r="EAE35" s="193"/>
      <c r="EAF35" s="193"/>
      <c r="EAG35" s="193"/>
      <c r="EAH35" s="193"/>
      <c r="EAI35" s="193"/>
      <c r="EAJ35" s="193"/>
      <c r="EAK35" s="193"/>
      <c r="EAL35" s="193"/>
      <c r="EAM35" s="193"/>
      <c r="EAN35" s="193"/>
      <c r="EAO35" s="193"/>
      <c r="EAP35" s="193"/>
      <c r="EAQ35" s="193"/>
      <c r="EAR35" s="193"/>
      <c r="EAS35" s="193"/>
      <c r="EAT35" s="193"/>
      <c r="EAU35" s="193"/>
      <c r="EAV35" s="193"/>
      <c r="EAW35" s="193"/>
      <c r="EAX35" s="193"/>
      <c r="EAY35" s="193"/>
      <c r="EAZ35" s="193"/>
      <c r="EBA35" s="193"/>
      <c r="EBB35" s="193"/>
      <c r="EBC35" s="193"/>
      <c r="EBD35" s="193"/>
      <c r="EBE35" s="193"/>
      <c r="EBF35" s="193"/>
      <c r="EBG35" s="193"/>
      <c r="EBH35" s="193"/>
      <c r="EBI35" s="193"/>
      <c r="EBJ35" s="193"/>
      <c r="EBK35" s="193"/>
      <c r="EBL35" s="193"/>
      <c r="EBM35" s="193"/>
      <c r="EBN35" s="193"/>
      <c r="EBO35" s="193"/>
      <c r="EBP35" s="193"/>
      <c r="EBQ35" s="193"/>
      <c r="EBR35" s="193"/>
      <c r="EBS35" s="193"/>
      <c r="EBT35" s="193"/>
      <c r="EBU35" s="193"/>
      <c r="EBV35" s="193"/>
      <c r="EBW35" s="193"/>
      <c r="EBX35" s="193"/>
      <c r="EBY35" s="193"/>
      <c r="EBZ35" s="193"/>
      <c r="ECA35" s="193"/>
      <c r="ECB35" s="193"/>
      <c r="ECC35" s="193"/>
      <c r="ECD35" s="193"/>
      <c r="ECE35" s="193"/>
      <c r="ECF35" s="193"/>
      <c r="ECG35" s="193"/>
      <c r="ECH35" s="193"/>
      <c r="ECI35" s="193"/>
      <c r="ECJ35" s="193"/>
      <c r="ECK35" s="193"/>
      <c r="ECL35" s="193"/>
      <c r="ECM35" s="193"/>
      <c r="ECN35" s="193"/>
      <c r="ECO35" s="193"/>
      <c r="ECP35" s="193"/>
      <c r="ECQ35" s="193"/>
      <c r="ECR35" s="193"/>
      <c r="ECS35" s="193"/>
      <c r="ECT35" s="193"/>
      <c r="ECU35" s="193"/>
      <c r="ECV35" s="193"/>
      <c r="ECW35" s="193"/>
      <c r="ECX35" s="193"/>
      <c r="ECY35" s="193"/>
      <c r="ECZ35" s="193"/>
      <c r="EDA35" s="193"/>
      <c r="EDB35" s="193"/>
      <c r="EDC35" s="193"/>
      <c r="EDD35" s="193"/>
      <c r="EDE35" s="193"/>
      <c r="EDF35" s="193"/>
      <c r="EDG35" s="193"/>
      <c r="EDH35" s="193"/>
      <c r="EDI35" s="193"/>
      <c r="EDJ35" s="193"/>
      <c r="EDK35" s="193"/>
      <c r="EDL35" s="193"/>
      <c r="EDM35" s="193"/>
      <c r="EDN35" s="193"/>
      <c r="EDO35" s="193"/>
      <c r="EDP35" s="193"/>
      <c r="EDQ35" s="193"/>
      <c r="EDR35" s="193"/>
      <c r="EDS35" s="193"/>
      <c r="EDT35" s="193"/>
      <c r="EDU35" s="193"/>
      <c r="EDV35" s="193"/>
      <c r="EDW35" s="193"/>
      <c r="EDX35" s="193"/>
      <c r="EDY35" s="193"/>
      <c r="EDZ35" s="193"/>
      <c r="EEA35" s="193"/>
      <c r="EEB35" s="193"/>
      <c r="EEC35" s="193"/>
      <c r="EED35" s="193"/>
      <c r="EEE35" s="193"/>
      <c r="EEF35" s="193"/>
      <c r="EEG35" s="193"/>
      <c r="EEH35" s="193"/>
      <c r="EEI35" s="193"/>
      <c r="EEJ35" s="193"/>
      <c r="EEK35" s="193"/>
      <c r="EEL35" s="193"/>
      <c r="EEM35" s="193"/>
      <c r="EEN35" s="193"/>
      <c r="EEO35" s="193"/>
      <c r="EEP35" s="193"/>
      <c r="EEQ35" s="193"/>
      <c r="EER35" s="193"/>
      <c r="EES35" s="193"/>
      <c r="EET35" s="193"/>
      <c r="EEU35" s="193"/>
      <c r="EEV35" s="193"/>
      <c r="EEW35" s="193"/>
      <c r="EEX35" s="193"/>
      <c r="EEY35" s="193"/>
      <c r="EEZ35" s="193"/>
      <c r="EFA35" s="193"/>
      <c r="EFB35" s="193"/>
      <c r="EFC35" s="193"/>
      <c r="EFD35" s="193"/>
      <c r="EFE35" s="193"/>
      <c r="EFF35" s="193"/>
      <c r="EFG35" s="193"/>
      <c r="EFH35" s="193"/>
      <c r="EFI35" s="193"/>
      <c r="EFJ35" s="193"/>
      <c r="EFK35" s="193"/>
      <c r="EFL35" s="193"/>
      <c r="EFM35" s="193"/>
      <c r="EFN35" s="193"/>
      <c r="EFO35" s="193"/>
      <c r="EFP35" s="193"/>
      <c r="EFQ35" s="193"/>
      <c r="EFR35" s="193"/>
      <c r="EFS35" s="193"/>
      <c r="EFT35" s="193"/>
      <c r="EFU35" s="193"/>
      <c r="EFV35" s="193"/>
      <c r="EFW35" s="193"/>
      <c r="EFX35" s="193"/>
      <c r="EFY35" s="193"/>
      <c r="EFZ35" s="193"/>
      <c r="EGA35" s="193"/>
      <c r="EGB35" s="193"/>
      <c r="EGC35" s="193"/>
      <c r="EGD35" s="193"/>
      <c r="EGE35" s="193"/>
      <c r="EGF35" s="193"/>
      <c r="EGG35" s="193"/>
      <c r="EGH35" s="193"/>
      <c r="EGI35" s="193"/>
      <c r="EGJ35" s="193"/>
      <c r="EGK35" s="193"/>
      <c r="EGL35" s="193"/>
      <c r="EGM35" s="193"/>
      <c r="EGN35" s="193"/>
      <c r="EGO35" s="193"/>
      <c r="EGP35" s="193"/>
      <c r="EGQ35" s="193"/>
      <c r="EGR35" s="193"/>
      <c r="EGS35" s="193"/>
      <c r="EGT35" s="193"/>
      <c r="EGU35" s="193"/>
      <c r="EGV35" s="193"/>
      <c r="EGW35" s="193"/>
      <c r="EGX35" s="193"/>
      <c r="EGY35" s="193"/>
      <c r="EGZ35" s="193"/>
      <c r="EHA35" s="193"/>
      <c r="EHB35" s="193"/>
      <c r="EHC35" s="193"/>
      <c r="EHD35" s="193"/>
      <c r="EHE35" s="193"/>
      <c r="EHF35" s="193"/>
      <c r="EHG35" s="193"/>
      <c r="EHH35" s="193"/>
      <c r="EHI35" s="193"/>
      <c r="EHJ35" s="193"/>
      <c r="EHK35" s="193"/>
      <c r="EHL35" s="193"/>
      <c r="EHM35" s="193"/>
      <c r="EHN35" s="193"/>
      <c r="EHO35" s="193"/>
      <c r="EHP35" s="193"/>
      <c r="EHQ35" s="193"/>
      <c r="EHR35" s="193"/>
      <c r="EHS35" s="193"/>
      <c r="EHT35" s="193"/>
      <c r="EHU35" s="193"/>
      <c r="EHV35" s="193"/>
      <c r="EHW35" s="193"/>
      <c r="EHX35" s="193"/>
      <c r="EHY35" s="193"/>
      <c r="EHZ35" s="193"/>
      <c r="EIA35" s="193"/>
      <c r="EIB35" s="193"/>
      <c r="EIC35" s="193"/>
      <c r="EID35" s="193"/>
      <c r="EIE35" s="193"/>
      <c r="EIF35" s="193"/>
      <c r="EIG35" s="193"/>
      <c r="EIH35" s="193"/>
      <c r="EII35" s="193"/>
      <c r="EIJ35" s="193"/>
      <c r="EIK35" s="193"/>
      <c r="EIL35" s="193"/>
      <c r="EIM35" s="193"/>
      <c r="EIN35" s="193"/>
      <c r="EIO35" s="193"/>
      <c r="EIP35" s="193"/>
      <c r="EIQ35" s="193"/>
      <c r="EIR35" s="193"/>
      <c r="EIS35" s="193"/>
      <c r="EIT35" s="193"/>
      <c r="EIU35" s="193"/>
      <c r="EIV35" s="193"/>
      <c r="EIW35" s="193"/>
      <c r="EIX35" s="193"/>
      <c r="EIY35" s="193"/>
      <c r="EIZ35" s="193"/>
      <c r="EJA35" s="193"/>
      <c r="EJB35" s="193"/>
      <c r="EJC35" s="193"/>
      <c r="EJD35" s="193"/>
      <c r="EJE35" s="193"/>
      <c r="EJF35" s="193"/>
      <c r="EJG35" s="193"/>
      <c r="EJH35" s="193"/>
      <c r="EJI35" s="193"/>
      <c r="EJJ35" s="193"/>
      <c r="EJK35" s="193"/>
      <c r="EJL35" s="193"/>
      <c r="EJM35" s="193"/>
      <c r="EJN35" s="193"/>
      <c r="EJO35" s="193"/>
      <c r="EJP35" s="193"/>
      <c r="EJQ35" s="193"/>
      <c r="EJR35" s="193"/>
      <c r="EJS35" s="193"/>
      <c r="EJT35" s="193"/>
      <c r="EJU35" s="193"/>
      <c r="EJV35" s="193"/>
      <c r="EJW35" s="193"/>
      <c r="EJX35" s="193"/>
      <c r="EJY35" s="193"/>
      <c r="EJZ35" s="193"/>
      <c r="EKA35" s="193"/>
      <c r="EKB35" s="193"/>
      <c r="EKC35" s="193"/>
      <c r="EKD35" s="193"/>
      <c r="EKE35" s="193"/>
      <c r="EKF35" s="193"/>
      <c r="EKG35" s="193"/>
      <c r="EKH35" s="193"/>
      <c r="EKI35" s="193"/>
      <c r="EKJ35" s="193"/>
      <c r="EKK35" s="193"/>
      <c r="EKL35" s="193"/>
      <c r="EKM35" s="193"/>
      <c r="EKN35" s="193"/>
      <c r="EKO35" s="193"/>
      <c r="EKP35" s="193"/>
      <c r="EKQ35" s="193"/>
      <c r="EKR35" s="193"/>
      <c r="EKS35" s="193"/>
      <c r="EKT35" s="193"/>
      <c r="EKU35" s="193"/>
      <c r="EKV35" s="193"/>
      <c r="EKW35" s="193"/>
      <c r="EKX35" s="193"/>
      <c r="EKY35" s="193"/>
      <c r="EKZ35" s="193"/>
      <c r="ELA35" s="193"/>
      <c r="ELB35" s="193"/>
      <c r="ELC35" s="193"/>
      <c r="ELD35" s="193"/>
      <c r="ELE35" s="193"/>
      <c r="ELF35" s="193"/>
      <c r="ELG35" s="193"/>
      <c r="ELH35" s="193"/>
      <c r="ELI35" s="193"/>
      <c r="ELJ35" s="193"/>
      <c r="ELK35" s="193"/>
      <c r="ELL35" s="193"/>
      <c r="ELM35" s="193"/>
      <c r="ELN35" s="193"/>
      <c r="ELO35" s="193"/>
      <c r="ELP35" s="193"/>
      <c r="ELQ35" s="193"/>
      <c r="ELR35" s="193"/>
      <c r="ELS35" s="193"/>
      <c r="ELT35" s="193"/>
      <c r="ELU35" s="193"/>
      <c r="ELV35" s="193"/>
      <c r="ELW35" s="193"/>
      <c r="ELX35" s="193"/>
      <c r="ELY35" s="193"/>
      <c r="ELZ35" s="193"/>
      <c r="EMA35" s="193"/>
      <c r="EMB35" s="193"/>
      <c r="EMC35" s="193"/>
      <c r="EMD35" s="193"/>
      <c r="EME35" s="193"/>
      <c r="EMF35" s="193"/>
      <c r="EMG35" s="193"/>
      <c r="EMH35" s="193"/>
      <c r="EMI35" s="193"/>
      <c r="EMJ35" s="193"/>
      <c r="EMK35" s="193"/>
      <c r="EML35" s="193"/>
      <c r="EMM35" s="193"/>
      <c r="EMN35" s="193"/>
      <c r="EMO35" s="193"/>
      <c r="EMP35" s="193"/>
      <c r="EMQ35" s="193"/>
      <c r="EMR35" s="193"/>
      <c r="EMS35" s="193"/>
      <c r="EMT35" s="193"/>
      <c r="EMU35" s="193"/>
      <c r="EMV35" s="193"/>
      <c r="EMW35" s="193"/>
      <c r="EMX35" s="193"/>
      <c r="EMY35" s="193"/>
      <c r="EMZ35" s="193"/>
      <c r="ENA35" s="193"/>
      <c r="ENB35" s="193"/>
      <c r="ENC35" s="193"/>
      <c r="END35" s="193"/>
      <c r="ENE35" s="193"/>
      <c r="ENF35" s="193"/>
      <c r="ENG35" s="193"/>
      <c r="ENH35" s="193"/>
      <c r="ENI35" s="193"/>
      <c r="ENJ35" s="193"/>
      <c r="ENK35" s="193"/>
      <c r="ENL35" s="193"/>
      <c r="ENM35" s="193"/>
      <c r="ENN35" s="193"/>
      <c r="ENO35" s="193"/>
      <c r="ENP35" s="193"/>
      <c r="ENQ35" s="193"/>
      <c r="ENR35" s="193"/>
      <c r="ENS35" s="193"/>
      <c r="ENT35" s="193"/>
      <c r="ENU35" s="193"/>
      <c r="ENV35" s="193"/>
      <c r="ENW35" s="193"/>
      <c r="ENX35" s="193"/>
      <c r="ENY35" s="193"/>
      <c r="ENZ35" s="193"/>
      <c r="EOA35" s="193"/>
      <c r="EOB35" s="193"/>
      <c r="EOC35" s="193"/>
      <c r="EOD35" s="193"/>
      <c r="EOE35" s="193"/>
      <c r="EOF35" s="193"/>
      <c r="EOG35" s="193"/>
      <c r="EOH35" s="193"/>
      <c r="EOI35" s="193"/>
      <c r="EOJ35" s="193"/>
      <c r="EOK35" s="193"/>
      <c r="EOL35" s="193"/>
      <c r="EOM35" s="193"/>
      <c r="EON35" s="193"/>
      <c r="EOO35" s="193"/>
      <c r="EOP35" s="193"/>
      <c r="EOQ35" s="193"/>
      <c r="EOR35" s="193"/>
      <c r="EOS35" s="193"/>
      <c r="EOT35" s="193"/>
      <c r="EOU35" s="193"/>
      <c r="EOV35" s="193"/>
      <c r="EOW35" s="193"/>
      <c r="EOX35" s="193"/>
      <c r="EOY35" s="193"/>
      <c r="EOZ35" s="193"/>
      <c r="EPA35" s="193"/>
      <c r="EPB35" s="193"/>
      <c r="EPC35" s="193"/>
      <c r="EPD35" s="193"/>
      <c r="EPE35" s="193"/>
      <c r="EPF35" s="193"/>
      <c r="EPG35" s="193"/>
      <c r="EPH35" s="193"/>
      <c r="EPI35" s="193"/>
      <c r="EPJ35" s="193"/>
      <c r="EPK35" s="193"/>
      <c r="EPL35" s="193"/>
      <c r="EPM35" s="193"/>
      <c r="EPN35" s="193"/>
      <c r="EPO35" s="193"/>
      <c r="EPP35" s="193"/>
      <c r="EPQ35" s="193"/>
      <c r="EPR35" s="193"/>
      <c r="EPS35" s="193"/>
      <c r="EPT35" s="193"/>
      <c r="EPU35" s="193"/>
      <c r="EPV35" s="193"/>
      <c r="EPW35" s="193"/>
      <c r="EPX35" s="193"/>
      <c r="EPY35" s="193"/>
      <c r="EPZ35" s="193"/>
      <c r="EQA35" s="193"/>
      <c r="EQB35" s="193"/>
      <c r="EQC35" s="193"/>
      <c r="EQD35" s="193"/>
      <c r="EQE35" s="193"/>
      <c r="EQF35" s="193"/>
      <c r="EQG35" s="193"/>
      <c r="EQH35" s="193"/>
      <c r="EQI35" s="193"/>
      <c r="EQJ35" s="193"/>
      <c r="EQK35" s="193"/>
      <c r="EQL35" s="193"/>
      <c r="EQM35" s="193"/>
      <c r="EQN35" s="193"/>
      <c r="EQO35" s="193"/>
      <c r="EQP35" s="193"/>
      <c r="EQQ35" s="193"/>
      <c r="EQR35" s="193"/>
      <c r="EQS35" s="193"/>
      <c r="EQT35" s="193"/>
      <c r="EQU35" s="193"/>
      <c r="EQV35" s="193"/>
      <c r="EQW35" s="193"/>
      <c r="EQX35" s="193"/>
      <c r="EQY35" s="193"/>
      <c r="EQZ35" s="193"/>
      <c r="ERA35" s="193"/>
      <c r="ERB35" s="193"/>
      <c r="ERC35" s="193"/>
      <c r="ERD35" s="193"/>
      <c r="ERE35" s="193"/>
      <c r="ERF35" s="193"/>
      <c r="ERG35" s="193"/>
      <c r="ERH35" s="193"/>
      <c r="ERI35" s="193"/>
      <c r="ERJ35" s="193"/>
      <c r="ERK35" s="193"/>
      <c r="ERL35" s="193"/>
      <c r="ERM35" s="193"/>
      <c r="ERN35" s="193"/>
      <c r="ERO35" s="193"/>
      <c r="ERP35" s="193"/>
      <c r="ERQ35" s="193"/>
      <c r="ERR35" s="193"/>
      <c r="ERS35" s="193"/>
      <c r="ERT35" s="193"/>
      <c r="ERU35" s="193"/>
      <c r="ERV35" s="193"/>
      <c r="ERW35" s="193"/>
      <c r="ERX35" s="193"/>
      <c r="ERY35" s="193"/>
      <c r="ERZ35" s="193"/>
      <c r="ESA35" s="193"/>
      <c r="ESB35" s="193"/>
      <c r="ESC35" s="193"/>
      <c r="ESD35" s="193"/>
      <c r="ESE35" s="193"/>
      <c r="ESF35" s="193"/>
      <c r="ESG35" s="193"/>
      <c r="ESH35" s="193"/>
      <c r="ESI35" s="193"/>
      <c r="ESJ35" s="193"/>
      <c r="ESK35" s="193"/>
      <c r="ESL35" s="193"/>
      <c r="ESM35" s="193"/>
      <c r="ESN35" s="193"/>
      <c r="ESO35" s="193"/>
      <c r="ESP35" s="193"/>
      <c r="ESQ35" s="193"/>
      <c r="ESR35" s="193"/>
      <c r="ESS35" s="193"/>
      <c r="EST35" s="193"/>
      <c r="ESU35" s="193"/>
      <c r="ESV35" s="193"/>
      <c r="ESW35" s="193"/>
      <c r="ESX35" s="193"/>
      <c r="ESY35" s="193"/>
      <c r="ESZ35" s="193"/>
      <c r="ETA35" s="193"/>
      <c r="ETB35" s="193"/>
      <c r="ETC35" s="193"/>
      <c r="ETD35" s="193"/>
      <c r="ETE35" s="193"/>
      <c r="ETF35" s="193"/>
      <c r="ETG35" s="193"/>
      <c r="ETH35" s="193"/>
      <c r="ETI35" s="193"/>
      <c r="ETJ35" s="193"/>
      <c r="ETK35" s="193"/>
      <c r="ETL35" s="193"/>
      <c r="ETM35" s="193"/>
      <c r="ETN35" s="193"/>
      <c r="ETO35" s="193"/>
      <c r="ETP35" s="193"/>
      <c r="ETQ35" s="193"/>
      <c r="ETR35" s="193"/>
      <c r="ETS35" s="193"/>
      <c r="ETT35" s="193"/>
      <c r="ETU35" s="193"/>
      <c r="ETV35" s="193"/>
      <c r="ETW35" s="193"/>
      <c r="ETX35" s="193"/>
      <c r="ETY35" s="193"/>
      <c r="ETZ35" s="193"/>
      <c r="EUA35" s="193"/>
      <c r="EUB35" s="193"/>
      <c r="EUC35" s="193"/>
      <c r="EUD35" s="193"/>
      <c r="EUE35" s="193"/>
      <c r="EUF35" s="193"/>
      <c r="EUG35" s="193"/>
      <c r="EUH35" s="193"/>
      <c r="EUI35" s="193"/>
      <c r="EUJ35" s="193"/>
      <c r="EUK35" s="193"/>
      <c r="EUL35" s="193"/>
      <c r="EUM35" s="193"/>
      <c r="EUN35" s="193"/>
      <c r="EUO35" s="193"/>
      <c r="EUP35" s="193"/>
      <c r="EUQ35" s="193"/>
      <c r="EUR35" s="193"/>
      <c r="EUS35" s="193"/>
      <c r="EUT35" s="193"/>
      <c r="EUU35" s="193"/>
      <c r="EUV35" s="193"/>
      <c r="EUW35" s="193"/>
      <c r="EUX35" s="193"/>
      <c r="EUY35" s="193"/>
      <c r="EUZ35" s="193"/>
      <c r="EVA35" s="193"/>
      <c r="EVB35" s="193"/>
      <c r="EVC35" s="193"/>
      <c r="EVD35" s="193"/>
      <c r="EVE35" s="193"/>
      <c r="EVF35" s="193"/>
      <c r="EVG35" s="193"/>
      <c r="EVH35" s="193"/>
      <c r="EVI35" s="193"/>
      <c r="EVJ35" s="193"/>
      <c r="EVK35" s="193"/>
      <c r="EVL35" s="193"/>
      <c r="EVM35" s="193"/>
      <c r="EVN35" s="193"/>
      <c r="EVO35" s="193"/>
      <c r="EVP35" s="193"/>
      <c r="EVQ35" s="193"/>
      <c r="EVR35" s="193"/>
      <c r="EVS35" s="193"/>
      <c r="EVT35" s="193"/>
      <c r="EVU35" s="193"/>
      <c r="EVV35" s="193"/>
      <c r="EVW35" s="193"/>
      <c r="EVX35" s="193"/>
      <c r="EVY35" s="193"/>
      <c r="EVZ35" s="193"/>
      <c r="EWA35" s="193"/>
      <c r="EWB35" s="193"/>
      <c r="EWC35" s="193"/>
      <c r="EWD35" s="193"/>
      <c r="EWE35" s="193"/>
      <c r="EWF35" s="193"/>
      <c r="EWG35" s="193"/>
      <c r="EWH35" s="193"/>
      <c r="EWI35" s="193"/>
      <c r="EWJ35" s="193"/>
      <c r="EWK35" s="193"/>
      <c r="EWL35" s="193"/>
      <c r="EWM35" s="193"/>
      <c r="EWN35" s="193"/>
      <c r="EWO35" s="193"/>
      <c r="EWP35" s="193"/>
      <c r="EWQ35" s="193"/>
      <c r="EWR35" s="193"/>
      <c r="EWS35" s="193"/>
      <c r="EWT35" s="193"/>
      <c r="EWU35" s="193"/>
      <c r="EWV35" s="193"/>
      <c r="EWW35" s="193"/>
      <c r="EWX35" s="193"/>
      <c r="EWY35" s="193"/>
      <c r="EWZ35" s="193"/>
      <c r="EXA35" s="193"/>
      <c r="EXB35" s="193"/>
      <c r="EXC35" s="193"/>
      <c r="EXD35" s="193"/>
      <c r="EXE35" s="193"/>
      <c r="EXF35" s="193"/>
      <c r="EXG35" s="193"/>
      <c r="EXH35" s="193"/>
      <c r="EXI35" s="193"/>
      <c r="EXJ35" s="193"/>
      <c r="EXK35" s="193"/>
      <c r="EXL35" s="193"/>
      <c r="EXM35" s="193"/>
      <c r="EXN35" s="193"/>
      <c r="EXO35" s="193"/>
      <c r="EXP35" s="193"/>
      <c r="EXQ35" s="193"/>
      <c r="EXR35" s="193"/>
      <c r="EXS35" s="193"/>
      <c r="EXT35" s="193"/>
      <c r="EXU35" s="193"/>
      <c r="EXV35" s="193"/>
      <c r="EXW35" s="193"/>
      <c r="EXX35" s="193"/>
      <c r="EXY35" s="193"/>
      <c r="EXZ35" s="193"/>
      <c r="EYA35" s="193"/>
      <c r="EYB35" s="193"/>
      <c r="EYC35" s="193"/>
      <c r="EYD35" s="193"/>
      <c r="EYE35" s="193"/>
      <c r="EYF35" s="193"/>
      <c r="EYG35" s="193"/>
      <c r="EYH35" s="193"/>
      <c r="EYI35" s="193"/>
      <c r="EYJ35" s="193"/>
      <c r="EYK35" s="193"/>
      <c r="EYL35" s="193"/>
      <c r="EYM35" s="193"/>
      <c r="EYN35" s="193"/>
      <c r="EYO35" s="193"/>
      <c r="EYP35" s="193"/>
      <c r="EYQ35" s="193"/>
      <c r="EYR35" s="193"/>
      <c r="EYS35" s="193"/>
      <c r="EYT35" s="193"/>
      <c r="EYU35" s="193"/>
      <c r="EYV35" s="193"/>
      <c r="EYW35" s="193"/>
      <c r="EYX35" s="193"/>
      <c r="EYY35" s="193"/>
      <c r="EYZ35" s="193"/>
      <c r="EZA35" s="193"/>
      <c r="EZB35" s="193"/>
      <c r="EZC35" s="193"/>
      <c r="EZD35" s="193"/>
      <c r="EZE35" s="193"/>
      <c r="EZF35" s="193"/>
      <c r="EZG35" s="193"/>
      <c r="EZH35" s="193"/>
      <c r="EZI35" s="193"/>
      <c r="EZJ35" s="193"/>
      <c r="EZK35" s="193"/>
      <c r="EZL35" s="193"/>
      <c r="EZM35" s="193"/>
      <c r="EZN35" s="193"/>
      <c r="EZO35" s="193"/>
      <c r="EZP35" s="193"/>
      <c r="EZQ35" s="193"/>
      <c r="EZR35" s="193"/>
      <c r="EZS35" s="193"/>
      <c r="EZT35" s="193"/>
      <c r="EZU35" s="193"/>
      <c r="EZV35" s="193"/>
      <c r="EZW35" s="193"/>
      <c r="EZX35" s="193"/>
      <c r="EZY35" s="193"/>
      <c r="EZZ35" s="193"/>
      <c r="FAA35" s="193"/>
      <c r="FAB35" s="193"/>
      <c r="FAC35" s="193"/>
      <c r="FAD35" s="193"/>
      <c r="FAE35" s="193"/>
      <c r="FAF35" s="193"/>
      <c r="FAG35" s="193"/>
      <c r="FAH35" s="193"/>
      <c r="FAI35" s="193"/>
      <c r="FAJ35" s="193"/>
      <c r="FAK35" s="193"/>
      <c r="FAL35" s="193"/>
      <c r="FAM35" s="193"/>
      <c r="FAN35" s="193"/>
      <c r="FAO35" s="193"/>
      <c r="FAP35" s="193"/>
      <c r="FAQ35" s="193"/>
      <c r="FAR35" s="193"/>
      <c r="FAS35" s="193"/>
      <c r="FAT35" s="193"/>
      <c r="FAU35" s="193"/>
      <c r="FAV35" s="193"/>
      <c r="FAW35" s="193"/>
      <c r="FAX35" s="193"/>
      <c r="FAY35" s="193"/>
      <c r="FAZ35" s="193"/>
      <c r="FBA35" s="193"/>
      <c r="FBB35" s="193"/>
      <c r="FBC35" s="193"/>
      <c r="FBD35" s="193"/>
      <c r="FBE35" s="193"/>
      <c r="FBF35" s="193"/>
      <c r="FBG35" s="193"/>
      <c r="FBH35" s="193"/>
      <c r="FBI35" s="193"/>
      <c r="FBJ35" s="193"/>
      <c r="FBK35" s="193"/>
      <c r="FBL35" s="193"/>
      <c r="FBM35" s="193"/>
      <c r="FBN35" s="193"/>
      <c r="FBO35" s="193"/>
      <c r="FBP35" s="193"/>
      <c r="FBQ35" s="193"/>
      <c r="FBR35" s="193"/>
      <c r="FBS35" s="193"/>
      <c r="FBT35" s="193"/>
      <c r="FBU35" s="193"/>
      <c r="FBV35" s="193"/>
      <c r="FBW35" s="193"/>
      <c r="FBX35" s="193"/>
      <c r="FBY35" s="193"/>
      <c r="FBZ35" s="193"/>
      <c r="FCA35" s="193"/>
      <c r="FCB35" s="193"/>
      <c r="FCC35" s="193"/>
      <c r="FCD35" s="193"/>
      <c r="FCE35" s="193"/>
      <c r="FCF35" s="193"/>
      <c r="FCG35" s="193"/>
      <c r="FCH35" s="193"/>
      <c r="FCI35" s="193"/>
      <c r="FCJ35" s="193"/>
      <c r="FCK35" s="193"/>
      <c r="FCL35" s="193"/>
      <c r="FCM35" s="193"/>
      <c r="FCN35" s="193"/>
      <c r="FCO35" s="193"/>
      <c r="FCP35" s="193"/>
      <c r="FCQ35" s="193"/>
      <c r="FCR35" s="193"/>
      <c r="FCS35" s="193"/>
      <c r="FCT35" s="193"/>
      <c r="FCU35" s="193"/>
      <c r="FCV35" s="193"/>
      <c r="FCW35" s="193"/>
      <c r="FCX35" s="193"/>
      <c r="FCY35" s="193"/>
      <c r="FCZ35" s="193"/>
      <c r="FDA35" s="193"/>
      <c r="FDB35" s="193"/>
      <c r="FDC35" s="193"/>
      <c r="FDD35" s="193"/>
      <c r="FDE35" s="193"/>
      <c r="FDF35" s="193"/>
      <c r="FDG35" s="193"/>
      <c r="FDH35" s="193"/>
      <c r="FDI35" s="193"/>
      <c r="FDJ35" s="193"/>
      <c r="FDK35" s="193"/>
      <c r="FDL35" s="193"/>
      <c r="FDM35" s="193"/>
      <c r="FDN35" s="193"/>
      <c r="FDO35" s="193"/>
      <c r="FDP35" s="193"/>
      <c r="FDQ35" s="193"/>
      <c r="FDR35" s="193"/>
      <c r="FDS35" s="193"/>
      <c r="FDT35" s="193"/>
      <c r="FDU35" s="193"/>
      <c r="FDV35" s="193"/>
      <c r="FDW35" s="193"/>
      <c r="FDX35" s="193"/>
      <c r="FDY35" s="193"/>
      <c r="FDZ35" s="193"/>
      <c r="FEA35" s="193"/>
      <c r="FEB35" s="193"/>
      <c r="FEC35" s="193"/>
      <c r="FED35" s="193"/>
      <c r="FEE35" s="193"/>
      <c r="FEF35" s="193"/>
      <c r="FEG35" s="193"/>
      <c r="FEH35" s="193"/>
      <c r="FEI35" s="193"/>
      <c r="FEJ35" s="193"/>
      <c r="FEK35" s="193"/>
      <c r="FEL35" s="193"/>
      <c r="FEM35" s="193"/>
      <c r="FEN35" s="193"/>
      <c r="FEO35" s="193"/>
      <c r="FEP35" s="193"/>
      <c r="FEQ35" s="193"/>
      <c r="FER35" s="193"/>
      <c r="FES35" s="193"/>
      <c r="FET35" s="193"/>
      <c r="FEU35" s="193"/>
      <c r="FEV35" s="193"/>
      <c r="FEW35" s="193"/>
      <c r="FEX35" s="193"/>
      <c r="FEY35" s="193"/>
      <c r="FEZ35" s="193"/>
      <c r="FFA35" s="193"/>
      <c r="FFB35" s="193"/>
      <c r="FFC35" s="193"/>
      <c r="FFD35" s="193"/>
      <c r="FFE35" s="193"/>
      <c r="FFF35" s="193"/>
      <c r="FFG35" s="193"/>
      <c r="FFH35" s="193"/>
      <c r="FFI35" s="193"/>
      <c r="FFJ35" s="193"/>
      <c r="FFK35" s="193"/>
      <c r="FFL35" s="193"/>
      <c r="FFM35" s="193"/>
      <c r="FFN35" s="193"/>
      <c r="FFO35" s="193"/>
      <c r="FFP35" s="193"/>
      <c r="FFQ35" s="193"/>
      <c r="FFR35" s="193"/>
      <c r="FFS35" s="193"/>
      <c r="FFT35" s="193"/>
      <c r="FFU35" s="193"/>
      <c r="FFV35" s="193"/>
      <c r="FFW35" s="193"/>
      <c r="FFX35" s="193"/>
      <c r="FFY35" s="193"/>
      <c r="FFZ35" s="193"/>
      <c r="FGA35" s="193"/>
      <c r="FGB35" s="193"/>
      <c r="FGC35" s="193"/>
      <c r="FGD35" s="193"/>
      <c r="FGE35" s="193"/>
      <c r="FGF35" s="193"/>
      <c r="FGG35" s="193"/>
      <c r="FGH35" s="193"/>
      <c r="FGI35" s="193"/>
      <c r="FGJ35" s="193"/>
      <c r="FGK35" s="193"/>
      <c r="FGL35" s="193"/>
      <c r="FGM35" s="193"/>
      <c r="FGN35" s="193"/>
      <c r="FGO35" s="193"/>
      <c r="FGP35" s="193"/>
      <c r="FGQ35" s="193"/>
      <c r="FGR35" s="193"/>
      <c r="FGS35" s="193"/>
      <c r="FGT35" s="193"/>
      <c r="FGU35" s="193"/>
      <c r="FGV35" s="193"/>
      <c r="FGW35" s="193"/>
      <c r="FGX35" s="193"/>
      <c r="FGY35" s="193"/>
      <c r="FGZ35" s="193"/>
      <c r="FHA35" s="193"/>
      <c r="FHB35" s="193"/>
      <c r="FHC35" s="193"/>
      <c r="FHD35" s="193"/>
      <c r="FHE35" s="193"/>
      <c r="FHF35" s="193"/>
      <c r="FHG35" s="193"/>
      <c r="FHH35" s="193"/>
      <c r="FHI35" s="193"/>
      <c r="FHJ35" s="193"/>
      <c r="FHK35" s="193"/>
      <c r="FHL35" s="193"/>
      <c r="FHM35" s="193"/>
      <c r="FHN35" s="193"/>
      <c r="FHO35" s="193"/>
      <c r="FHP35" s="193"/>
      <c r="FHQ35" s="193"/>
      <c r="FHR35" s="193"/>
      <c r="FHS35" s="193"/>
      <c r="FHT35" s="193"/>
      <c r="FHU35" s="193"/>
      <c r="FHV35" s="193"/>
      <c r="FHW35" s="193"/>
      <c r="FHX35" s="193"/>
      <c r="FHY35" s="193"/>
      <c r="FHZ35" s="193"/>
      <c r="FIA35" s="193"/>
      <c r="FIB35" s="193"/>
      <c r="FIC35" s="193"/>
      <c r="FID35" s="193"/>
      <c r="FIE35" s="193"/>
      <c r="FIF35" s="193"/>
      <c r="FIG35" s="193"/>
      <c r="FIH35" s="193"/>
      <c r="FII35" s="193"/>
      <c r="FIJ35" s="193"/>
      <c r="FIK35" s="193"/>
      <c r="FIL35" s="193"/>
      <c r="FIM35" s="193"/>
      <c r="FIN35" s="193"/>
      <c r="FIO35" s="193"/>
      <c r="FIP35" s="193"/>
      <c r="FIQ35" s="193"/>
      <c r="FIR35" s="193"/>
      <c r="FIS35" s="193"/>
      <c r="FIT35" s="193"/>
      <c r="FIU35" s="193"/>
      <c r="FIV35" s="193"/>
      <c r="FIW35" s="193"/>
      <c r="FIX35" s="193"/>
      <c r="FIY35" s="193"/>
      <c r="FIZ35" s="193"/>
      <c r="FJA35" s="193"/>
      <c r="FJB35" s="193"/>
      <c r="FJC35" s="193"/>
      <c r="FJD35" s="193"/>
      <c r="FJE35" s="193"/>
      <c r="FJF35" s="193"/>
      <c r="FJG35" s="193"/>
      <c r="FJH35" s="193"/>
      <c r="FJI35" s="193"/>
      <c r="FJJ35" s="193"/>
      <c r="FJK35" s="193"/>
      <c r="FJL35" s="193"/>
      <c r="FJM35" s="193"/>
      <c r="FJN35" s="193"/>
      <c r="FJO35" s="193"/>
      <c r="FJP35" s="193"/>
      <c r="FJQ35" s="193"/>
      <c r="FJR35" s="193"/>
      <c r="FJS35" s="193"/>
      <c r="FJT35" s="193"/>
      <c r="FJU35" s="193"/>
      <c r="FJV35" s="193"/>
      <c r="FJW35" s="193"/>
      <c r="FJX35" s="193"/>
      <c r="FJY35" s="193"/>
      <c r="FJZ35" s="193"/>
      <c r="FKA35" s="193"/>
      <c r="FKB35" s="193"/>
      <c r="FKC35" s="193"/>
      <c r="FKD35" s="193"/>
      <c r="FKE35" s="193"/>
      <c r="FKF35" s="193"/>
      <c r="FKG35" s="193"/>
      <c r="FKH35" s="193"/>
      <c r="FKI35" s="193"/>
      <c r="FKJ35" s="193"/>
      <c r="FKK35" s="193"/>
      <c r="FKL35" s="193"/>
      <c r="FKM35" s="193"/>
      <c r="FKN35" s="193"/>
      <c r="FKO35" s="193"/>
      <c r="FKP35" s="193"/>
      <c r="FKQ35" s="193"/>
      <c r="FKR35" s="193"/>
      <c r="FKS35" s="193"/>
      <c r="FKT35" s="193"/>
      <c r="FKU35" s="193"/>
      <c r="FKV35" s="193"/>
      <c r="FKW35" s="193"/>
      <c r="FKX35" s="193"/>
      <c r="FKY35" s="193"/>
      <c r="FKZ35" s="193"/>
      <c r="FLA35" s="193"/>
      <c r="FLB35" s="193"/>
      <c r="FLC35" s="193"/>
      <c r="FLD35" s="193"/>
      <c r="FLE35" s="193"/>
      <c r="FLF35" s="193"/>
      <c r="FLG35" s="193"/>
      <c r="FLH35" s="193"/>
      <c r="FLI35" s="193"/>
      <c r="FLJ35" s="193"/>
      <c r="FLK35" s="193"/>
      <c r="FLL35" s="193"/>
      <c r="FLM35" s="193"/>
      <c r="FLN35" s="193"/>
      <c r="FLO35" s="193"/>
      <c r="FLP35" s="193"/>
      <c r="FLQ35" s="193"/>
      <c r="FLR35" s="193"/>
      <c r="FLS35" s="193"/>
      <c r="FLT35" s="193"/>
      <c r="FLU35" s="193"/>
      <c r="FLV35" s="193"/>
      <c r="FLW35" s="193"/>
      <c r="FLX35" s="193"/>
      <c r="FLY35" s="193"/>
      <c r="FLZ35" s="193"/>
      <c r="FMA35" s="193"/>
      <c r="FMB35" s="193"/>
      <c r="FMC35" s="193"/>
      <c r="FMD35" s="193"/>
      <c r="FME35" s="193"/>
      <c r="FMF35" s="193"/>
      <c r="FMG35" s="193"/>
      <c r="FMH35" s="193"/>
      <c r="FMI35" s="193"/>
      <c r="FMJ35" s="193"/>
      <c r="FMK35" s="193"/>
      <c r="FML35" s="193"/>
      <c r="FMM35" s="193"/>
      <c r="FMN35" s="193"/>
      <c r="FMO35" s="193"/>
      <c r="FMP35" s="193"/>
      <c r="FMQ35" s="193"/>
      <c r="FMR35" s="193"/>
      <c r="FMS35" s="193"/>
      <c r="FMT35" s="193"/>
      <c r="FMU35" s="193"/>
      <c r="FMV35" s="193"/>
      <c r="FMW35" s="193"/>
      <c r="FMX35" s="193"/>
      <c r="FMY35" s="193"/>
      <c r="FMZ35" s="193"/>
      <c r="FNA35" s="193"/>
      <c r="FNB35" s="193"/>
      <c r="FNC35" s="193"/>
      <c r="FND35" s="193"/>
      <c r="FNE35" s="193"/>
      <c r="FNF35" s="193"/>
      <c r="FNG35" s="193"/>
      <c r="FNH35" s="193"/>
      <c r="FNI35" s="193"/>
      <c r="FNJ35" s="193"/>
      <c r="FNK35" s="193"/>
      <c r="FNL35" s="193"/>
      <c r="FNM35" s="193"/>
      <c r="FNN35" s="193"/>
      <c r="FNO35" s="193"/>
      <c r="FNP35" s="193"/>
      <c r="FNQ35" s="193"/>
      <c r="FNR35" s="193"/>
      <c r="FNS35" s="193"/>
      <c r="FNT35" s="193"/>
      <c r="FNU35" s="193"/>
      <c r="FNV35" s="193"/>
      <c r="FNW35" s="193"/>
      <c r="FNX35" s="193"/>
      <c r="FNY35" s="193"/>
      <c r="FNZ35" s="193"/>
      <c r="FOA35" s="193"/>
      <c r="FOB35" s="193"/>
      <c r="FOC35" s="193"/>
      <c r="FOD35" s="193"/>
      <c r="FOE35" s="193"/>
      <c r="FOF35" s="193"/>
      <c r="FOG35" s="193"/>
      <c r="FOH35" s="193"/>
      <c r="FOI35" s="193"/>
      <c r="FOJ35" s="193"/>
      <c r="FOK35" s="193"/>
      <c r="FOL35" s="193"/>
      <c r="FOM35" s="193"/>
      <c r="FON35" s="193"/>
      <c r="FOO35" s="193"/>
      <c r="FOP35" s="193"/>
      <c r="FOQ35" s="193"/>
      <c r="FOR35" s="193"/>
      <c r="FOS35" s="193"/>
      <c r="FOT35" s="193"/>
      <c r="FOU35" s="193"/>
      <c r="FOV35" s="193"/>
      <c r="FOW35" s="193"/>
      <c r="FOX35" s="193"/>
      <c r="FOY35" s="193"/>
      <c r="FOZ35" s="193"/>
      <c r="FPA35" s="193"/>
      <c r="FPB35" s="193"/>
      <c r="FPC35" s="193"/>
      <c r="FPD35" s="193"/>
      <c r="FPE35" s="193"/>
      <c r="FPF35" s="193"/>
      <c r="FPG35" s="193"/>
      <c r="FPH35" s="193"/>
      <c r="FPI35" s="193"/>
      <c r="FPJ35" s="193"/>
      <c r="FPK35" s="193"/>
      <c r="FPL35" s="193"/>
      <c r="FPM35" s="193"/>
      <c r="FPN35" s="193"/>
      <c r="FPO35" s="193"/>
      <c r="FPP35" s="193"/>
      <c r="FPQ35" s="193"/>
      <c r="FPR35" s="193"/>
      <c r="FPS35" s="193"/>
      <c r="FPT35" s="193"/>
      <c r="FPU35" s="193"/>
      <c r="FPV35" s="193"/>
      <c r="FPW35" s="193"/>
      <c r="FPX35" s="193"/>
      <c r="FPY35" s="193"/>
      <c r="FPZ35" s="193"/>
      <c r="FQA35" s="193"/>
      <c r="FQB35" s="193"/>
      <c r="FQC35" s="193"/>
      <c r="FQD35" s="193"/>
      <c r="FQE35" s="193"/>
      <c r="FQF35" s="193"/>
      <c r="FQG35" s="193"/>
      <c r="FQH35" s="193"/>
      <c r="FQI35" s="193"/>
      <c r="FQJ35" s="193"/>
      <c r="FQK35" s="193"/>
      <c r="FQL35" s="193"/>
      <c r="FQM35" s="193"/>
      <c r="FQN35" s="193"/>
      <c r="FQO35" s="193"/>
      <c r="FQP35" s="193"/>
      <c r="FQQ35" s="193"/>
      <c r="FQR35" s="193"/>
      <c r="FQS35" s="193"/>
      <c r="FQT35" s="193"/>
      <c r="FQU35" s="193"/>
      <c r="FQV35" s="193"/>
      <c r="FQW35" s="193"/>
      <c r="FQX35" s="193"/>
      <c r="FQY35" s="193"/>
      <c r="FQZ35" s="193"/>
      <c r="FRA35" s="193"/>
      <c r="FRB35" s="193"/>
      <c r="FRC35" s="193"/>
      <c r="FRD35" s="193"/>
      <c r="FRE35" s="193"/>
      <c r="FRF35" s="193"/>
      <c r="FRG35" s="193"/>
      <c r="FRH35" s="193"/>
      <c r="FRI35" s="193"/>
      <c r="FRJ35" s="193"/>
      <c r="FRK35" s="193"/>
      <c r="FRL35" s="193"/>
      <c r="FRM35" s="193"/>
      <c r="FRN35" s="193"/>
      <c r="FRO35" s="193"/>
      <c r="FRP35" s="193"/>
      <c r="FRQ35" s="193"/>
      <c r="FRR35" s="193"/>
      <c r="FRS35" s="193"/>
      <c r="FRT35" s="193"/>
      <c r="FRU35" s="193"/>
      <c r="FRV35" s="193"/>
      <c r="FRW35" s="193"/>
      <c r="FRX35" s="193"/>
      <c r="FRY35" s="193"/>
      <c r="FRZ35" s="193"/>
      <c r="FSA35" s="193"/>
      <c r="FSB35" s="193"/>
      <c r="FSC35" s="193"/>
      <c r="FSD35" s="193"/>
      <c r="FSE35" s="193"/>
      <c r="FSF35" s="193"/>
      <c r="FSG35" s="193"/>
      <c r="FSH35" s="193"/>
      <c r="FSI35" s="193"/>
      <c r="FSJ35" s="193"/>
      <c r="FSK35" s="193"/>
      <c r="FSL35" s="193"/>
      <c r="FSM35" s="193"/>
      <c r="FSN35" s="193"/>
      <c r="FSO35" s="193"/>
      <c r="FSP35" s="193"/>
      <c r="FSQ35" s="193"/>
      <c r="FSR35" s="193"/>
      <c r="FSS35" s="193"/>
      <c r="FST35" s="193"/>
      <c r="FSU35" s="193"/>
      <c r="FSV35" s="193"/>
      <c r="FSW35" s="193"/>
      <c r="FSX35" s="193"/>
      <c r="FSY35" s="193"/>
      <c r="FSZ35" s="193"/>
      <c r="FTA35" s="193"/>
      <c r="FTB35" s="193"/>
      <c r="FTC35" s="193"/>
      <c r="FTD35" s="193"/>
      <c r="FTE35" s="193"/>
      <c r="FTF35" s="193"/>
      <c r="FTG35" s="193"/>
      <c r="FTH35" s="193"/>
      <c r="FTI35" s="193"/>
      <c r="FTJ35" s="193"/>
      <c r="FTK35" s="193"/>
      <c r="FTL35" s="193"/>
      <c r="FTM35" s="193"/>
      <c r="FTN35" s="193"/>
      <c r="FTO35" s="193"/>
      <c r="FTP35" s="193"/>
      <c r="FTQ35" s="193"/>
      <c r="FTR35" s="193"/>
      <c r="FTS35" s="193"/>
      <c r="FTT35" s="193"/>
      <c r="FTU35" s="193"/>
      <c r="FTV35" s="193"/>
      <c r="FTW35" s="193"/>
      <c r="FTX35" s="193"/>
      <c r="FTY35" s="193"/>
      <c r="FTZ35" s="193"/>
      <c r="FUA35" s="193"/>
      <c r="FUB35" s="193"/>
      <c r="FUC35" s="193"/>
      <c r="FUD35" s="193"/>
      <c r="FUE35" s="193"/>
      <c r="FUF35" s="193"/>
      <c r="FUG35" s="193"/>
      <c r="FUH35" s="193"/>
      <c r="FUI35" s="193"/>
      <c r="FUJ35" s="193"/>
      <c r="FUK35" s="193"/>
      <c r="FUL35" s="193"/>
      <c r="FUM35" s="193"/>
      <c r="FUN35" s="193"/>
      <c r="FUO35" s="193"/>
      <c r="FUP35" s="193"/>
      <c r="FUQ35" s="193"/>
      <c r="FUR35" s="193"/>
      <c r="FUS35" s="193"/>
      <c r="FUT35" s="193"/>
      <c r="FUU35" s="193"/>
      <c r="FUV35" s="193"/>
      <c r="FUW35" s="193"/>
      <c r="FUX35" s="193"/>
      <c r="FUY35" s="193"/>
      <c r="FUZ35" s="193"/>
      <c r="FVA35" s="193"/>
      <c r="FVB35" s="193"/>
      <c r="FVC35" s="193"/>
      <c r="FVD35" s="193"/>
      <c r="FVE35" s="193"/>
      <c r="FVF35" s="193"/>
      <c r="FVG35" s="193"/>
      <c r="FVH35" s="193"/>
      <c r="FVI35" s="193"/>
      <c r="FVJ35" s="193"/>
      <c r="FVK35" s="193"/>
      <c r="FVL35" s="193"/>
      <c r="FVM35" s="193"/>
      <c r="FVN35" s="193"/>
      <c r="FVO35" s="193"/>
      <c r="FVP35" s="193"/>
      <c r="FVQ35" s="193"/>
      <c r="FVR35" s="193"/>
      <c r="FVS35" s="193"/>
      <c r="FVT35" s="193"/>
      <c r="FVU35" s="193"/>
      <c r="FVV35" s="193"/>
      <c r="FVW35" s="193"/>
      <c r="FVX35" s="193"/>
      <c r="FVY35" s="193"/>
      <c r="FVZ35" s="193"/>
      <c r="FWA35" s="193"/>
      <c r="FWB35" s="193"/>
      <c r="FWC35" s="193"/>
      <c r="FWD35" s="193"/>
      <c r="FWE35" s="193"/>
      <c r="FWF35" s="193"/>
      <c r="FWG35" s="193"/>
      <c r="FWH35" s="193"/>
      <c r="FWI35" s="193"/>
      <c r="FWJ35" s="193"/>
      <c r="FWK35" s="193"/>
      <c r="FWL35" s="193"/>
      <c r="FWM35" s="193"/>
      <c r="FWN35" s="193"/>
      <c r="FWO35" s="193"/>
      <c r="FWP35" s="193"/>
      <c r="FWQ35" s="193"/>
      <c r="FWR35" s="193"/>
      <c r="FWS35" s="193"/>
      <c r="FWT35" s="193"/>
      <c r="FWU35" s="193"/>
      <c r="FWV35" s="193"/>
      <c r="FWW35" s="193"/>
      <c r="FWX35" s="193"/>
      <c r="FWY35" s="193"/>
      <c r="FWZ35" s="193"/>
      <c r="FXA35" s="193"/>
      <c r="FXB35" s="193"/>
      <c r="FXC35" s="193"/>
      <c r="FXD35" s="193"/>
      <c r="FXE35" s="193"/>
      <c r="FXF35" s="193"/>
      <c r="FXG35" s="193"/>
      <c r="FXH35" s="193"/>
      <c r="FXI35" s="193"/>
      <c r="FXJ35" s="193"/>
      <c r="FXK35" s="193"/>
      <c r="FXL35" s="193"/>
      <c r="FXM35" s="193"/>
      <c r="FXN35" s="193"/>
      <c r="FXO35" s="193"/>
      <c r="FXP35" s="193"/>
      <c r="FXQ35" s="193"/>
      <c r="FXR35" s="193"/>
      <c r="FXS35" s="193"/>
      <c r="FXT35" s="193"/>
      <c r="FXU35" s="193"/>
      <c r="FXV35" s="193"/>
      <c r="FXW35" s="193"/>
      <c r="FXX35" s="193"/>
      <c r="FXY35" s="193"/>
      <c r="FXZ35" s="193"/>
      <c r="FYA35" s="193"/>
      <c r="FYB35" s="193"/>
      <c r="FYC35" s="193"/>
      <c r="FYD35" s="193"/>
      <c r="FYE35" s="193"/>
      <c r="FYF35" s="193"/>
      <c r="FYG35" s="193"/>
      <c r="FYH35" s="193"/>
      <c r="FYI35" s="193"/>
      <c r="FYJ35" s="193"/>
      <c r="FYK35" s="193"/>
      <c r="FYL35" s="193"/>
      <c r="FYM35" s="193"/>
      <c r="FYN35" s="193"/>
      <c r="FYO35" s="193"/>
      <c r="FYP35" s="193"/>
      <c r="FYQ35" s="193"/>
      <c r="FYR35" s="193"/>
      <c r="FYS35" s="193"/>
      <c r="FYT35" s="193"/>
      <c r="FYU35" s="193"/>
      <c r="FYV35" s="193"/>
      <c r="FYW35" s="193"/>
      <c r="FYX35" s="193"/>
      <c r="FYY35" s="193"/>
      <c r="FYZ35" s="193"/>
      <c r="FZA35" s="193"/>
      <c r="FZB35" s="193"/>
      <c r="FZC35" s="193"/>
      <c r="FZD35" s="193"/>
      <c r="FZE35" s="193"/>
      <c r="FZF35" s="193"/>
      <c r="FZG35" s="193"/>
      <c r="FZH35" s="193"/>
      <c r="FZI35" s="193"/>
      <c r="FZJ35" s="193"/>
      <c r="FZK35" s="193"/>
      <c r="FZL35" s="193"/>
      <c r="FZM35" s="193"/>
      <c r="FZN35" s="193"/>
      <c r="FZO35" s="193"/>
      <c r="FZP35" s="193"/>
      <c r="FZQ35" s="193"/>
      <c r="FZR35" s="193"/>
      <c r="FZS35" s="193"/>
      <c r="FZT35" s="193"/>
      <c r="FZU35" s="193"/>
      <c r="FZV35" s="193"/>
      <c r="FZW35" s="193"/>
      <c r="FZX35" s="193"/>
      <c r="FZY35" s="193"/>
      <c r="FZZ35" s="193"/>
      <c r="GAA35" s="193"/>
      <c r="GAB35" s="193"/>
      <c r="GAC35" s="193"/>
      <c r="GAD35" s="193"/>
      <c r="GAE35" s="193"/>
      <c r="GAF35" s="193"/>
      <c r="GAG35" s="193"/>
      <c r="GAH35" s="193"/>
      <c r="GAI35" s="193"/>
      <c r="GAJ35" s="193"/>
      <c r="GAK35" s="193"/>
      <c r="GAL35" s="193"/>
      <c r="GAM35" s="193"/>
      <c r="GAN35" s="193"/>
      <c r="GAO35" s="193"/>
      <c r="GAP35" s="193"/>
      <c r="GAQ35" s="193"/>
      <c r="GAR35" s="193"/>
      <c r="GAS35" s="193"/>
      <c r="GAT35" s="193"/>
      <c r="GAU35" s="193"/>
      <c r="GAV35" s="193"/>
      <c r="GAW35" s="193"/>
      <c r="GAX35" s="193"/>
      <c r="GAY35" s="193"/>
      <c r="GAZ35" s="193"/>
      <c r="GBA35" s="193"/>
      <c r="GBB35" s="193"/>
      <c r="GBC35" s="193"/>
      <c r="GBD35" s="193"/>
      <c r="GBE35" s="193"/>
      <c r="GBF35" s="193"/>
      <c r="GBG35" s="193"/>
      <c r="GBH35" s="193"/>
      <c r="GBI35" s="193"/>
      <c r="GBJ35" s="193"/>
      <c r="GBK35" s="193"/>
      <c r="GBL35" s="193"/>
      <c r="GBM35" s="193"/>
      <c r="GBN35" s="193"/>
      <c r="GBO35" s="193"/>
      <c r="GBP35" s="193"/>
      <c r="GBQ35" s="193"/>
      <c r="GBR35" s="193"/>
      <c r="GBS35" s="193"/>
      <c r="GBT35" s="193"/>
      <c r="GBU35" s="193"/>
      <c r="GBV35" s="193"/>
      <c r="GBW35" s="193"/>
      <c r="GBX35" s="193"/>
      <c r="GBY35" s="193"/>
      <c r="GBZ35" s="193"/>
      <c r="GCA35" s="193"/>
      <c r="GCB35" s="193"/>
      <c r="GCC35" s="193"/>
      <c r="GCD35" s="193"/>
      <c r="GCE35" s="193"/>
      <c r="GCF35" s="193"/>
      <c r="GCG35" s="193"/>
      <c r="GCH35" s="193"/>
      <c r="GCI35" s="193"/>
      <c r="GCJ35" s="193"/>
      <c r="GCK35" s="193"/>
      <c r="GCL35" s="193"/>
      <c r="GCM35" s="193"/>
      <c r="GCN35" s="193"/>
      <c r="GCO35" s="193"/>
      <c r="GCP35" s="193"/>
      <c r="GCQ35" s="193"/>
      <c r="GCR35" s="193"/>
      <c r="GCS35" s="193"/>
      <c r="GCT35" s="193"/>
      <c r="GCU35" s="193"/>
      <c r="GCV35" s="193"/>
      <c r="GCW35" s="193"/>
      <c r="GCX35" s="193"/>
      <c r="GCY35" s="193"/>
      <c r="GCZ35" s="193"/>
      <c r="GDA35" s="193"/>
      <c r="GDB35" s="193"/>
      <c r="GDC35" s="193"/>
      <c r="GDD35" s="193"/>
      <c r="GDE35" s="193"/>
      <c r="GDF35" s="193"/>
      <c r="GDG35" s="193"/>
      <c r="GDH35" s="193"/>
      <c r="GDI35" s="193"/>
      <c r="GDJ35" s="193"/>
      <c r="GDK35" s="193"/>
      <c r="GDL35" s="193"/>
      <c r="GDM35" s="193"/>
      <c r="GDN35" s="193"/>
      <c r="GDO35" s="193"/>
      <c r="GDP35" s="193"/>
      <c r="GDQ35" s="193"/>
      <c r="GDR35" s="193"/>
      <c r="GDS35" s="193"/>
      <c r="GDT35" s="193"/>
      <c r="GDU35" s="193"/>
      <c r="GDV35" s="193"/>
      <c r="GDW35" s="193"/>
      <c r="GDX35" s="193"/>
      <c r="GDY35" s="193"/>
      <c r="GDZ35" s="193"/>
      <c r="GEA35" s="193"/>
      <c r="GEB35" s="193"/>
      <c r="GEC35" s="193"/>
      <c r="GED35" s="193"/>
      <c r="GEE35" s="193"/>
      <c r="GEF35" s="193"/>
      <c r="GEG35" s="193"/>
      <c r="GEH35" s="193"/>
      <c r="GEI35" s="193"/>
      <c r="GEJ35" s="193"/>
      <c r="GEK35" s="193"/>
      <c r="GEL35" s="193"/>
      <c r="GEM35" s="193"/>
      <c r="GEN35" s="193"/>
      <c r="GEO35" s="193"/>
      <c r="GEP35" s="193"/>
      <c r="GEQ35" s="193"/>
      <c r="GER35" s="193"/>
      <c r="GES35" s="193"/>
      <c r="GET35" s="193"/>
      <c r="GEU35" s="193"/>
      <c r="GEV35" s="193"/>
      <c r="GEW35" s="193"/>
      <c r="GEX35" s="193"/>
      <c r="GEY35" s="193"/>
      <c r="GEZ35" s="193"/>
      <c r="GFA35" s="193"/>
      <c r="GFB35" s="193"/>
      <c r="GFC35" s="193"/>
      <c r="GFD35" s="193"/>
      <c r="GFE35" s="193"/>
      <c r="GFF35" s="193"/>
      <c r="GFG35" s="193"/>
      <c r="GFH35" s="193"/>
      <c r="GFI35" s="193"/>
      <c r="GFJ35" s="193"/>
      <c r="GFK35" s="193"/>
      <c r="GFL35" s="193"/>
      <c r="GFM35" s="193"/>
      <c r="GFN35" s="193"/>
      <c r="GFO35" s="193"/>
      <c r="GFP35" s="193"/>
      <c r="GFQ35" s="193"/>
      <c r="GFR35" s="193"/>
      <c r="GFS35" s="193"/>
      <c r="GFT35" s="193"/>
      <c r="GFU35" s="193"/>
      <c r="GFV35" s="193"/>
      <c r="GFW35" s="193"/>
      <c r="GFX35" s="193"/>
      <c r="GFY35" s="193"/>
      <c r="GFZ35" s="193"/>
      <c r="GGA35" s="193"/>
      <c r="GGB35" s="193"/>
      <c r="GGC35" s="193"/>
      <c r="GGD35" s="193"/>
      <c r="GGE35" s="193"/>
      <c r="GGF35" s="193"/>
      <c r="GGG35" s="193"/>
      <c r="GGH35" s="193"/>
      <c r="GGI35" s="193"/>
      <c r="GGJ35" s="193"/>
      <c r="GGK35" s="193"/>
      <c r="GGL35" s="193"/>
      <c r="GGM35" s="193"/>
      <c r="GGN35" s="193"/>
      <c r="GGO35" s="193"/>
      <c r="GGP35" s="193"/>
      <c r="GGQ35" s="193"/>
      <c r="GGR35" s="193"/>
      <c r="GGS35" s="193"/>
      <c r="GGT35" s="193"/>
      <c r="GGU35" s="193"/>
      <c r="GGV35" s="193"/>
      <c r="GGW35" s="193"/>
      <c r="GGX35" s="193"/>
      <c r="GGY35" s="193"/>
      <c r="GGZ35" s="193"/>
      <c r="GHA35" s="193"/>
      <c r="GHB35" s="193"/>
      <c r="GHC35" s="193"/>
      <c r="GHD35" s="193"/>
      <c r="GHE35" s="193"/>
      <c r="GHF35" s="193"/>
      <c r="GHG35" s="193"/>
      <c r="GHH35" s="193"/>
      <c r="GHI35" s="193"/>
      <c r="GHJ35" s="193"/>
      <c r="GHK35" s="193"/>
      <c r="GHL35" s="193"/>
      <c r="GHM35" s="193"/>
      <c r="GHN35" s="193"/>
      <c r="GHO35" s="193"/>
      <c r="GHP35" s="193"/>
      <c r="GHQ35" s="193"/>
      <c r="GHR35" s="193"/>
      <c r="GHS35" s="193"/>
      <c r="GHT35" s="193"/>
      <c r="GHU35" s="193"/>
      <c r="GHV35" s="193"/>
      <c r="GHW35" s="193"/>
      <c r="GHX35" s="193"/>
      <c r="GHY35" s="193"/>
      <c r="GHZ35" s="193"/>
      <c r="GIA35" s="193"/>
      <c r="GIB35" s="193"/>
      <c r="GIC35" s="193"/>
      <c r="GID35" s="193"/>
      <c r="GIE35" s="193"/>
      <c r="GIF35" s="193"/>
      <c r="GIG35" s="193"/>
      <c r="GIH35" s="193"/>
      <c r="GII35" s="193"/>
      <c r="GIJ35" s="193"/>
      <c r="GIK35" s="193"/>
      <c r="GIL35" s="193"/>
      <c r="GIM35" s="193"/>
      <c r="GIN35" s="193"/>
      <c r="GIO35" s="193"/>
      <c r="GIP35" s="193"/>
      <c r="GIQ35" s="193"/>
      <c r="GIR35" s="193"/>
      <c r="GIS35" s="193"/>
      <c r="GIT35" s="193"/>
      <c r="GIU35" s="193"/>
      <c r="GIV35" s="193"/>
      <c r="GIW35" s="193"/>
      <c r="GIX35" s="193"/>
      <c r="GIY35" s="193"/>
      <c r="GIZ35" s="193"/>
      <c r="GJA35" s="193"/>
      <c r="GJB35" s="193"/>
      <c r="GJC35" s="193"/>
      <c r="GJD35" s="193"/>
      <c r="GJE35" s="193"/>
      <c r="GJF35" s="193"/>
      <c r="GJG35" s="193"/>
      <c r="GJH35" s="193"/>
      <c r="GJI35" s="193"/>
      <c r="GJJ35" s="193"/>
      <c r="GJK35" s="193"/>
      <c r="GJL35" s="193"/>
      <c r="GJM35" s="193"/>
      <c r="GJN35" s="193"/>
      <c r="GJO35" s="193"/>
      <c r="GJP35" s="193"/>
      <c r="GJQ35" s="193"/>
      <c r="GJR35" s="193"/>
      <c r="GJS35" s="193"/>
      <c r="GJT35" s="193"/>
      <c r="GJU35" s="193"/>
      <c r="GJV35" s="193"/>
      <c r="GJW35" s="193"/>
      <c r="GJX35" s="193"/>
      <c r="GJY35" s="193"/>
      <c r="GJZ35" s="193"/>
      <c r="GKA35" s="193"/>
      <c r="GKB35" s="193"/>
      <c r="GKC35" s="193"/>
      <c r="GKD35" s="193"/>
      <c r="GKE35" s="193"/>
      <c r="GKF35" s="193"/>
      <c r="GKG35" s="193"/>
      <c r="GKH35" s="193"/>
      <c r="GKI35" s="193"/>
      <c r="GKJ35" s="193"/>
      <c r="GKK35" s="193"/>
      <c r="GKL35" s="193"/>
      <c r="GKM35" s="193"/>
      <c r="GKN35" s="193"/>
      <c r="GKO35" s="193"/>
      <c r="GKP35" s="193"/>
      <c r="GKQ35" s="193"/>
      <c r="GKR35" s="193"/>
      <c r="GKS35" s="193"/>
      <c r="GKT35" s="193"/>
      <c r="GKU35" s="193"/>
      <c r="GKV35" s="193"/>
      <c r="GKW35" s="193"/>
      <c r="GKX35" s="193"/>
      <c r="GKY35" s="193"/>
      <c r="GKZ35" s="193"/>
      <c r="GLA35" s="193"/>
      <c r="GLB35" s="193"/>
      <c r="GLC35" s="193"/>
      <c r="GLD35" s="193"/>
      <c r="GLE35" s="193"/>
      <c r="GLF35" s="193"/>
      <c r="GLG35" s="193"/>
      <c r="GLH35" s="193"/>
      <c r="GLI35" s="193"/>
      <c r="GLJ35" s="193"/>
      <c r="GLK35" s="193"/>
      <c r="GLL35" s="193"/>
      <c r="GLM35" s="193"/>
      <c r="GLN35" s="193"/>
      <c r="GLO35" s="193"/>
      <c r="GLP35" s="193"/>
      <c r="GLQ35" s="193"/>
      <c r="GLR35" s="193"/>
      <c r="GLS35" s="193"/>
      <c r="GLT35" s="193"/>
      <c r="GLU35" s="193"/>
      <c r="GLV35" s="193"/>
      <c r="GLW35" s="193"/>
      <c r="GLX35" s="193"/>
      <c r="GLY35" s="193"/>
      <c r="GLZ35" s="193"/>
      <c r="GMA35" s="193"/>
      <c r="GMB35" s="193"/>
      <c r="GMC35" s="193"/>
      <c r="GMD35" s="193"/>
      <c r="GME35" s="193"/>
      <c r="GMF35" s="193"/>
      <c r="GMG35" s="193"/>
      <c r="GMH35" s="193"/>
      <c r="GMI35" s="193"/>
      <c r="GMJ35" s="193"/>
      <c r="GMK35" s="193"/>
      <c r="GML35" s="193"/>
      <c r="GMM35" s="193"/>
      <c r="GMN35" s="193"/>
      <c r="GMO35" s="193"/>
      <c r="GMP35" s="193"/>
      <c r="GMQ35" s="193"/>
      <c r="GMR35" s="193"/>
      <c r="GMS35" s="193"/>
      <c r="GMT35" s="193"/>
      <c r="GMU35" s="193"/>
      <c r="GMV35" s="193"/>
      <c r="GMW35" s="193"/>
      <c r="GMX35" s="193"/>
      <c r="GMY35" s="193"/>
      <c r="GMZ35" s="193"/>
      <c r="GNA35" s="193"/>
      <c r="GNB35" s="193"/>
      <c r="GNC35" s="193"/>
      <c r="GND35" s="193"/>
      <c r="GNE35" s="193"/>
      <c r="GNF35" s="193"/>
      <c r="GNG35" s="193"/>
      <c r="GNH35" s="193"/>
      <c r="GNI35" s="193"/>
      <c r="GNJ35" s="193"/>
      <c r="GNK35" s="193"/>
      <c r="GNL35" s="193"/>
      <c r="GNM35" s="193"/>
      <c r="GNN35" s="193"/>
      <c r="GNO35" s="193"/>
      <c r="GNP35" s="193"/>
      <c r="GNQ35" s="193"/>
      <c r="GNR35" s="193"/>
      <c r="GNS35" s="193"/>
      <c r="GNT35" s="193"/>
      <c r="GNU35" s="193"/>
      <c r="GNV35" s="193"/>
      <c r="GNW35" s="193"/>
      <c r="GNX35" s="193"/>
      <c r="GNY35" s="193"/>
      <c r="GNZ35" s="193"/>
      <c r="GOA35" s="193"/>
      <c r="GOB35" s="193"/>
      <c r="GOC35" s="193"/>
      <c r="GOD35" s="193"/>
      <c r="GOE35" s="193"/>
      <c r="GOF35" s="193"/>
      <c r="GOG35" s="193"/>
      <c r="GOH35" s="193"/>
      <c r="GOI35" s="193"/>
      <c r="GOJ35" s="193"/>
      <c r="GOK35" s="193"/>
      <c r="GOL35" s="193"/>
      <c r="GOM35" s="193"/>
      <c r="GON35" s="193"/>
      <c r="GOO35" s="193"/>
      <c r="GOP35" s="193"/>
      <c r="GOQ35" s="193"/>
      <c r="GOR35" s="193"/>
      <c r="GOS35" s="193"/>
      <c r="GOT35" s="193"/>
      <c r="GOU35" s="193"/>
      <c r="GOV35" s="193"/>
      <c r="GOW35" s="193"/>
      <c r="GOX35" s="193"/>
      <c r="GOY35" s="193"/>
      <c r="GOZ35" s="193"/>
      <c r="GPA35" s="193"/>
      <c r="GPB35" s="193"/>
      <c r="GPC35" s="193"/>
      <c r="GPD35" s="193"/>
      <c r="GPE35" s="193"/>
      <c r="GPF35" s="193"/>
      <c r="GPG35" s="193"/>
      <c r="GPH35" s="193"/>
      <c r="GPI35" s="193"/>
      <c r="GPJ35" s="193"/>
      <c r="GPK35" s="193"/>
      <c r="GPL35" s="193"/>
      <c r="GPM35" s="193"/>
      <c r="GPN35" s="193"/>
      <c r="GPO35" s="193"/>
      <c r="GPP35" s="193"/>
      <c r="GPQ35" s="193"/>
      <c r="GPR35" s="193"/>
      <c r="GPS35" s="193"/>
      <c r="GPT35" s="193"/>
      <c r="GPU35" s="193"/>
      <c r="GPV35" s="193"/>
      <c r="GPW35" s="193"/>
      <c r="GPX35" s="193"/>
      <c r="GPY35" s="193"/>
      <c r="GPZ35" s="193"/>
      <c r="GQA35" s="193"/>
      <c r="GQB35" s="193"/>
      <c r="GQC35" s="193"/>
      <c r="GQD35" s="193"/>
      <c r="GQE35" s="193"/>
      <c r="GQF35" s="193"/>
      <c r="GQG35" s="193"/>
      <c r="GQH35" s="193"/>
      <c r="GQI35" s="193"/>
      <c r="GQJ35" s="193"/>
      <c r="GQK35" s="193"/>
      <c r="GQL35" s="193"/>
      <c r="GQM35" s="193"/>
      <c r="GQN35" s="193"/>
      <c r="GQO35" s="193"/>
      <c r="GQP35" s="193"/>
      <c r="GQQ35" s="193"/>
      <c r="GQR35" s="193"/>
      <c r="GQS35" s="193"/>
      <c r="GQT35" s="193"/>
      <c r="GQU35" s="193"/>
      <c r="GQV35" s="193"/>
      <c r="GQW35" s="193"/>
      <c r="GQX35" s="193"/>
      <c r="GQY35" s="193"/>
      <c r="GQZ35" s="193"/>
      <c r="GRA35" s="193"/>
      <c r="GRB35" s="193"/>
      <c r="GRC35" s="193"/>
      <c r="GRD35" s="193"/>
      <c r="GRE35" s="193"/>
      <c r="GRF35" s="193"/>
      <c r="GRG35" s="193"/>
      <c r="GRH35" s="193"/>
      <c r="GRI35" s="193"/>
      <c r="GRJ35" s="193"/>
      <c r="GRK35" s="193"/>
      <c r="GRL35" s="193"/>
      <c r="GRM35" s="193"/>
      <c r="GRN35" s="193"/>
      <c r="GRO35" s="193"/>
      <c r="GRP35" s="193"/>
      <c r="GRQ35" s="193"/>
      <c r="GRR35" s="193"/>
      <c r="GRS35" s="193"/>
      <c r="GRT35" s="193"/>
      <c r="GRU35" s="193"/>
      <c r="GRV35" s="193"/>
      <c r="GRW35" s="193"/>
      <c r="GRX35" s="193"/>
      <c r="GRY35" s="193"/>
      <c r="GRZ35" s="193"/>
      <c r="GSA35" s="193"/>
      <c r="GSB35" s="193"/>
      <c r="GSC35" s="193"/>
      <c r="GSD35" s="193"/>
      <c r="GSE35" s="193"/>
      <c r="GSF35" s="193"/>
      <c r="GSG35" s="193"/>
      <c r="GSH35" s="193"/>
      <c r="GSI35" s="193"/>
      <c r="GSJ35" s="193"/>
      <c r="GSK35" s="193"/>
      <c r="GSL35" s="193"/>
      <c r="GSM35" s="193"/>
      <c r="GSN35" s="193"/>
      <c r="GSO35" s="193"/>
      <c r="GSP35" s="193"/>
      <c r="GSQ35" s="193"/>
      <c r="GSR35" s="193"/>
      <c r="GSS35" s="193"/>
      <c r="GST35" s="193"/>
      <c r="GSU35" s="193"/>
      <c r="GSV35" s="193"/>
      <c r="GSW35" s="193"/>
      <c r="GSX35" s="193"/>
      <c r="GSY35" s="193"/>
      <c r="GSZ35" s="193"/>
      <c r="GTA35" s="193"/>
      <c r="GTB35" s="193"/>
      <c r="GTC35" s="193"/>
      <c r="GTD35" s="193"/>
      <c r="GTE35" s="193"/>
      <c r="GTF35" s="193"/>
      <c r="GTG35" s="193"/>
      <c r="GTH35" s="193"/>
      <c r="GTI35" s="193"/>
      <c r="GTJ35" s="193"/>
      <c r="GTK35" s="193"/>
      <c r="GTL35" s="193"/>
      <c r="GTM35" s="193"/>
      <c r="GTN35" s="193"/>
      <c r="GTO35" s="193"/>
      <c r="GTP35" s="193"/>
      <c r="GTQ35" s="193"/>
      <c r="GTR35" s="193"/>
      <c r="GTS35" s="193"/>
      <c r="GTT35" s="193"/>
      <c r="GTU35" s="193"/>
      <c r="GTV35" s="193"/>
      <c r="GTW35" s="193"/>
      <c r="GTX35" s="193"/>
      <c r="GTY35" s="193"/>
      <c r="GTZ35" s="193"/>
      <c r="GUA35" s="193"/>
      <c r="GUB35" s="193"/>
      <c r="GUC35" s="193"/>
      <c r="GUD35" s="193"/>
      <c r="GUE35" s="193"/>
      <c r="GUF35" s="193"/>
      <c r="GUG35" s="193"/>
      <c r="GUH35" s="193"/>
      <c r="GUI35" s="193"/>
      <c r="GUJ35" s="193"/>
      <c r="GUK35" s="193"/>
      <c r="GUL35" s="193"/>
      <c r="GUM35" s="193"/>
      <c r="GUN35" s="193"/>
      <c r="GUO35" s="193"/>
      <c r="GUP35" s="193"/>
      <c r="GUQ35" s="193"/>
      <c r="GUR35" s="193"/>
      <c r="GUS35" s="193"/>
      <c r="GUT35" s="193"/>
      <c r="GUU35" s="193"/>
      <c r="GUV35" s="193"/>
      <c r="GUW35" s="193"/>
      <c r="GUX35" s="193"/>
      <c r="GUY35" s="193"/>
      <c r="GUZ35" s="193"/>
      <c r="GVA35" s="193"/>
      <c r="GVB35" s="193"/>
      <c r="GVC35" s="193"/>
      <c r="GVD35" s="193"/>
      <c r="GVE35" s="193"/>
      <c r="GVF35" s="193"/>
      <c r="GVG35" s="193"/>
      <c r="GVH35" s="193"/>
      <c r="GVI35" s="193"/>
      <c r="GVJ35" s="193"/>
      <c r="GVK35" s="193"/>
      <c r="GVL35" s="193"/>
      <c r="GVM35" s="193"/>
      <c r="GVN35" s="193"/>
      <c r="GVO35" s="193"/>
      <c r="GVP35" s="193"/>
      <c r="GVQ35" s="193"/>
      <c r="GVR35" s="193"/>
      <c r="GVS35" s="193"/>
      <c r="GVT35" s="193"/>
      <c r="GVU35" s="193"/>
      <c r="GVV35" s="193"/>
      <c r="GVW35" s="193"/>
      <c r="GVX35" s="193"/>
      <c r="GVY35" s="193"/>
      <c r="GVZ35" s="193"/>
      <c r="GWA35" s="193"/>
      <c r="GWB35" s="193"/>
      <c r="GWC35" s="193"/>
      <c r="GWD35" s="193"/>
      <c r="GWE35" s="193"/>
      <c r="GWF35" s="193"/>
      <c r="GWG35" s="193"/>
      <c r="GWH35" s="193"/>
      <c r="GWI35" s="193"/>
      <c r="GWJ35" s="193"/>
      <c r="GWK35" s="193"/>
      <c r="GWL35" s="193"/>
      <c r="GWM35" s="193"/>
      <c r="GWN35" s="193"/>
      <c r="GWO35" s="193"/>
      <c r="GWP35" s="193"/>
      <c r="GWQ35" s="193"/>
      <c r="GWR35" s="193"/>
      <c r="GWS35" s="193"/>
      <c r="GWT35" s="193"/>
      <c r="GWU35" s="193"/>
      <c r="GWV35" s="193"/>
      <c r="GWW35" s="193"/>
      <c r="GWX35" s="193"/>
      <c r="GWY35" s="193"/>
      <c r="GWZ35" s="193"/>
      <c r="GXA35" s="193"/>
      <c r="GXB35" s="193"/>
      <c r="GXC35" s="193"/>
      <c r="GXD35" s="193"/>
      <c r="GXE35" s="193"/>
      <c r="GXF35" s="193"/>
      <c r="GXG35" s="193"/>
      <c r="GXH35" s="193"/>
      <c r="GXI35" s="193"/>
      <c r="GXJ35" s="193"/>
      <c r="GXK35" s="193"/>
      <c r="GXL35" s="193"/>
      <c r="GXM35" s="193"/>
      <c r="GXN35" s="193"/>
      <c r="GXO35" s="193"/>
      <c r="GXP35" s="193"/>
      <c r="GXQ35" s="193"/>
      <c r="GXR35" s="193"/>
      <c r="GXS35" s="193"/>
      <c r="GXT35" s="193"/>
      <c r="GXU35" s="193"/>
      <c r="GXV35" s="193"/>
      <c r="GXW35" s="193"/>
      <c r="GXX35" s="193"/>
      <c r="GXY35" s="193"/>
      <c r="GXZ35" s="193"/>
      <c r="GYA35" s="193"/>
      <c r="GYB35" s="193"/>
      <c r="GYC35" s="193"/>
      <c r="GYD35" s="193"/>
      <c r="GYE35" s="193"/>
      <c r="GYF35" s="193"/>
      <c r="GYG35" s="193"/>
      <c r="GYH35" s="193"/>
      <c r="GYI35" s="193"/>
      <c r="GYJ35" s="193"/>
      <c r="GYK35" s="193"/>
      <c r="GYL35" s="193"/>
      <c r="GYM35" s="193"/>
      <c r="GYN35" s="193"/>
      <c r="GYO35" s="193"/>
      <c r="GYP35" s="193"/>
      <c r="GYQ35" s="193"/>
      <c r="GYR35" s="193"/>
      <c r="GYS35" s="193"/>
      <c r="GYT35" s="193"/>
      <c r="GYU35" s="193"/>
      <c r="GYV35" s="193"/>
      <c r="GYW35" s="193"/>
      <c r="GYX35" s="193"/>
      <c r="GYY35" s="193"/>
      <c r="GYZ35" s="193"/>
      <c r="GZA35" s="193"/>
      <c r="GZB35" s="193"/>
      <c r="GZC35" s="193"/>
      <c r="GZD35" s="193"/>
      <c r="GZE35" s="193"/>
      <c r="GZF35" s="193"/>
      <c r="GZG35" s="193"/>
      <c r="GZH35" s="193"/>
      <c r="GZI35" s="193"/>
      <c r="GZJ35" s="193"/>
      <c r="GZK35" s="193"/>
      <c r="GZL35" s="193"/>
      <c r="GZM35" s="193"/>
      <c r="GZN35" s="193"/>
      <c r="GZO35" s="193"/>
      <c r="GZP35" s="193"/>
      <c r="GZQ35" s="193"/>
      <c r="GZR35" s="193"/>
      <c r="GZS35" s="193"/>
      <c r="GZT35" s="193"/>
      <c r="GZU35" s="193"/>
      <c r="GZV35" s="193"/>
      <c r="GZW35" s="193"/>
      <c r="GZX35" s="193"/>
      <c r="GZY35" s="193"/>
      <c r="GZZ35" s="193"/>
      <c r="HAA35" s="193"/>
      <c r="HAB35" s="193"/>
      <c r="HAC35" s="193"/>
      <c r="HAD35" s="193"/>
      <c r="HAE35" s="193"/>
      <c r="HAF35" s="193"/>
      <c r="HAG35" s="193"/>
      <c r="HAH35" s="193"/>
      <c r="HAI35" s="193"/>
      <c r="HAJ35" s="193"/>
      <c r="HAK35" s="193"/>
      <c r="HAL35" s="193"/>
      <c r="HAM35" s="193"/>
      <c r="HAN35" s="193"/>
      <c r="HAO35" s="193"/>
      <c r="HAP35" s="193"/>
      <c r="HAQ35" s="193"/>
      <c r="HAR35" s="193"/>
      <c r="HAS35" s="193"/>
      <c r="HAT35" s="193"/>
      <c r="HAU35" s="193"/>
      <c r="HAV35" s="193"/>
      <c r="HAW35" s="193"/>
      <c r="HAX35" s="193"/>
      <c r="HAY35" s="193"/>
      <c r="HAZ35" s="193"/>
      <c r="HBA35" s="193"/>
      <c r="HBB35" s="193"/>
      <c r="HBC35" s="193"/>
      <c r="HBD35" s="193"/>
      <c r="HBE35" s="193"/>
      <c r="HBF35" s="193"/>
      <c r="HBG35" s="193"/>
      <c r="HBH35" s="193"/>
      <c r="HBI35" s="193"/>
      <c r="HBJ35" s="193"/>
      <c r="HBK35" s="193"/>
      <c r="HBL35" s="193"/>
      <c r="HBM35" s="193"/>
      <c r="HBN35" s="193"/>
      <c r="HBO35" s="193"/>
      <c r="HBP35" s="193"/>
      <c r="HBQ35" s="193"/>
      <c r="HBR35" s="193"/>
      <c r="HBS35" s="193"/>
      <c r="HBT35" s="193"/>
      <c r="HBU35" s="193"/>
      <c r="HBV35" s="193"/>
      <c r="HBW35" s="193"/>
      <c r="HBX35" s="193"/>
      <c r="HBY35" s="193"/>
      <c r="HBZ35" s="193"/>
      <c r="HCA35" s="193"/>
      <c r="HCB35" s="193"/>
      <c r="HCC35" s="193"/>
      <c r="HCD35" s="193"/>
      <c r="HCE35" s="193"/>
      <c r="HCF35" s="193"/>
      <c r="HCG35" s="193"/>
      <c r="HCH35" s="193"/>
      <c r="HCI35" s="193"/>
      <c r="HCJ35" s="193"/>
      <c r="HCK35" s="193"/>
      <c r="HCL35" s="193"/>
      <c r="HCM35" s="193"/>
      <c r="HCN35" s="193"/>
      <c r="HCO35" s="193"/>
      <c r="HCP35" s="193"/>
      <c r="HCQ35" s="193"/>
      <c r="HCR35" s="193"/>
      <c r="HCS35" s="193"/>
      <c r="HCT35" s="193"/>
      <c r="HCU35" s="193"/>
      <c r="HCV35" s="193"/>
      <c r="HCW35" s="193"/>
      <c r="HCX35" s="193"/>
      <c r="HCY35" s="193"/>
      <c r="HCZ35" s="193"/>
      <c r="HDA35" s="193"/>
      <c r="HDB35" s="193"/>
      <c r="HDC35" s="193"/>
      <c r="HDD35" s="193"/>
      <c r="HDE35" s="193"/>
      <c r="HDF35" s="193"/>
      <c r="HDG35" s="193"/>
      <c r="HDH35" s="193"/>
      <c r="HDI35" s="193"/>
      <c r="HDJ35" s="193"/>
      <c r="HDK35" s="193"/>
      <c r="HDL35" s="193"/>
      <c r="HDM35" s="193"/>
      <c r="HDN35" s="193"/>
      <c r="HDO35" s="193"/>
      <c r="HDP35" s="193"/>
      <c r="HDQ35" s="193"/>
      <c r="HDR35" s="193"/>
      <c r="HDS35" s="193"/>
      <c r="HDT35" s="193"/>
      <c r="HDU35" s="193"/>
      <c r="HDV35" s="193"/>
      <c r="HDW35" s="193"/>
      <c r="HDX35" s="193"/>
      <c r="HDY35" s="193"/>
      <c r="HDZ35" s="193"/>
      <c r="HEA35" s="193"/>
      <c r="HEB35" s="193"/>
      <c r="HEC35" s="193"/>
      <c r="HED35" s="193"/>
      <c r="HEE35" s="193"/>
      <c r="HEF35" s="193"/>
      <c r="HEG35" s="193"/>
      <c r="HEH35" s="193"/>
      <c r="HEI35" s="193"/>
      <c r="HEJ35" s="193"/>
      <c r="HEK35" s="193"/>
      <c r="HEL35" s="193"/>
      <c r="HEM35" s="193"/>
      <c r="HEN35" s="193"/>
      <c r="HEO35" s="193"/>
      <c r="HEP35" s="193"/>
      <c r="HEQ35" s="193"/>
      <c r="HER35" s="193"/>
      <c r="HES35" s="193"/>
      <c r="HET35" s="193"/>
      <c r="HEU35" s="193"/>
      <c r="HEV35" s="193"/>
      <c r="HEW35" s="193"/>
      <c r="HEX35" s="193"/>
      <c r="HEY35" s="193"/>
      <c r="HEZ35" s="193"/>
      <c r="HFA35" s="193"/>
      <c r="HFB35" s="193"/>
      <c r="HFC35" s="193"/>
      <c r="HFD35" s="193"/>
      <c r="HFE35" s="193"/>
      <c r="HFF35" s="193"/>
      <c r="HFG35" s="193"/>
      <c r="HFH35" s="193"/>
      <c r="HFI35" s="193"/>
      <c r="HFJ35" s="193"/>
      <c r="HFK35" s="193"/>
      <c r="HFL35" s="193"/>
      <c r="HFM35" s="193"/>
      <c r="HFN35" s="193"/>
      <c r="HFO35" s="193"/>
      <c r="HFP35" s="193"/>
      <c r="HFQ35" s="193"/>
      <c r="HFR35" s="193"/>
      <c r="HFS35" s="193"/>
      <c r="HFT35" s="193"/>
      <c r="HFU35" s="193"/>
      <c r="HFV35" s="193"/>
      <c r="HFW35" s="193"/>
      <c r="HFX35" s="193"/>
      <c r="HFY35" s="193"/>
      <c r="HFZ35" s="193"/>
      <c r="HGA35" s="193"/>
      <c r="HGB35" s="193"/>
      <c r="HGC35" s="193"/>
      <c r="HGD35" s="193"/>
      <c r="HGE35" s="193"/>
      <c r="HGF35" s="193"/>
      <c r="HGG35" s="193"/>
      <c r="HGH35" s="193"/>
      <c r="HGI35" s="193"/>
      <c r="HGJ35" s="193"/>
      <c r="HGK35" s="193"/>
      <c r="HGL35" s="193"/>
      <c r="HGM35" s="193"/>
      <c r="HGN35" s="193"/>
      <c r="HGO35" s="193"/>
      <c r="HGP35" s="193"/>
      <c r="HGQ35" s="193"/>
      <c r="HGR35" s="193"/>
      <c r="HGS35" s="193"/>
      <c r="HGT35" s="193"/>
      <c r="HGU35" s="193"/>
      <c r="HGV35" s="193"/>
      <c r="HGW35" s="193"/>
      <c r="HGX35" s="193"/>
      <c r="HGY35" s="193"/>
      <c r="HGZ35" s="193"/>
      <c r="HHA35" s="193"/>
      <c r="HHB35" s="193"/>
      <c r="HHC35" s="193"/>
      <c r="HHD35" s="193"/>
      <c r="HHE35" s="193"/>
      <c r="HHF35" s="193"/>
      <c r="HHG35" s="193"/>
      <c r="HHH35" s="193"/>
      <c r="HHI35" s="193"/>
      <c r="HHJ35" s="193"/>
      <c r="HHK35" s="193"/>
      <c r="HHL35" s="193"/>
      <c r="HHM35" s="193"/>
      <c r="HHN35" s="193"/>
      <c r="HHO35" s="193"/>
      <c r="HHP35" s="193"/>
      <c r="HHQ35" s="193"/>
      <c r="HHR35" s="193"/>
      <c r="HHS35" s="193"/>
      <c r="HHT35" s="193"/>
      <c r="HHU35" s="193"/>
      <c r="HHV35" s="193"/>
      <c r="HHW35" s="193"/>
      <c r="HHX35" s="193"/>
      <c r="HHY35" s="193"/>
      <c r="HHZ35" s="193"/>
      <c r="HIA35" s="193"/>
      <c r="HIB35" s="193"/>
      <c r="HIC35" s="193"/>
      <c r="HID35" s="193"/>
      <c r="HIE35" s="193"/>
      <c r="HIF35" s="193"/>
      <c r="HIG35" s="193"/>
      <c r="HIH35" s="193"/>
      <c r="HII35" s="193"/>
      <c r="HIJ35" s="193"/>
      <c r="HIK35" s="193"/>
      <c r="HIL35" s="193"/>
      <c r="HIM35" s="193"/>
      <c r="HIN35" s="193"/>
      <c r="HIO35" s="193"/>
      <c r="HIP35" s="193"/>
      <c r="HIQ35" s="193"/>
      <c r="HIR35" s="193"/>
      <c r="HIS35" s="193"/>
      <c r="HIT35" s="193"/>
      <c r="HIU35" s="193"/>
      <c r="HIV35" s="193"/>
      <c r="HIW35" s="193"/>
      <c r="HIX35" s="193"/>
      <c r="HIY35" s="193"/>
      <c r="HIZ35" s="193"/>
      <c r="HJA35" s="193"/>
      <c r="HJB35" s="193"/>
      <c r="HJC35" s="193"/>
      <c r="HJD35" s="193"/>
      <c r="HJE35" s="193"/>
      <c r="HJF35" s="193"/>
      <c r="HJG35" s="193"/>
      <c r="HJH35" s="193"/>
      <c r="HJI35" s="193"/>
      <c r="HJJ35" s="193"/>
      <c r="HJK35" s="193"/>
      <c r="HJL35" s="193"/>
      <c r="HJM35" s="193"/>
      <c r="HJN35" s="193"/>
      <c r="HJO35" s="193"/>
      <c r="HJP35" s="193"/>
      <c r="HJQ35" s="193"/>
      <c r="HJR35" s="193"/>
      <c r="HJS35" s="193"/>
      <c r="HJT35" s="193"/>
      <c r="HJU35" s="193"/>
      <c r="HJV35" s="193"/>
      <c r="HJW35" s="193"/>
      <c r="HJX35" s="193"/>
      <c r="HJY35" s="193"/>
      <c r="HJZ35" s="193"/>
      <c r="HKA35" s="193"/>
      <c r="HKB35" s="193"/>
      <c r="HKC35" s="193"/>
      <c r="HKD35" s="193"/>
      <c r="HKE35" s="193"/>
      <c r="HKF35" s="193"/>
      <c r="HKG35" s="193"/>
      <c r="HKH35" s="193"/>
      <c r="HKI35" s="193"/>
      <c r="HKJ35" s="193"/>
      <c r="HKK35" s="193"/>
      <c r="HKL35" s="193"/>
      <c r="HKM35" s="193"/>
      <c r="HKN35" s="193"/>
      <c r="HKO35" s="193"/>
      <c r="HKP35" s="193"/>
      <c r="HKQ35" s="193"/>
      <c r="HKR35" s="193"/>
      <c r="HKS35" s="193"/>
      <c r="HKT35" s="193"/>
      <c r="HKU35" s="193"/>
      <c r="HKV35" s="193"/>
      <c r="HKW35" s="193"/>
      <c r="HKX35" s="193"/>
      <c r="HKY35" s="193"/>
      <c r="HKZ35" s="193"/>
      <c r="HLA35" s="193"/>
      <c r="HLB35" s="193"/>
      <c r="HLC35" s="193"/>
      <c r="HLD35" s="193"/>
      <c r="HLE35" s="193"/>
      <c r="HLF35" s="193"/>
      <c r="HLG35" s="193"/>
      <c r="HLH35" s="193"/>
      <c r="HLI35" s="193"/>
      <c r="HLJ35" s="193"/>
      <c r="HLK35" s="193"/>
      <c r="HLL35" s="193"/>
      <c r="HLM35" s="193"/>
      <c r="HLN35" s="193"/>
      <c r="HLO35" s="193"/>
      <c r="HLP35" s="193"/>
      <c r="HLQ35" s="193"/>
      <c r="HLR35" s="193"/>
      <c r="HLS35" s="193"/>
      <c r="HLT35" s="193"/>
      <c r="HLU35" s="193"/>
      <c r="HLV35" s="193"/>
      <c r="HLW35" s="193"/>
      <c r="HLX35" s="193"/>
      <c r="HLY35" s="193"/>
      <c r="HLZ35" s="193"/>
      <c r="HMA35" s="193"/>
      <c r="HMB35" s="193"/>
      <c r="HMC35" s="193"/>
      <c r="HMD35" s="193"/>
      <c r="HME35" s="193"/>
      <c r="HMF35" s="193"/>
      <c r="HMG35" s="193"/>
      <c r="HMH35" s="193"/>
      <c r="HMI35" s="193"/>
      <c r="HMJ35" s="193"/>
      <c r="HMK35" s="193"/>
      <c r="HML35" s="193"/>
      <c r="HMM35" s="193"/>
      <c r="HMN35" s="193"/>
      <c r="HMO35" s="193"/>
      <c r="HMP35" s="193"/>
      <c r="HMQ35" s="193"/>
      <c r="HMR35" s="193"/>
      <c r="HMS35" s="193"/>
      <c r="HMT35" s="193"/>
      <c r="HMU35" s="193"/>
      <c r="HMV35" s="193"/>
      <c r="HMW35" s="193"/>
      <c r="HMX35" s="193"/>
      <c r="HMY35" s="193"/>
      <c r="HMZ35" s="193"/>
      <c r="HNA35" s="193"/>
      <c r="HNB35" s="193"/>
      <c r="HNC35" s="193"/>
      <c r="HND35" s="193"/>
      <c r="HNE35" s="193"/>
      <c r="HNF35" s="193"/>
      <c r="HNG35" s="193"/>
      <c r="HNH35" s="193"/>
      <c r="HNI35" s="193"/>
      <c r="HNJ35" s="193"/>
      <c r="HNK35" s="193"/>
      <c r="HNL35" s="193"/>
      <c r="HNM35" s="193"/>
      <c r="HNN35" s="193"/>
      <c r="HNO35" s="193"/>
      <c r="HNP35" s="193"/>
      <c r="HNQ35" s="193"/>
      <c r="HNR35" s="193"/>
      <c r="HNS35" s="193"/>
      <c r="HNT35" s="193"/>
      <c r="HNU35" s="193"/>
      <c r="HNV35" s="193"/>
      <c r="HNW35" s="193"/>
      <c r="HNX35" s="193"/>
      <c r="HNY35" s="193"/>
      <c r="HNZ35" s="193"/>
      <c r="HOA35" s="193"/>
      <c r="HOB35" s="193"/>
      <c r="HOC35" s="193"/>
      <c r="HOD35" s="193"/>
      <c r="HOE35" s="193"/>
      <c r="HOF35" s="193"/>
      <c r="HOG35" s="193"/>
      <c r="HOH35" s="193"/>
      <c r="HOI35" s="193"/>
      <c r="HOJ35" s="193"/>
      <c r="HOK35" s="193"/>
      <c r="HOL35" s="193"/>
      <c r="HOM35" s="193"/>
      <c r="HON35" s="193"/>
      <c r="HOO35" s="193"/>
      <c r="HOP35" s="193"/>
      <c r="HOQ35" s="193"/>
      <c r="HOR35" s="193"/>
      <c r="HOS35" s="193"/>
      <c r="HOT35" s="193"/>
      <c r="HOU35" s="193"/>
      <c r="HOV35" s="193"/>
      <c r="HOW35" s="193"/>
      <c r="HOX35" s="193"/>
      <c r="HOY35" s="193"/>
      <c r="HOZ35" s="193"/>
      <c r="HPA35" s="193"/>
      <c r="HPB35" s="193"/>
      <c r="HPC35" s="193"/>
      <c r="HPD35" s="193"/>
      <c r="HPE35" s="193"/>
      <c r="HPF35" s="193"/>
      <c r="HPG35" s="193"/>
      <c r="HPH35" s="193"/>
      <c r="HPI35" s="193"/>
      <c r="HPJ35" s="193"/>
      <c r="HPK35" s="193"/>
      <c r="HPL35" s="193"/>
      <c r="HPM35" s="193"/>
      <c r="HPN35" s="193"/>
      <c r="HPO35" s="193"/>
      <c r="HPP35" s="193"/>
      <c r="HPQ35" s="193"/>
      <c r="HPR35" s="193"/>
      <c r="HPS35" s="193"/>
      <c r="HPT35" s="193"/>
      <c r="HPU35" s="193"/>
      <c r="HPV35" s="193"/>
      <c r="HPW35" s="193"/>
      <c r="HPX35" s="193"/>
      <c r="HPY35" s="193"/>
      <c r="HPZ35" s="193"/>
      <c r="HQA35" s="193"/>
      <c r="HQB35" s="193"/>
      <c r="HQC35" s="193"/>
      <c r="HQD35" s="193"/>
      <c r="HQE35" s="193"/>
      <c r="HQF35" s="193"/>
      <c r="HQG35" s="193"/>
      <c r="HQH35" s="193"/>
      <c r="HQI35" s="193"/>
      <c r="HQJ35" s="193"/>
      <c r="HQK35" s="193"/>
      <c r="HQL35" s="193"/>
      <c r="HQM35" s="193"/>
      <c r="HQN35" s="193"/>
      <c r="HQO35" s="193"/>
      <c r="HQP35" s="193"/>
      <c r="HQQ35" s="193"/>
      <c r="HQR35" s="193"/>
      <c r="HQS35" s="193"/>
      <c r="HQT35" s="193"/>
      <c r="HQU35" s="193"/>
      <c r="HQV35" s="193"/>
      <c r="HQW35" s="193"/>
      <c r="HQX35" s="193"/>
      <c r="HQY35" s="193"/>
      <c r="HQZ35" s="193"/>
      <c r="HRA35" s="193"/>
      <c r="HRB35" s="193"/>
      <c r="HRC35" s="193"/>
      <c r="HRD35" s="193"/>
      <c r="HRE35" s="193"/>
      <c r="HRF35" s="193"/>
      <c r="HRG35" s="193"/>
      <c r="HRH35" s="193"/>
      <c r="HRI35" s="193"/>
      <c r="HRJ35" s="193"/>
      <c r="HRK35" s="193"/>
      <c r="HRL35" s="193"/>
      <c r="HRM35" s="193"/>
      <c r="HRN35" s="193"/>
      <c r="HRO35" s="193"/>
      <c r="HRP35" s="193"/>
      <c r="HRQ35" s="193"/>
      <c r="HRR35" s="193"/>
      <c r="HRS35" s="193"/>
      <c r="HRT35" s="193"/>
      <c r="HRU35" s="193"/>
      <c r="HRV35" s="193"/>
      <c r="HRW35" s="193"/>
      <c r="HRX35" s="193"/>
      <c r="HRY35" s="193"/>
      <c r="HRZ35" s="193"/>
      <c r="HSA35" s="193"/>
      <c r="HSB35" s="193"/>
      <c r="HSC35" s="193"/>
      <c r="HSD35" s="193"/>
      <c r="HSE35" s="193"/>
      <c r="HSF35" s="193"/>
      <c r="HSG35" s="193"/>
      <c r="HSH35" s="193"/>
      <c r="HSI35" s="193"/>
      <c r="HSJ35" s="193"/>
      <c r="HSK35" s="193"/>
      <c r="HSL35" s="193"/>
      <c r="HSM35" s="193"/>
      <c r="HSN35" s="193"/>
      <c r="HSO35" s="193"/>
      <c r="HSP35" s="193"/>
      <c r="HSQ35" s="193"/>
      <c r="HSR35" s="193"/>
      <c r="HSS35" s="193"/>
      <c r="HST35" s="193"/>
      <c r="HSU35" s="193"/>
      <c r="HSV35" s="193"/>
      <c r="HSW35" s="193"/>
      <c r="HSX35" s="193"/>
      <c r="HSY35" s="193"/>
      <c r="HSZ35" s="193"/>
      <c r="HTA35" s="193"/>
      <c r="HTB35" s="193"/>
      <c r="HTC35" s="193"/>
      <c r="HTD35" s="193"/>
      <c r="HTE35" s="193"/>
      <c r="HTF35" s="193"/>
      <c r="HTG35" s="193"/>
      <c r="HTH35" s="193"/>
      <c r="HTI35" s="193"/>
      <c r="HTJ35" s="193"/>
      <c r="HTK35" s="193"/>
      <c r="HTL35" s="193"/>
      <c r="HTM35" s="193"/>
      <c r="HTN35" s="193"/>
      <c r="HTO35" s="193"/>
      <c r="HTP35" s="193"/>
      <c r="HTQ35" s="193"/>
      <c r="HTR35" s="193"/>
      <c r="HTS35" s="193"/>
      <c r="HTT35" s="193"/>
      <c r="HTU35" s="193"/>
      <c r="HTV35" s="193"/>
      <c r="HTW35" s="193"/>
      <c r="HTX35" s="193"/>
      <c r="HTY35" s="193"/>
      <c r="HTZ35" s="193"/>
      <c r="HUA35" s="193"/>
      <c r="HUB35" s="193"/>
      <c r="HUC35" s="193"/>
      <c r="HUD35" s="193"/>
      <c r="HUE35" s="193"/>
      <c r="HUF35" s="193"/>
      <c r="HUG35" s="193"/>
      <c r="HUH35" s="193"/>
      <c r="HUI35" s="193"/>
      <c r="HUJ35" s="193"/>
      <c r="HUK35" s="193"/>
      <c r="HUL35" s="193"/>
      <c r="HUM35" s="193"/>
      <c r="HUN35" s="193"/>
      <c r="HUO35" s="193"/>
      <c r="HUP35" s="193"/>
      <c r="HUQ35" s="193"/>
      <c r="HUR35" s="193"/>
      <c r="HUS35" s="193"/>
      <c r="HUT35" s="193"/>
      <c r="HUU35" s="193"/>
      <c r="HUV35" s="193"/>
      <c r="HUW35" s="193"/>
      <c r="HUX35" s="193"/>
      <c r="HUY35" s="193"/>
      <c r="HUZ35" s="193"/>
      <c r="HVA35" s="193"/>
      <c r="HVB35" s="193"/>
      <c r="HVC35" s="193"/>
      <c r="HVD35" s="193"/>
      <c r="HVE35" s="193"/>
      <c r="HVF35" s="193"/>
      <c r="HVG35" s="193"/>
      <c r="HVH35" s="193"/>
      <c r="HVI35" s="193"/>
      <c r="HVJ35" s="193"/>
      <c r="HVK35" s="193"/>
      <c r="HVL35" s="193"/>
      <c r="HVM35" s="193"/>
      <c r="HVN35" s="193"/>
      <c r="HVO35" s="193"/>
      <c r="HVP35" s="193"/>
      <c r="HVQ35" s="193"/>
      <c r="HVR35" s="193"/>
      <c r="HVS35" s="193"/>
      <c r="HVT35" s="193"/>
      <c r="HVU35" s="193"/>
      <c r="HVV35" s="193"/>
      <c r="HVW35" s="193"/>
      <c r="HVX35" s="193"/>
      <c r="HVY35" s="193"/>
      <c r="HVZ35" s="193"/>
      <c r="HWA35" s="193"/>
      <c r="HWB35" s="193"/>
      <c r="HWC35" s="193"/>
      <c r="HWD35" s="193"/>
      <c r="HWE35" s="193"/>
      <c r="HWF35" s="193"/>
      <c r="HWG35" s="193"/>
      <c r="HWH35" s="193"/>
      <c r="HWI35" s="193"/>
      <c r="HWJ35" s="193"/>
      <c r="HWK35" s="193"/>
      <c r="HWL35" s="193"/>
      <c r="HWM35" s="193"/>
      <c r="HWN35" s="193"/>
      <c r="HWO35" s="193"/>
      <c r="HWP35" s="193"/>
      <c r="HWQ35" s="193"/>
      <c r="HWR35" s="193"/>
      <c r="HWS35" s="193"/>
      <c r="HWT35" s="193"/>
      <c r="HWU35" s="193"/>
      <c r="HWV35" s="193"/>
      <c r="HWW35" s="193"/>
      <c r="HWX35" s="193"/>
      <c r="HWY35" s="193"/>
      <c r="HWZ35" s="193"/>
      <c r="HXA35" s="193"/>
      <c r="HXB35" s="193"/>
      <c r="HXC35" s="193"/>
      <c r="HXD35" s="193"/>
      <c r="HXE35" s="193"/>
      <c r="HXF35" s="193"/>
      <c r="HXG35" s="193"/>
      <c r="HXH35" s="193"/>
      <c r="HXI35" s="193"/>
      <c r="HXJ35" s="193"/>
      <c r="HXK35" s="193"/>
      <c r="HXL35" s="193"/>
      <c r="HXM35" s="193"/>
      <c r="HXN35" s="193"/>
      <c r="HXO35" s="193"/>
      <c r="HXP35" s="193"/>
      <c r="HXQ35" s="193"/>
      <c r="HXR35" s="193"/>
      <c r="HXS35" s="193"/>
      <c r="HXT35" s="193"/>
      <c r="HXU35" s="193"/>
      <c r="HXV35" s="193"/>
      <c r="HXW35" s="193"/>
      <c r="HXX35" s="193"/>
      <c r="HXY35" s="193"/>
      <c r="HXZ35" s="193"/>
      <c r="HYA35" s="193"/>
      <c r="HYB35" s="193"/>
      <c r="HYC35" s="193"/>
      <c r="HYD35" s="193"/>
      <c r="HYE35" s="193"/>
      <c r="HYF35" s="193"/>
      <c r="HYG35" s="193"/>
      <c r="HYH35" s="193"/>
      <c r="HYI35" s="193"/>
      <c r="HYJ35" s="193"/>
      <c r="HYK35" s="193"/>
      <c r="HYL35" s="193"/>
      <c r="HYM35" s="193"/>
      <c r="HYN35" s="193"/>
      <c r="HYO35" s="193"/>
      <c r="HYP35" s="193"/>
      <c r="HYQ35" s="193"/>
      <c r="HYR35" s="193"/>
      <c r="HYS35" s="193"/>
      <c r="HYT35" s="193"/>
      <c r="HYU35" s="193"/>
      <c r="HYV35" s="193"/>
      <c r="HYW35" s="193"/>
      <c r="HYX35" s="193"/>
      <c r="HYY35" s="193"/>
      <c r="HYZ35" s="193"/>
      <c r="HZA35" s="193"/>
      <c r="HZB35" s="193"/>
      <c r="HZC35" s="193"/>
      <c r="HZD35" s="193"/>
      <c r="HZE35" s="193"/>
      <c r="HZF35" s="193"/>
      <c r="HZG35" s="193"/>
      <c r="HZH35" s="193"/>
      <c r="HZI35" s="193"/>
      <c r="HZJ35" s="193"/>
      <c r="HZK35" s="193"/>
      <c r="HZL35" s="193"/>
      <c r="HZM35" s="193"/>
      <c r="HZN35" s="193"/>
      <c r="HZO35" s="193"/>
      <c r="HZP35" s="193"/>
      <c r="HZQ35" s="193"/>
      <c r="HZR35" s="193"/>
      <c r="HZS35" s="193"/>
      <c r="HZT35" s="193"/>
      <c r="HZU35" s="193"/>
      <c r="HZV35" s="193"/>
      <c r="HZW35" s="193"/>
      <c r="HZX35" s="193"/>
      <c r="HZY35" s="193"/>
      <c r="HZZ35" s="193"/>
      <c r="IAA35" s="193"/>
      <c r="IAB35" s="193"/>
      <c r="IAC35" s="193"/>
      <c r="IAD35" s="193"/>
      <c r="IAE35" s="193"/>
      <c r="IAF35" s="193"/>
      <c r="IAG35" s="193"/>
      <c r="IAH35" s="193"/>
      <c r="IAI35" s="193"/>
      <c r="IAJ35" s="193"/>
      <c r="IAK35" s="193"/>
      <c r="IAL35" s="193"/>
      <c r="IAM35" s="193"/>
      <c r="IAN35" s="193"/>
      <c r="IAO35" s="193"/>
      <c r="IAP35" s="193"/>
      <c r="IAQ35" s="193"/>
      <c r="IAR35" s="193"/>
      <c r="IAS35" s="193"/>
      <c r="IAT35" s="193"/>
      <c r="IAU35" s="193"/>
      <c r="IAV35" s="193"/>
      <c r="IAW35" s="193"/>
      <c r="IAX35" s="193"/>
      <c r="IAY35" s="193"/>
      <c r="IAZ35" s="193"/>
      <c r="IBA35" s="193"/>
      <c r="IBB35" s="193"/>
      <c r="IBC35" s="193"/>
      <c r="IBD35" s="193"/>
      <c r="IBE35" s="193"/>
      <c r="IBF35" s="193"/>
      <c r="IBG35" s="193"/>
      <c r="IBH35" s="193"/>
      <c r="IBI35" s="193"/>
      <c r="IBJ35" s="193"/>
      <c r="IBK35" s="193"/>
      <c r="IBL35" s="193"/>
      <c r="IBM35" s="193"/>
      <c r="IBN35" s="193"/>
      <c r="IBO35" s="193"/>
      <c r="IBP35" s="193"/>
      <c r="IBQ35" s="193"/>
      <c r="IBR35" s="193"/>
      <c r="IBS35" s="193"/>
      <c r="IBT35" s="193"/>
      <c r="IBU35" s="193"/>
      <c r="IBV35" s="193"/>
      <c r="IBW35" s="193"/>
      <c r="IBX35" s="193"/>
      <c r="IBY35" s="193"/>
      <c r="IBZ35" s="193"/>
      <c r="ICA35" s="193"/>
      <c r="ICB35" s="193"/>
      <c r="ICC35" s="193"/>
      <c r="ICD35" s="193"/>
      <c r="ICE35" s="193"/>
      <c r="ICF35" s="193"/>
      <c r="ICG35" s="193"/>
      <c r="ICH35" s="193"/>
      <c r="ICI35" s="193"/>
      <c r="ICJ35" s="193"/>
      <c r="ICK35" s="193"/>
      <c r="ICL35" s="193"/>
      <c r="ICM35" s="193"/>
      <c r="ICN35" s="193"/>
      <c r="ICO35" s="193"/>
      <c r="ICP35" s="193"/>
      <c r="ICQ35" s="193"/>
      <c r="ICR35" s="193"/>
      <c r="ICS35" s="193"/>
      <c r="ICT35" s="193"/>
      <c r="ICU35" s="193"/>
      <c r="ICV35" s="193"/>
      <c r="ICW35" s="193"/>
      <c r="ICX35" s="193"/>
      <c r="ICY35" s="193"/>
      <c r="ICZ35" s="193"/>
      <c r="IDA35" s="193"/>
      <c r="IDB35" s="193"/>
      <c r="IDC35" s="193"/>
      <c r="IDD35" s="193"/>
      <c r="IDE35" s="193"/>
      <c r="IDF35" s="193"/>
      <c r="IDG35" s="193"/>
      <c r="IDH35" s="193"/>
      <c r="IDI35" s="193"/>
      <c r="IDJ35" s="193"/>
      <c r="IDK35" s="193"/>
      <c r="IDL35" s="193"/>
      <c r="IDM35" s="193"/>
      <c r="IDN35" s="193"/>
      <c r="IDO35" s="193"/>
      <c r="IDP35" s="193"/>
      <c r="IDQ35" s="193"/>
      <c r="IDR35" s="193"/>
      <c r="IDS35" s="193"/>
      <c r="IDT35" s="193"/>
      <c r="IDU35" s="193"/>
      <c r="IDV35" s="193"/>
      <c r="IDW35" s="193"/>
      <c r="IDX35" s="193"/>
      <c r="IDY35" s="193"/>
      <c r="IDZ35" s="193"/>
      <c r="IEA35" s="193"/>
      <c r="IEB35" s="193"/>
      <c r="IEC35" s="193"/>
      <c r="IED35" s="193"/>
      <c r="IEE35" s="193"/>
      <c r="IEF35" s="193"/>
      <c r="IEG35" s="193"/>
      <c r="IEH35" s="193"/>
      <c r="IEI35" s="193"/>
      <c r="IEJ35" s="193"/>
      <c r="IEK35" s="193"/>
      <c r="IEL35" s="193"/>
      <c r="IEM35" s="193"/>
      <c r="IEN35" s="193"/>
      <c r="IEO35" s="193"/>
      <c r="IEP35" s="193"/>
      <c r="IEQ35" s="193"/>
      <c r="IER35" s="193"/>
      <c r="IES35" s="193"/>
      <c r="IET35" s="193"/>
      <c r="IEU35" s="193"/>
      <c r="IEV35" s="193"/>
      <c r="IEW35" s="193"/>
      <c r="IEX35" s="193"/>
      <c r="IEY35" s="193"/>
      <c r="IEZ35" s="193"/>
      <c r="IFA35" s="193"/>
      <c r="IFB35" s="193"/>
      <c r="IFC35" s="193"/>
      <c r="IFD35" s="193"/>
      <c r="IFE35" s="193"/>
      <c r="IFF35" s="193"/>
      <c r="IFG35" s="193"/>
      <c r="IFH35" s="193"/>
      <c r="IFI35" s="193"/>
      <c r="IFJ35" s="193"/>
      <c r="IFK35" s="193"/>
      <c r="IFL35" s="193"/>
      <c r="IFM35" s="193"/>
      <c r="IFN35" s="193"/>
      <c r="IFO35" s="193"/>
      <c r="IFP35" s="193"/>
      <c r="IFQ35" s="193"/>
      <c r="IFR35" s="193"/>
      <c r="IFS35" s="193"/>
      <c r="IFT35" s="193"/>
      <c r="IFU35" s="193"/>
      <c r="IFV35" s="193"/>
      <c r="IFW35" s="193"/>
      <c r="IFX35" s="193"/>
      <c r="IFY35" s="193"/>
      <c r="IFZ35" s="193"/>
      <c r="IGA35" s="193"/>
      <c r="IGB35" s="193"/>
      <c r="IGC35" s="193"/>
      <c r="IGD35" s="193"/>
      <c r="IGE35" s="193"/>
      <c r="IGF35" s="193"/>
      <c r="IGG35" s="193"/>
      <c r="IGH35" s="193"/>
      <c r="IGI35" s="193"/>
      <c r="IGJ35" s="193"/>
      <c r="IGK35" s="193"/>
      <c r="IGL35" s="193"/>
      <c r="IGM35" s="193"/>
      <c r="IGN35" s="193"/>
      <c r="IGO35" s="193"/>
      <c r="IGP35" s="193"/>
      <c r="IGQ35" s="193"/>
      <c r="IGR35" s="193"/>
      <c r="IGS35" s="193"/>
      <c r="IGT35" s="193"/>
      <c r="IGU35" s="193"/>
      <c r="IGV35" s="193"/>
      <c r="IGW35" s="193"/>
      <c r="IGX35" s="193"/>
      <c r="IGY35" s="193"/>
      <c r="IGZ35" s="193"/>
      <c r="IHA35" s="193"/>
      <c r="IHB35" s="193"/>
      <c r="IHC35" s="193"/>
      <c r="IHD35" s="193"/>
      <c r="IHE35" s="193"/>
      <c r="IHF35" s="193"/>
      <c r="IHG35" s="193"/>
      <c r="IHH35" s="193"/>
      <c r="IHI35" s="193"/>
      <c r="IHJ35" s="193"/>
      <c r="IHK35" s="193"/>
      <c r="IHL35" s="193"/>
      <c r="IHM35" s="193"/>
      <c r="IHN35" s="193"/>
      <c r="IHO35" s="193"/>
      <c r="IHP35" s="193"/>
      <c r="IHQ35" s="193"/>
      <c r="IHR35" s="193"/>
      <c r="IHS35" s="193"/>
      <c r="IHT35" s="193"/>
      <c r="IHU35" s="193"/>
      <c r="IHV35" s="193"/>
      <c r="IHW35" s="193"/>
      <c r="IHX35" s="193"/>
      <c r="IHY35" s="193"/>
      <c r="IHZ35" s="193"/>
      <c r="IIA35" s="193"/>
      <c r="IIB35" s="193"/>
      <c r="IIC35" s="193"/>
      <c r="IID35" s="193"/>
      <c r="IIE35" s="193"/>
      <c r="IIF35" s="193"/>
      <c r="IIG35" s="193"/>
      <c r="IIH35" s="193"/>
      <c r="III35" s="193"/>
      <c r="IIJ35" s="193"/>
      <c r="IIK35" s="193"/>
      <c r="IIL35" s="193"/>
      <c r="IIM35" s="193"/>
      <c r="IIN35" s="193"/>
      <c r="IIO35" s="193"/>
      <c r="IIP35" s="193"/>
      <c r="IIQ35" s="193"/>
      <c r="IIR35" s="193"/>
      <c r="IIS35" s="193"/>
      <c r="IIT35" s="193"/>
      <c r="IIU35" s="193"/>
      <c r="IIV35" s="193"/>
      <c r="IIW35" s="193"/>
      <c r="IIX35" s="193"/>
      <c r="IIY35" s="193"/>
      <c r="IIZ35" s="193"/>
      <c r="IJA35" s="193"/>
      <c r="IJB35" s="193"/>
      <c r="IJC35" s="193"/>
      <c r="IJD35" s="193"/>
      <c r="IJE35" s="193"/>
      <c r="IJF35" s="193"/>
      <c r="IJG35" s="193"/>
      <c r="IJH35" s="193"/>
      <c r="IJI35" s="193"/>
      <c r="IJJ35" s="193"/>
      <c r="IJK35" s="193"/>
      <c r="IJL35" s="193"/>
      <c r="IJM35" s="193"/>
      <c r="IJN35" s="193"/>
      <c r="IJO35" s="193"/>
      <c r="IJP35" s="193"/>
      <c r="IJQ35" s="193"/>
      <c r="IJR35" s="193"/>
      <c r="IJS35" s="193"/>
      <c r="IJT35" s="193"/>
      <c r="IJU35" s="193"/>
      <c r="IJV35" s="193"/>
      <c r="IJW35" s="193"/>
      <c r="IJX35" s="193"/>
      <c r="IJY35" s="193"/>
      <c r="IJZ35" s="193"/>
      <c r="IKA35" s="193"/>
      <c r="IKB35" s="193"/>
      <c r="IKC35" s="193"/>
      <c r="IKD35" s="193"/>
      <c r="IKE35" s="193"/>
      <c r="IKF35" s="193"/>
      <c r="IKG35" s="193"/>
      <c r="IKH35" s="193"/>
      <c r="IKI35" s="193"/>
      <c r="IKJ35" s="193"/>
      <c r="IKK35" s="193"/>
      <c r="IKL35" s="193"/>
      <c r="IKM35" s="193"/>
      <c r="IKN35" s="193"/>
      <c r="IKO35" s="193"/>
      <c r="IKP35" s="193"/>
      <c r="IKQ35" s="193"/>
      <c r="IKR35" s="193"/>
      <c r="IKS35" s="193"/>
      <c r="IKT35" s="193"/>
      <c r="IKU35" s="193"/>
      <c r="IKV35" s="193"/>
      <c r="IKW35" s="193"/>
      <c r="IKX35" s="193"/>
      <c r="IKY35" s="193"/>
      <c r="IKZ35" s="193"/>
      <c r="ILA35" s="193"/>
      <c r="ILB35" s="193"/>
      <c r="ILC35" s="193"/>
      <c r="ILD35" s="193"/>
      <c r="ILE35" s="193"/>
      <c r="ILF35" s="193"/>
      <c r="ILG35" s="193"/>
      <c r="ILH35" s="193"/>
      <c r="ILI35" s="193"/>
      <c r="ILJ35" s="193"/>
      <c r="ILK35" s="193"/>
      <c r="ILL35" s="193"/>
      <c r="ILM35" s="193"/>
      <c r="ILN35" s="193"/>
      <c r="ILO35" s="193"/>
      <c r="ILP35" s="193"/>
      <c r="ILQ35" s="193"/>
      <c r="ILR35" s="193"/>
      <c r="ILS35" s="193"/>
      <c r="ILT35" s="193"/>
      <c r="ILU35" s="193"/>
      <c r="ILV35" s="193"/>
      <c r="ILW35" s="193"/>
      <c r="ILX35" s="193"/>
      <c r="ILY35" s="193"/>
      <c r="ILZ35" s="193"/>
      <c r="IMA35" s="193"/>
      <c r="IMB35" s="193"/>
      <c r="IMC35" s="193"/>
      <c r="IMD35" s="193"/>
      <c r="IME35" s="193"/>
      <c r="IMF35" s="193"/>
      <c r="IMG35" s="193"/>
      <c r="IMH35" s="193"/>
      <c r="IMI35" s="193"/>
      <c r="IMJ35" s="193"/>
      <c r="IMK35" s="193"/>
      <c r="IML35" s="193"/>
      <c r="IMM35" s="193"/>
      <c r="IMN35" s="193"/>
      <c r="IMO35" s="193"/>
      <c r="IMP35" s="193"/>
      <c r="IMQ35" s="193"/>
      <c r="IMR35" s="193"/>
      <c r="IMS35" s="193"/>
      <c r="IMT35" s="193"/>
      <c r="IMU35" s="193"/>
      <c r="IMV35" s="193"/>
      <c r="IMW35" s="193"/>
      <c r="IMX35" s="193"/>
      <c r="IMY35" s="193"/>
      <c r="IMZ35" s="193"/>
      <c r="INA35" s="193"/>
      <c r="INB35" s="193"/>
      <c r="INC35" s="193"/>
      <c r="IND35" s="193"/>
      <c r="INE35" s="193"/>
      <c r="INF35" s="193"/>
      <c r="ING35" s="193"/>
      <c r="INH35" s="193"/>
      <c r="INI35" s="193"/>
      <c r="INJ35" s="193"/>
      <c r="INK35" s="193"/>
      <c r="INL35" s="193"/>
      <c r="INM35" s="193"/>
      <c r="INN35" s="193"/>
      <c r="INO35" s="193"/>
      <c r="INP35" s="193"/>
      <c r="INQ35" s="193"/>
      <c r="INR35" s="193"/>
      <c r="INS35" s="193"/>
      <c r="INT35" s="193"/>
      <c r="INU35" s="193"/>
      <c r="INV35" s="193"/>
      <c r="INW35" s="193"/>
      <c r="INX35" s="193"/>
      <c r="INY35" s="193"/>
      <c r="INZ35" s="193"/>
      <c r="IOA35" s="193"/>
      <c r="IOB35" s="193"/>
      <c r="IOC35" s="193"/>
      <c r="IOD35" s="193"/>
      <c r="IOE35" s="193"/>
      <c r="IOF35" s="193"/>
      <c r="IOG35" s="193"/>
      <c r="IOH35" s="193"/>
      <c r="IOI35" s="193"/>
      <c r="IOJ35" s="193"/>
      <c r="IOK35" s="193"/>
      <c r="IOL35" s="193"/>
      <c r="IOM35" s="193"/>
      <c r="ION35" s="193"/>
      <c r="IOO35" s="193"/>
      <c r="IOP35" s="193"/>
      <c r="IOQ35" s="193"/>
      <c r="IOR35" s="193"/>
      <c r="IOS35" s="193"/>
      <c r="IOT35" s="193"/>
      <c r="IOU35" s="193"/>
      <c r="IOV35" s="193"/>
      <c r="IOW35" s="193"/>
      <c r="IOX35" s="193"/>
      <c r="IOY35" s="193"/>
      <c r="IOZ35" s="193"/>
      <c r="IPA35" s="193"/>
      <c r="IPB35" s="193"/>
      <c r="IPC35" s="193"/>
      <c r="IPD35" s="193"/>
      <c r="IPE35" s="193"/>
      <c r="IPF35" s="193"/>
      <c r="IPG35" s="193"/>
      <c r="IPH35" s="193"/>
      <c r="IPI35" s="193"/>
      <c r="IPJ35" s="193"/>
      <c r="IPK35" s="193"/>
      <c r="IPL35" s="193"/>
      <c r="IPM35" s="193"/>
      <c r="IPN35" s="193"/>
      <c r="IPO35" s="193"/>
      <c r="IPP35" s="193"/>
      <c r="IPQ35" s="193"/>
      <c r="IPR35" s="193"/>
      <c r="IPS35" s="193"/>
      <c r="IPT35" s="193"/>
      <c r="IPU35" s="193"/>
      <c r="IPV35" s="193"/>
      <c r="IPW35" s="193"/>
      <c r="IPX35" s="193"/>
      <c r="IPY35" s="193"/>
      <c r="IPZ35" s="193"/>
      <c r="IQA35" s="193"/>
      <c r="IQB35" s="193"/>
      <c r="IQC35" s="193"/>
      <c r="IQD35" s="193"/>
      <c r="IQE35" s="193"/>
      <c r="IQF35" s="193"/>
      <c r="IQG35" s="193"/>
      <c r="IQH35" s="193"/>
      <c r="IQI35" s="193"/>
      <c r="IQJ35" s="193"/>
      <c r="IQK35" s="193"/>
      <c r="IQL35" s="193"/>
      <c r="IQM35" s="193"/>
      <c r="IQN35" s="193"/>
      <c r="IQO35" s="193"/>
      <c r="IQP35" s="193"/>
      <c r="IQQ35" s="193"/>
      <c r="IQR35" s="193"/>
      <c r="IQS35" s="193"/>
      <c r="IQT35" s="193"/>
      <c r="IQU35" s="193"/>
      <c r="IQV35" s="193"/>
      <c r="IQW35" s="193"/>
      <c r="IQX35" s="193"/>
      <c r="IQY35" s="193"/>
      <c r="IQZ35" s="193"/>
      <c r="IRA35" s="193"/>
      <c r="IRB35" s="193"/>
      <c r="IRC35" s="193"/>
      <c r="IRD35" s="193"/>
      <c r="IRE35" s="193"/>
      <c r="IRF35" s="193"/>
      <c r="IRG35" s="193"/>
      <c r="IRH35" s="193"/>
      <c r="IRI35" s="193"/>
      <c r="IRJ35" s="193"/>
      <c r="IRK35" s="193"/>
      <c r="IRL35" s="193"/>
      <c r="IRM35" s="193"/>
      <c r="IRN35" s="193"/>
      <c r="IRO35" s="193"/>
      <c r="IRP35" s="193"/>
      <c r="IRQ35" s="193"/>
      <c r="IRR35" s="193"/>
      <c r="IRS35" s="193"/>
      <c r="IRT35" s="193"/>
      <c r="IRU35" s="193"/>
      <c r="IRV35" s="193"/>
      <c r="IRW35" s="193"/>
      <c r="IRX35" s="193"/>
      <c r="IRY35" s="193"/>
      <c r="IRZ35" s="193"/>
      <c r="ISA35" s="193"/>
      <c r="ISB35" s="193"/>
      <c r="ISC35" s="193"/>
      <c r="ISD35" s="193"/>
      <c r="ISE35" s="193"/>
      <c r="ISF35" s="193"/>
      <c r="ISG35" s="193"/>
      <c r="ISH35" s="193"/>
      <c r="ISI35" s="193"/>
      <c r="ISJ35" s="193"/>
      <c r="ISK35" s="193"/>
      <c r="ISL35" s="193"/>
      <c r="ISM35" s="193"/>
      <c r="ISN35" s="193"/>
      <c r="ISO35" s="193"/>
      <c r="ISP35" s="193"/>
      <c r="ISQ35" s="193"/>
      <c r="ISR35" s="193"/>
      <c r="ISS35" s="193"/>
      <c r="IST35" s="193"/>
      <c r="ISU35" s="193"/>
      <c r="ISV35" s="193"/>
      <c r="ISW35" s="193"/>
      <c r="ISX35" s="193"/>
      <c r="ISY35" s="193"/>
      <c r="ISZ35" s="193"/>
      <c r="ITA35" s="193"/>
      <c r="ITB35" s="193"/>
      <c r="ITC35" s="193"/>
      <c r="ITD35" s="193"/>
      <c r="ITE35" s="193"/>
      <c r="ITF35" s="193"/>
      <c r="ITG35" s="193"/>
      <c r="ITH35" s="193"/>
      <c r="ITI35" s="193"/>
      <c r="ITJ35" s="193"/>
      <c r="ITK35" s="193"/>
      <c r="ITL35" s="193"/>
      <c r="ITM35" s="193"/>
      <c r="ITN35" s="193"/>
      <c r="ITO35" s="193"/>
      <c r="ITP35" s="193"/>
      <c r="ITQ35" s="193"/>
      <c r="ITR35" s="193"/>
      <c r="ITS35" s="193"/>
      <c r="ITT35" s="193"/>
      <c r="ITU35" s="193"/>
      <c r="ITV35" s="193"/>
      <c r="ITW35" s="193"/>
      <c r="ITX35" s="193"/>
      <c r="ITY35" s="193"/>
      <c r="ITZ35" s="193"/>
      <c r="IUA35" s="193"/>
      <c r="IUB35" s="193"/>
      <c r="IUC35" s="193"/>
      <c r="IUD35" s="193"/>
      <c r="IUE35" s="193"/>
      <c r="IUF35" s="193"/>
      <c r="IUG35" s="193"/>
      <c r="IUH35" s="193"/>
      <c r="IUI35" s="193"/>
      <c r="IUJ35" s="193"/>
      <c r="IUK35" s="193"/>
      <c r="IUL35" s="193"/>
      <c r="IUM35" s="193"/>
      <c r="IUN35" s="193"/>
      <c r="IUO35" s="193"/>
      <c r="IUP35" s="193"/>
      <c r="IUQ35" s="193"/>
      <c r="IUR35" s="193"/>
      <c r="IUS35" s="193"/>
      <c r="IUT35" s="193"/>
      <c r="IUU35" s="193"/>
      <c r="IUV35" s="193"/>
      <c r="IUW35" s="193"/>
      <c r="IUX35" s="193"/>
      <c r="IUY35" s="193"/>
      <c r="IUZ35" s="193"/>
      <c r="IVA35" s="193"/>
      <c r="IVB35" s="193"/>
      <c r="IVC35" s="193"/>
      <c r="IVD35" s="193"/>
      <c r="IVE35" s="193"/>
      <c r="IVF35" s="193"/>
      <c r="IVG35" s="193"/>
      <c r="IVH35" s="193"/>
      <c r="IVI35" s="193"/>
      <c r="IVJ35" s="193"/>
      <c r="IVK35" s="193"/>
      <c r="IVL35" s="193"/>
      <c r="IVM35" s="193"/>
      <c r="IVN35" s="193"/>
      <c r="IVO35" s="193"/>
      <c r="IVP35" s="193"/>
      <c r="IVQ35" s="193"/>
      <c r="IVR35" s="193"/>
      <c r="IVS35" s="193"/>
      <c r="IVT35" s="193"/>
      <c r="IVU35" s="193"/>
      <c r="IVV35" s="193"/>
      <c r="IVW35" s="193"/>
      <c r="IVX35" s="193"/>
      <c r="IVY35" s="193"/>
      <c r="IVZ35" s="193"/>
      <c r="IWA35" s="193"/>
      <c r="IWB35" s="193"/>
      <c r="IWC35" s="193"/>
      <c r="IWD35" s="193"/>
      <c r="IWE35" s="193"/>
      <c r="IWF35" s="193"/>
      <c r="IWG35" s="193"/>
      <c r="IWH35" s="193"/>
      <c r="IWI35" s="193"/>
      <c r="IWJ35" s="193"/>
      <c r="IWK35" s="193"/>
      <c r="IWL35" s="193"/>
      <c r="IWM35" s="193"/>
      <c r="IWN35" s="193"/>
      <c r="IWO35" s="193"/>
      <c r="IWP35" s="193"/>
      <c r="IWQ35" s="193"/>
      <c r="IWR35" s="193"/>
      <c r="IWS35" s="193"/>
      <c r="IWT35" s="193"/>
      <c r="IWU35" s="193"/>
      <c r="IWV35" s="193"/>
      <c r="IWW35" s="193"/>
      <c r="IWX35" s="193"/>
      <c r="IWY35" s="193"/>
      <c r="IWZ35" s="193"/>
      <c r="IXA35" s="193"/>
      <c r="IXB35" s="193"/>
      <c r="IXC35" s="193"/>
      <c r="IXD35" s="193"/>
      <c r="IXE35" s="193"/>
      <c r="IXF35" s="193"/>
      <c r="IXG35" s="193"/>
      <c r="IXH35" s="193"/>
      <c r="IXI35" s="193"/>
      <c r="IXJ35" s="193"/>
      <c r="IXK35" s="193"/>
      <c r="IXL35" s="193"/>
      <c r="IXM35" s="193"/>
      <c r="IXN35" s="193"/>
      <c r="IXO35" s="193"/>
      <c r="IXP35" s="193"/>
      <c r="IXQ35" s="193"/>
      <c r="IXR35" s="193"/>
      <c r="IXS35" s="193"/>
      <c r="IXT35" s="193"/>
      <c r="IXU35" s="193"/>
      <c r="IXV35" s="193"/>
      <c r="IXW35" s="193"/>
      <c r="IXX35" s="193"/>
      <c r="IXY35" s="193"/>
      <c r="IXZ35" s="193"/>
      <c r="IYA35" s="193"/>
      <c r="IYB35" s="193"/>
      <c r="IYC35" s="193"/>
      <c r="IYD35" s="193"/>
      <c r="IYE35" s="193"/>
      <c r="IYF35" s="193"/>
      <c r="IYG35" s="193"/>
      <c r="IYH35" s="193"/>
      <c r="IYI35" s="193"/>
      <c r="IYJ35" s="193"/>
      <c r="IYK35" s="193"/>
      <c r="IYL35" s="193"/>
      <c r="IYM35" s="193"/>
      <c r="IYN35" s="193"/>
      <c r="IYO35" s="193"/>
      <c r="IYP35" s="193"/>
      <c r="IYQ35" s="193"/>
      <c r="IYR35" s="193"/>
      <c r="IYS35" s="193"/>
      <c r="IYT35" s="193"/>
      <c r="IYU35" s="193"/>
      <c r="IYV35" s="193"/>
      <c r="IYW35" s="193"/>
      <c r="IYX35" s="193"/>
      <c r="IYY35" s="193"/>
      <c r="IYZ35" s="193"/>
      <c r="IZA35" s="193"/>
      <c r="IZB35" s="193"/>
      <c r="IZC35" s="193"/>
      <c r="IZD35" s="193"/>
      <c r="IZE35" s="193"/>
      <c r="IZF35" s="193"/>
      <c r="IZG35" s="193"/>
      <c r="IZH35" s="193"/>
      <c r="IZI35" s="193"/>
      <c r="IZJ35" s="193"/>
      <c r="IZK35" s="193"/>
      <c r="IZL35" s="193"/>
      <c r="IZM35" s="193"/>
      <c r="IZN35" s="193"/>
      <c r="IZO35" s="193"/>
      <c r="IZP35" s="193"/>
      <c r="IZQ35" s="193"/>
      <c r="IZR35" s="193"/>
      <c r="IZS35" s="193"/>
      <c r="IZT35" s="193"/>
      <c r="IZU35" s="193"/>
      <c r="IZV35" s="193"/>
      <c r="IZW35" s="193"/>
      <c r="IZX35" s="193"/>
      <c r="IZY35" s="193"/>
      <c r="IZZ35" s="193"/>
      <c r="JAA35" s="193"/>
      <c r="JAB35" s="193"/>
      <c r="JAC35" s="193"/>
      <c r="JAD35" s="193"/>
      <c r="JAE35" s="193"/>
      <c r="JAF35" s="193"/>
      <c r="JAG35" s="193"/>
      <c r="JAH35" s="193"/>
      <c r="JAI35" s="193"/>
      <c r="JAJ35" s="193"/>
      <c r="JAK35" s="193"/>
      <c r="JAL35" s="193"/>
      <c r="JAM35" s="193"/>
      <c r="JAN35" s="193"/>
      <c r="JAO35" s="193"/>
      <c r="JAP35" s="193"/>
      <c r="JAQ35" s="193"/>
      <c r="JAR35" s="193"/>
      <c r="JAS35" s="193"/>
      <c r="JAT35" s="193"/>
      <c r="JAU35" s="193"/>
      <c r="JAV35" s="193"/>
      <c r="JAW35" s="193"/>
      <c r="JAX35" s="193"/>
      <c r="JAY35" s="193"/>
      <c r="JAZ35" s="193"/>
      <c r="JBA35" s="193"/>
      <c r="JBB35" s="193"/>
      <c r="JBC35" s="193"/>
      <c r="JBD35" s="193"/>
      <c r="JBE35" s="193"/>
      <c r="JBF35" s="193"/>
      <c r="JBG35" s="193"/>
      <c r="JBH35" s="193"/>
      <c r="JBI35" s="193"/>
      <c r="JBJ35" s="193"/>
      <c r="JBK35" s="193"/>
      <c r="JBL35" s="193"/>
      <c r="JBM35" s="193"/>
      <c r="JBN35" s="193"/>
      <c r="JBO35" s="193"/>
      <c r="JBP35" s="193"/>
      <c r="JBQ35" s="193"/>
      <c r="JBR35" s="193"/>
      <c r="JBS35" s="193"/>
      <c r="JBT35" s="193"/>
      <c r="JBU35" s="193"/>
      <c r="JBV35" s="193"/>
      <c r="JBW35" s="193"/>
      <c r="JBX35" s="193"/>
      <c r="JBY35" s="193"/>
      <c r="JBZ35" s="193"/>
      <c r="JCA35" s="193"/>
      <c r="JCB35" s="193"/>
      <c r="JCC35" s="193"/>
      <c r="JCD35" s="193"/>
      <c r="JCE35" s="193"/>
      <c r="JCF35" s="193"/>
      <c r="JCG35" s="193"/>
      <c r="JCH35" s="193"/>
      <c r="JCI35" s="193"/>
      <c r="JCJ35" s="193"/>
      <c r="JCK35" s="193"/>
      <c r="JCL35" s="193"/>
      <c r="JCM35" s="193"/>
      <c r="JCN35" s="193"/>
      <c r="JCO35" s="193"/>
      <c r="JCP35" s="193"/>
      <c r="JCQ35" s="193"/>
      <c r="JCR35" s="193"/>
      <c r="JCS35" s="193"/>
      <c r="JCT35" s="193"/>
      <c r="JCU35" s="193"/>
      <c r="JCV35" s="193"/>
      <c r="JCW35" s="193"/>
      <c r="JCX35" s="193"/>
      <c r="JCY35" s="193"/>
      <c r="JCZ35" s="193"/>
      <c r="JDA35" s="193"/>
      <c r="JDB35" s="193"/>
      <c r="JDC35" s="193"/>
      <c r="JDD35" s="193"/>
      <c r="JDE35" s="193"/>
      <c r="JDF35" s="193"/>
      <c r="JDG35" s="193"/>
      <c r="JDH35" s="193"/>
      <c r="JDI35" s="193"/>
      <c r="JDJ35" s="193"/>
      <c r="JDK35" s="193"/>
      <c r="JDL35" s="193"/>
      <c r="JDM35" s="193"/>
      <c r="JDN35" s="193"/>
      <c r="JDO35" s="193"/>
      <c r="JDP35" s="193"/>
      <c r="JDQ35" s="193"/>
      <c r="JDR35" s="193"/>
      <c r="JDS35" s="193"/>
      <c r="JDT35" s="193"/>
      <c r="JDU35" s="193"/>
      <c r="JDV35" s="193"/>
      <c r="JDW35" s="193"/>
      <c r="JDX35" s="193"/>
      <c r="JDY35" s="193"/>
      <c r="JDZ35" s="193"/>
      <c r="JEA35" s="193"/>
      <c r="JEB35" s="193"/>
      <c r="JEC35" s="193"/>
      <c r="JED35" s="193"/>
      <c r="JEE35" s="193"/>
      <c r="JEF35" s="193"/>
      <c r="JEG35" s="193"/>
      <c r="JEH35" s="193"/>
      <c r="JEI35" s="193"/>
      <c r="JEJ35" s="193"/>
      <c r="JEK35" s="193"/>
      <c r="JEL35" s="193"/>
      <c r="JEM35" s="193"/>
      <c r="JEN35" s="193"/>
      <c r="JEO35" s="193"/>
      <c r="JEP35" s="193"/>
      <c r="JEQ35" s="193"/>
      <c r="JER35" s="193"/>
      <c r="JES35" s="193"/>
      <c r="JET35" s="193"/>
      <c r="JEU35" s="193"/>
      <c r="JEV35" s="193"/>
      <c r="JEW35" s="193"/>
      <c r="JEX35" s="193"/>
      <c r="JEY35" s="193"/>
      <c r="JEZ35" s="193"/>
      <c r="JFA35" s="193"/>
      <c r="JFB35" s="193"/>
      <c r="JFC35" s="193"/>
      <c r="JFD35" s="193"/>
      <c r="JFE35" s="193"/>
      <c r="JFF35" s="193"/>
      <c r="JFG35" s="193"/>
      <c r="JFH35" s="193"/>
      <c r="JFI35" s="193"/>
      <c r="JFJ35" s="193"/>
      <c r="JFK35" s="193"/>
      <c r="JFL35" s="193"/>
      <c r="JFM35" s="193"/>
      <c r="JFN35" s="193"/>
      <c r="JFO35" s="193"/>
      <c r="JFP35" s="193"/>
      <c r="JFQ35" s="193"/>
      <c r="JFR35" s="193"/>
      <c r="JFS35" s="193"/>
      <c r="JFT35" s="193"/>
      <c r="JFU35" s="193"/>
      <c r="JFV35" s="193"/>
      <c r="JFW35" s="193"/>
      <c r="JFX35" s="193"/>
      <c r="JFY35" s="193"/>
      <c r="JFZ35" s="193"/>
      <c r="JGA35" s="193"/>
      <c r="JGB35" s="193"/>
      <c r="JGC35" s="193"/>
      <c r="JGD35" s="193"/>
      <c r="JGE35" s="193"/>
      <c r="JGF35" s="193"/>
      <c r="JGG35" s="193"/>
      <c r="JGH35" s="193"/>
      <c r="JGI35" s="193"/>
      <c r="JGJ35" s="193"/>
      <c r="JGK35" s="193"/>
      <c r="JGL35" s="193"/>
      <c r="JGM35" s="193"/>
      <c r="JGN35" s="193"/>
      <c r="JGO35" s="193"/>
      <c r="JGP35" s="193"/>
      <c r="JGQ35" s="193"/>
      <c r="JGR35" s="193"/>
      <c r="JGS35" s="193"/>
      <c r="JGT35" s="193"/>
      <c r="JGU35" s="193"/>
      <c r="JGV35" s="193"/>
      <c r="JGW35" s="193"/>
      <c r="JGX35" s="193"/>
      <c r="JGY35" s="193"/>
      <c r="JGZ35" s="193"/>
      <c r="JHA35" s="193"/>
      <c r="JHB35" s="193"/>
      <c r="JHC35" s="193"/>
      <c r="JHD35" s="193"/>
      <c r="JHE35" s="193"/>
      <c r="JHF35" s="193"/>
      <c r="JHG35" s="193"/>
      <c r="JHH35" s="193"/>
      <c r="JHI35" s="193"/>
      <c r="JHJ35" s="193"/>
      <c r="JHK35" s="193"/>
      <c r="JHL35" s="193"/>
      <c r="JHM35" s="193"/>
      <c r="JHN35" s="193"/>
      <c r="JHO35" s="193"/>
      <c r="JHP35" s="193"/>
      <c r="JHQ35" s="193"/>
      <c r="JHR35" s="193"/>
      <c r="JHS35" s="193"/>
      <c r="JHT35" s="193"/>
      <c r="JHU35" s="193"/>
      <c r="JHV35" s="193"/>
      <c r="JHW35" s="193"/>
      <c r="JHX35" s="193"/>
      <c r="JHY35" s="193"/>
      <c r="JHZ35" s="193"/>
      <c r="JIA35" s="193"/>
      <c r="JIB35" s="193"/>
      <c r="JIC35" s="193"/>
      <c r="JID35" s="193"/>
      <c r="JIE35" s="193"/>
      <c r="JIF35" s="193"/>
      <c r="JIG35" s="193"/>
      <c r="JIH35" s="193"/>
      <c r="JII35" s="193"/>
      <c r="JIJ35" s="193"/>
      <c r="JIK35" s="193"/>
      <c r="JIL35" s="193"/>
      <c r="JIM35" s="193"/>
      <c r="JIN35" s="193"/>
      <c r="JIO35" s="193"/>
      <c r="JIP35" s="193"/>
      <c r="JIQ35" s="193"/>
      <c r="JIR35" s="193"/>
      <c r="JIS35" s="193"/>
      <c r="JIT35" s="193"/>
      <c r="JIU35" s="193"/>
      <c r="JIV35" s="193"/>
      <c r="JIW35" s="193"/>
      <c r="JIX35" s="193"/>
      <c r="JIY35" s="193"/>
      <c r="JIZ35" s="193"/>
      <c r="JJA35" s="193"/>
      <c r="JJB35" s="193"/>
      <c r="JJC35" s="193"/>
      <c r="JJD35" s="193"/>
      <c r="JJE35" s="193"/>
      <c r="JJF35" s="193"/>
      <c r="JJG35" s="193"/>
      <c r="JJH35" s="193"/>
      <c r="JJI35" s="193"/>
      <c r="JJJ35" s="193"/>
      <c r="JJK35" s="193"/>
      <c r="JJL35" s="193"/>
      <c r="JJM35" s="193"/>
      <c r="JJN35" s="193"/>
      <c r="JJO35" s="193"/>
      <c r="JJP35" s="193"/>
      <c r="JJQ35" s="193"/>
      <c r="JJR35" s="193"/>
      <c r="JJS35" s="193"/>
      <c r="JJT35" s="193"/>
      <c r="JJU35" s="193"/>
      <c r="JJV35" s="193"/>
      <c r="JJW35" s="193"/>
      <c r="JJX35" s="193"/>
      <c r="JJY35" s="193"/>
      <c r="JJZ35" s="193"/>
      <c r="JKA35" s="193"/>
      <c r="JKB35" s="193"/>
      <c r="JKC35" s="193"/>
      <c r="JKD35" s="193"/>
      <c r="JKE35" s="193"/>
      <c r="JKF35" s="193"/>
      <c r="JKG35" s="193"/>
      <c r="JKH35" s="193"/>
      <c r="JKI35" s="193"/>
      <c r="JKJ35" s="193"/>
      <c r="JKK35" s="193"/>
      <c r="JKL35" s="193"/>
      <c r="JKM35" s="193"/>
      <c r="JKN35" s="193"/>
      <c r="JKO35" s="193"/>
      <c r="JKP35" s="193"/>
      <c r="JKQ35" s="193"/>
      <c r="JKR35" s="193"/>
      <c r="JKS35" s="193"/>
      <c r="JKT35" s="193"/>
      <c r="JKU35" s="193"/>
      <c r="JKV35" s="193"/>
      <c r="JKW35" s="193"/>
      <c r="JKX35" s="193"/>
      <c r="JKY35" s="193"/>
      <c r="JKZ35" s="193"/>
      <c r="JLA35" s="193"/>
      <c r="JLB35" s="193"/>
      <c r="JLC35" s="193"/>
      <c r="JLD35" s="193"/>
      <c r="JLE35" s="193"/>
      <c r="JLF35" s="193"/>
      <c r="JLG35" s="193"/>
      <c r="JLH35" s="193"/>
      <c r="JLI35" s="193"/>
      <c r="JLJ35" s="193"/>
      <c r="JLK35" s="193"/>
      <c r="JLL35" s="193"/>
      <c r="JLM35" s="193"/>
      <c r="JLN35" s="193"/>
      <c r="JLO35" s="193"/>
      <c r="JLP35" s="193"/>
      <c r="JLQ35" s="193"/>
      <c r="JLR35" s="193"/>
      <c r="JLS35" s="193"/>
      <c r="JLT35" s="193"/>
      <c r="JLU35" s="193"/>
      <c r="JLV35" s="193"/>
      <c r="JLW35" s="193"/>
      <c r="JLX35" s="193"/>
      <c r="JLY35" s="193"/>
      <c r="JLZ35" s="193"/>
      <c r="JMA35" s="193"/>
      <c r="JMB35" s="193"/>
      <c r="JMC35" s="193"/>
      <c r="JMD35" s="193"/>
      <c r="JME35" s="193"/>
      <c r="JMF35" s="193"/>
      <c r="JMG35" s="193"/>
      <c r="JMH35" s="193"/>
      <c r="JMI35" s="193"/>
      <c r="JMJ35" s="193"/>
      <c r="JMK35" s="193"/>
      <c r="JML35" s="193"/>
      <c r="JMM35" s="193"/>
      <c r="JMN35" s="193"/>
      <c r="JMO35" s="193"/>
      <c r="JMP35" s="193"/>
      <c r="JMQ35" s="193"/>
      <c r="JMR35" s="193"/>
      <c r="JMS35" s="193"/>
      <c r="JMT35" s="193"/>
      <c r="JMU35" s="193"/>
      <c r="JMV35" s="193"/>
      <c r="JMW35" s="193"/>
      <c r="JMX35" s="193"/>
      <c r="JMY35" s="193"/>
      <c r="JMZ35" s="193"/>
      <c r="JNA35" s="193"/>
      <c r="JNB35" s="193"/>
      <c r="JNC35" s="193"/>
      <c r="JND35" s="193"/>
      <c r="JNE35" s="193"/>
      <c r="JNF35" s="193"/>
      <c r="JNG35" s="193"/>
      <c r="JNH35" s="193"/>
      <c r="JNI35" s="193"/>
      <c r="JNJ35" s="193"/>
      <c r="JNK35" s="193"/>
      <c r="JNL35" s="193"/>
      <c r="JNM35" s="193"/>
      <c r="JNN35" s="193"/>
      <c r="JNO35" s="193"/>
      <c r="JNP35" s="193"/>
      <c r="JNQ35" s="193"/>
      <c r="JNR35" s="193"/>
      <c r="JNS35" s="193"/>
      <c r="JNT35" s="193"/>
      <c r="JNU35" s="193"/>
      <c r="JNV35" s="193"/>
      <c r="JNW35" s="193"/>
      <c r="JNX35" s="193"/>
      <c r="JNY35" s="193"/>
      <c r="JNZ35" s="193"/>
      <c r="JOA35" s="193"/>
      <c r="JOB35" s="193"/>
      <c r="JOC35" s="193"/>
      <c r="JOD35" s="193"/>
      <c r="JOE35" s="193"/>
      <c r="JOF35" s="193"/>
      <c r="JOG35" s="193"/>
      <c r="JOH35" s="193"/>
      <c r="JOI35" s="193"/>
      <c r="JOJ35" s="193"/>
      <c r="JOK35" s="193"/>
      <c r="JOL35" s="193"/>
      <c r="JOM35" s="193"/>
      <c r="JON35" s="193"/>
      <c r="JOO35" s="193"/>
      <c r="JOP35" s="193"/>
      <c r="JOQ35" s="193"/>
      <c r="JOR35" s="193"/>
      <c r="JOS35" s="193"/>
      <c r="JOT35" s="193"/>
      <c r="JOU35" s="193"/>
      <c r="JOV35" s="193"/>
      <c r="JOW35" s="193"/>
      <c r="JOX35" s="193"/>
      <c r="JOY35" s="193"/>
      <c r="JOZ35" s="193"/>
      <c r="JPA35" s="193"/>
      <c r="JPB35" s="193"/>
      <c r="JPC35" s="193"/>
      <c r="JPD35" s="193"/>
      <c r="JPE35" s="193"/>
      <c r="JPF35" s="193"/>
      <c r="JPG35" s="193"/>
      <c r="JPH35" s="193"/>
      <c r="JPI35" s="193"/>
      <c r="JPJ35" s="193"/>
      <c r="JPK35" s="193"/>
      <c r="JPL35" s="193"/>
      <c r="JPM35" s="193"/>
      <c r="JPN35" s="193"/>
      <c r="JPO35" s="193"/>
      <c r="JPP35" s="193"/>
      <c r="JPQ35" s="193"/>
      <c r="JPR35" s="193"/>
      <c r="JPS35" s="193"/>
      <c r="JPT35" s="193"/>
      <c r="JPU35" s="193"/>
      <c r="JPV35" s="193"/>
      <c r="JPW35" s="193"/>
      <c r="JPX35" s="193"/>
      <c r="JPY35" s="193"/>
      <c r="JPZ35" s="193"/>
      <c r="JQA35" s="193"/>
      <c r="JQB35" s="193"/>
      <c r="JQC35" s="193"/>
      <c r="JQD35" s="193"/>
      <c r="JQE35" s="193"/>
      <c r="JQF35" s="193"/>
      <c r="JQG35" s="193"/>
      <c r="JQH35" s="193"/>
      <c r="JQI35" s="193"/>
      <c r="JQJ35" s="193"/>
      <c r="JQK35" s="193"/>
      <c r="JQL35" s="193"/>
      <c r="JQM35" s="193"/>
      <c r="JQN35" s="193"/>
      <c r="JQO35" s="193"/>
      <c r="JQP35" s="193"/>
      <c r="JQQ35" s="193"/>
      <c r="JQR35" s="193"/>
      <c r="JQS35" s="193"/>
      <c r="JQT35" s="193"/>
      <c r="JQU35" s="193"/>
      <c r="JQV35" s="193"/>
      <c r="JQW35" s="193"/>
      <c r="JQX35" s="193"/>
      <c r="JQY35" s="193"/>
      <c r="JQZ35" s="193"/>
      <c r="JRA35" s="193"/>
      <c r="JRB35" s="193"/>
      <c r="JRC35" s="193"/>
      <c r="JRD35" s="193"/>
      <c r="JRE35" s="193"/>
      <c r="JRF35" s="193"/>
      <c r="JRG35" s="193"/>
      <c r="JRH35" s="193"/>
      <c r="JRI35" s="193"/>
      <c r="JRJ35" s="193"/>
      <c r="JRK35" s="193"/>
      <c r="JRL35" s="193"/>
      <c r="JRM35" s="193"/>
      <c r="JRN35" s="193"/>
      <c r="JRO35" s="193"/>
      <c r="JRP35" s="193"/>
      <c r="JRQ35" s="193"/>
      <c r="JRR35" s="193"/>
      <c r="JRS35" s="193"/>
      <c r="JRT35" s="193"/>
      <c r="JRU35" s="193"/>
      <c r="JRV35" s="193"/>
      <c r="JRW35" s="193"/>
      <c r="JRX35" s="193"/>
      <c r="JRY35" s="193"/>
      <c r="JRZ35" s="193"/>
      <c r="JSA35" s="193"/>
      <c r="JSB35" s="193"/>
      <c r="JSC35" s="193"/>
      <c r="JSD35" s="193"/>
      <c r="JSE35" s="193"/>
      <c r="JSF35" s="193"/>
      <c r="JSG35" s="193"/>
      <c r="JSH35" s="193"/>
      <c r="JSI35" s="193"/>
      <c r="JSJ35" s="193"/>
      <c r="JSK35" s="193"/>
      <c r="JSL35" s="193"/>
      <c r="JSM35" s="193"/>
      <c r="JSN35" s="193"/>
      <c r="JSO35" s="193"/>
      <c r="JSP35" s="193"/>
      <c r="JSQ35" s="193"/>
      <c r="JSR35" s="193"/>
      <c r="JSS35" s="193"/>
      <c r="JST35" s="193"/>
      <c r="JSU35" s="193"/>
      <c r="JSV35" s="193"/>
      <c r="JSW35" s="193"/>
      <c r="JSX35" s="193"/>
      <c r="JSY35" s="193"/>
      <c r="JSZ35" s="193"/>
      <c r="JTA35" s="193"/>
      <c r="JTB35" s="193"/>
      <c r="JTC35" s="193"/>
      <c r="JTD35" s="193"/>
      <c r="JTE35" s="193"/>
      <c r="JTF35" s="193"/>
      <c r="JTG35" s="193"/>
      <c r="JTH35" s="193"/>
      <c r="JTI35" s="193"/>
      <c r="JTJ35" s="193"/>
      <c r="JTK35" s="193"/>
      <c r="JTL35" s="193"/>
      <c r="JTM35" s="193"/>
      <c r="JTN35" s="193"/>
      <c r="JTO35" s="193"/>
      <c r="JTP35" s="193"/>
      <c r="JTQ35" s="193"/>
      <c r="JTR35" s="193"/>
      <c r="JTS35" s="193"/>
      <c r="JTT35" s="193"/>
      <c r="JTU35" s="193"/>
      <c r="JTV35" s="193"/>
      <c r="JTW35" s="193"/>
      <c r="JTX35" s="193"/>
      <c r="JTY35" s="193"/>
      <c r="JTZ35" s="193"/>
      <c r="JUA35" s="193"/>
      <c r="JUB35" s="193"/>
      <c r="JUC35" s="193"/>
      <c r="JUD35" s="193"/>
      <c r="JUE35" s="193"/>
      <c r="JUF35" s="193"/>
      <c r="JUG35" s="193"/>
      <c r="JUH35" s="193"/>
      <c r="JUI35" s="193"/>
      <c r="JUJ35" s="193"/>
      <c r="JUK35" s="193"/>
      <c r="JUL35" s="193"/>
      <c r="JUM35" s="193"/>
      <c r="JUN35" s="193"/>
      <c r="JUO35" s="193"/>
      <c r="JUP35" s="193"/>
      <c r="JUQ35" s="193"/>
      <c r="JUR35" s="193"/>
      <c r="JUS35" s="193"/>
      <c r="JUT35" s="193"/>
      <c r="JUU35" s="193"/>
      <c r="JUV35" s="193"/>
      <c r="JUW35" s="193"/>
      <c r="JUX35" s="193"/>
      <c r="JUY35" s="193"/>
      <c r="JUZ35" s="193"/>
      <c r="JVA35" s="193"/>
      <c r="JVB35" s="193"/>
      <c r="JVC35" s="193"/>
      <c r="JVD35" s="193"/>
      <c r="JVE35" s="193"/>
      <c r="JVF35" s="193"/>
      <c r="JVG35" s="193"/>
      <c r="JVH35" s="193"/>
      <c r="JVI35" s="193"/>
      <c r="JVJ35" s="193"/>
      <c r="JVK35" s="193"/>
      <c r="JVL35" s="193"/>
      <c r="JVM35" s="193"/>
      <c r="JVN35" s="193"/>
      <c r="JVO35" s="193"/>
      <c r="JVP35" s="193"/>
      <c r="JVQ35" s="193"/>
      <c r="JVR35" s="193"/>
      <c r="JVS35" s="193"/>
      <c r="JVT35" s="193"/>
      <c r="JVU35" s="193"/>
      <c r="JVV35" s="193"/>
      <c r="JVW35" s="193"/>
      <c r="JVX35" s="193"/>
      <c r="JVY35" s="193"/>
      <c r="JVZ35" s="193"/>
      <c r="JWA35" s="193"/>
      <c r="JWB35" s="193"/>
      <c r="JWC35" s="193"/>
      <c r="JWD35" s="193"/>
      <c r="JWE35" s="193"/>
      <c r="JWF35" s="193"/>
      <c r="JWG35" s="193"/>
      <c r="JWH35" s="193"/>
      <c r="JWI35" s="193"/>
      <c r="JWJ35" s="193"/>
      <c r="JWK35" s="193"/>
      <c r="JWL35" s="193"/>
      <c r="JWM35" s="193"/>
      <c r="JWN35" s="193"/>
      <c r="JWO35" s="193"/>
      <c r="JWP35" s="193"/>
      <c r="JWQ35" s="193"/>
      <c r="JWR35" s="193"/>
      <c r="JWS35" s="193"/>
      <c r="JWT35" s="193"/>
      <c r="JWU35" s="193"/>
      <c r="JWV35" s="193"/>
      <c r="JWW35" s="193"/>
      <c r="JWX35" s="193"/>
      <c r="JWY35" s="193"/>
      <c r="JWZ35" s="193"/>
      <c r="JXA35" s="193"/>
      <c r="JXB35" s="193"/>
      <c r="JXC35" s="193"/>
      <c r="JXD35" s="193"/>
      <c r="JXE35" s="193"/>
      <c r="JXF35" s="193"/>
      <c r="JXG35" s="193"/>
      <c r="JXH35" s="193"/>
      <c r="JXI35" s="193"/>
      <c r="JXJ35" s="193"/>
      <c r="JXK35" s="193"/>
      <c r="JXL35" s="193"/>
      <c r="JXM35" s="193"/>
      <c r="JXN35" s="193"/>
      <c r="JXO35" s="193"/>
      <c r="JXP35" s="193"/>
      <c r="JXQ35" s="193"/>
      <c r="JXR35" s="193"/>
      <c r="JXS35" s="193"/>
      <c r="JXT35" s="193"/>
      <c r="JXU35" s="193"/>
      <c r="JXV35" s="193"/>
      <c r="JXW35" s="193"/>
      <c r="JXX35" s="193"/>
      <c r="JXY35" s="193"/>
      <c r="JXZ35" s="193"/>
      <c r="JYA35" s="193"/>
      <c r="JYB35" s="193"/>
      <c r="JYC35" s="193"/>
      <c r="JYD35" s="193"/>
      <c r="JYE35" s="193"/>
      <c r="JYF35" s="193"/>
      <c r="JYG35" s="193"/>
      <c r="JYH35" s="193"/>
      <c r="JYI35" s="193"/>
      <c r="JYJ35" s="193"/>
      <c r="JYK35" s="193"/>
      <c r="JYL35" s="193"/>
      <c r="JYM35" s="193"/>
      <c r="JYN35" s="193"/>
      <c r="JYO35" s="193"/>
      <c r="JYP35" s="193"/>
      <c r="JYQ35" s="193"/>
      <c r="JYR35" s="193"/>
      <c r="JYS35" s="193"/>
      <c r="JYT35" s="193"/>
      <c r="JYU35" s="193"/>
      <c r="JYV35" s="193"/>
      <c r="JYW35" s="193"/>
      <c r="JYX35" s="193"/>
      <c r="JYY35" s="193"/>
      <c r="JYZ35" s="193"/>
      <c r="JZA35" s="193"/>
      <c r="JZB35" s="193"/>
      <c r="JZC35" s="193"/>
      <c r="JZD35" s="193"/>
      <c r="JZE35" s="193"/>
      <c r="JZF35" s="193"/>
      <c r="JZG35" s="193"/>
      <c r="JZH35" s="193"/>
      <c r="JZI35" s="193"/>
      <c r="JZJ35" s="193"/>
      <c r="JZK35" s="193"/>
      <c r="JZL35" s="193"/>
      <c r="JZM35" s="193"/>
      <c r="JZN35" s="193"/>
      <c r="JZO35" s="193"/>
      <c r="JZP35" s="193"/>
      <c r="JZQ35" s="193"/>
      <c r="JZR35" s="193"/>
      <c r="JZS35" s="193"/>
      <c r="JZT35" s="193"/>
      <c r="JZU35" s="193"/>
      <c r="JZV35" s="193"/>
      <c r="JZW35" s="193"/>
      <c r="JZX35" s="193"/>
      <c r="JZY35" s="193"/>
      <c r="JZZ35" s="193"/>
      <c r="KAA35" s="193"/>
      <c r="KAB35" s="193"/>
      <c r="KAC35" s="193"/>
      <c r="KAD35" s="193"/>
      <c r="KAE35" s="193"/>
      <c r="KAF35" s="193"/>
      <c r="KAG35" s="193"/>
      <c r="KAH35" s="193"/>
      <c r="KAI35" s="193"/>
      <c r="KAJ35" s="193"/>
      <c r="KAK35" s="193"/>
      <c r="KAL35" s="193"/>
      <c r="KAM35" s="193"/>
      <c r="KAN35" s="193"/>
      <c r="KAO35" s="193"/>
      <c r="KAP35" s="193"/>
      <c r="KAQ35" s="193"/>
      <c r="KAR35" s="193"/>
      <c r="KAS35" s="193"/>
      <c r="KAT35" s="193"/>
      <c r="KAU35" s="193"/>
      <c r="KAV35" s="193"/>
      <c r="KAW35" s="193"/>
      <c r="KAX35" s="193"/>
      <c r="KAY35" s="193"/>
      <c r="KAZ35" s="193"/>
      <c r="KBA35" s="193"/>
      <c r="KBB35" s="193"/>
      <c r="KBC35" s="193"/>
      <c r="KBD35" s="193"/>
      <c r="KBE35" s="193"/>
      <c r="KBF35" s="193"/>
      <c r="KBG35" s="193"/>
      <c r="KBH35" s="193"/>
      <c r="KBI35" s="193"/>
      <c r="KBJ35" s="193"/>
      <c r="KBK35" s="193"/>
      <c r="KBL35" s="193"/>
      <c r="KBM35" s="193"/>
      <c r="KBN35" s="193"/>
      <c r="KBO35" s="193"/>
      <c r="KBP35" s="193"/>
      <c r="KBQ35" s="193"/>
      <c r="KBR35" s="193"/>
      <c r="KBS35" s="193"/>
      <c r="KBT35" s="193"/>
      <c r="KBU35" s="193"/>
      <c r="KBV35" s="193"/>
      <c r="KBW35" s="193"/>
      <c r="KBX35" s="193"/>
      <c r="KBY35" s="193"/>
      <c r="KBZ35" s="193"/>
      <c r="KCA35" s="193"/>
      <c r="KCB35" s="193"/>
      <c r="KCC35" s="193"/>
      <c r="KCD35" s="193"/>
      <c r="KCE35" s="193"/>
      <c r="KCF35" s="193"/>
      <c r="KCG35" s="193"/>
      <c r="KCH35" s="193"/>
      <c r="KCI35" s="193"/>
      <c r="KCJ35" s="193"/>
      <c r="KCK35" s="193"/>
      <c r="KCL35" s="193"/>
      <c r="KCM35" s="193"/>
      <c r="KCN35" s="193"/>
      <c r="KCO35" s="193"/>
      <c r="KCP35" s="193"/>
      <c r="KCQ35" s="193"/>
      <c r="KCR35" s="193"/>
      <c r="KCS35" s="193"/>
      <c r="KCT35" s="193"/>
      <c r="KCU35" s="193"/>
      <c r="KCV35" s="193"/>
      <c r="KCW35" s="193"/>
      <c r="KCX35" s="193"/>
      <c r="KCY35" s="193"/>
      <c r="KCZ35" s="193"/>
      <c r="KDA35" s="193"/>
      <c r="KDB35" s="193"/>
      <c r="KDC35" s="193"/>
      <c r="KDD35" s="193"/>
      <c r="KDE35" s="193"/>
      <c r="KDF35" s="193"/>
      <c r="KDG35" s="193"/>
      <c r="KDH35" s="193"/>
      <c r="KDI35" s="193"/>
      <c r="KDJ35" s="193"/>
      <c r="KDK35" s="193"/>
      <c r="KDL35" s="193"/>
      <c r="KDM35" s="193"/>
      <c r="KDN35" s="193"/>
      <c r="KDO35" s="193"/>
      <c r="KDP35" s="193"/>
      <c r="KDQ35" s="193"/>
      <c r="KDR35" s="193"/>
      <c r="KDS35" s="193"/>
      <c r="KDT35" s="193"/>
      <c r="KDU35" s="193"/>
      <c r="KDV35" s="193"/>
      <c r="KDW35" s="193"/>
      <c r="KDX35" s="193"/>
      <c r="KDY35" s="193"/>
      <c r="KDZ35" s="193"/>
      <c r="KEA35" s="193"/>
      <c r="KEB35" s="193"/>
      <c r="KEC35" s="193"/>
      <c r="KED35" s="193"/>
      <c r="KEE35" s="193"/>
      <c r="KEF35" s="193"/>
      <c r="KEG35" s="193"/>
      <c r="KEH35" s="193"/>
      <c r="KEI35" s="193"/>
      <c r="KEJ35" s="193"/>
      <c r="KEK35" s="193"/>
      <c r="KEL35" s="193"/>
      <c r="KEM35" s="193"/>
      <c r="KEN35" s="193"/>
      <c r="KEO35" s="193"/>
      <c r="KEP35" s="193"/>
      <c r="KEQ35" s="193"/>
      <c r="KER35" s="193"/>
      <c r="KES35" s="193"/>
      <c r="KET35" s="193"/>
      <c r="KEU35" s="193"/>
      <c r="KEV35" s="193"/>
      <c r="KEW35" s="193"/>
      <c r="KEX35" s="193"/>
      <c r="KEY35" s="193"/>
      <c r="KEZ35" s="193"/>
      <c r="KFA35" s="193"/>
      <c r="KFB35" s="193"/>
      <c r="KFC35" s="193"/>
      <c r="KFD35" s="193"/>
      <c r="KFE35" s="193"/>
      <c r="KFF35" s="193"/>
      <c r="KFG35" s="193"/>
      <c r="KFH35" s="193"/>
      <c r="KFI35" s="193"/>
      <c r="KFJ35" s="193"/>
      <c r="KFK35" s="193"/>
      <c r="KFL35" s="193"/>
      <c r="KFM35" s="193"/>
      <c r="KFN35" s="193"/>
      <c r="KFO35" s="193"/>
      <c r="KFP35" s="193"/>
      <c r="KFQ35" s="193"/>
      <c r="KFR35" s="193"/>
      <c r="KFS35" s="193"/>
      <c r="KFT35" s="193"/>
      <c r="KFU35" s="193"/>
      <c r="KFV35" s="193"/>
      <c r="KFW35" s="193"/>
      <c r="KFX35" s="193"/>
      <c r="KFY35" s="193"/>
      <c r="KFZ35" s="193"/>
      <c r="KGA35" s="193"/>
      <c r="KGB35" s="193"/>
      <c r="KGC35" s="193"/>
      <c r="KGD35" s="193"/>
      <c r="KGE35" s="193"/>
      <c r="KGF35" s="193"/>
      <c r="KGG35" s="193"/>
      <c r="KGH35" s="193"/>
      <c r="KGI35" s="193"/>
      <c r="KGJ35" s="193"/>
      <c r="KGK35" s="193"/>
      <c r="KGL35" s="193"/>
      <c r="KGM35" s="193"/>
      <c r="KGN35" s="193"/>
      <c r="KGO35" s="193"/>
      <c r="KGP35" s="193"/>
      <c r="KGQ35" s="193"/>
      <c r="KGR35" s="193"/>
      <c r="KGS35" s="193"/>
      <c r="KGT35" s="193"/>
      <c r="KGU35" s="193"/>
      <c r="KGV35" s="193"/>
      <c r="KGW35" s="193"/>
      <c r="KGX35" s="193"/>
      <c r="KGY35" s="193"/>
      <c r="KGZ35" s="193"/>
      <c r="KHA35" s="193"/>
      <c r="KHB35" s="193"/>
      <c r="KHC35" s="193"/>
      <c r="KHD35" s="193"/>
      <c r="KHE35" s="193"/>
      <c r="KHF35" s="193"/>
      <c r="KHG35" s="193"/>
      <c r="KHH35" s="193"/>
      <c r="KHI35" s="193"/>
      <c r="KHJ35" s="193"/>
      <c r="KHK35" s="193"/>
      <c r="KHL35" s="193"/>
      <c r="KHM35" s="193"/>
      <c r="KHN35" s="193"/>
      <c r="KHO35" s="193"/>
      <c r="KHP35" s="193"/>
      <c r="KHQ35" s="193"/>
      <c r="KHR35" s="193"/>
      <c r="KHS35" s="193"/>
      <c r="KHT35" s="193"/>
      <c r="KHU35" s="193"/>
      <c r="KHV35" s="193"/>
      <c r="KHW35" s="193"/>
      <c r="KHX35" s="193"/>
      <c r="KHY35" s="193"/>
      <c r="KHZ35" s="193"/>
      <c r="KIA35" s="193"/>
      <c r="KIB35" s="193"/>
      <c r="KIC35" s="193"/>
      <c r="KID35" s="193"/>
      <c r="KIE35" s="193"/>
      <c r="KIF35" s="193"/>
      <c r="KIG35" s="193"/>
      <c r="KIH35" s="193"/>
      <c r="KII35" s="193"/>
      <c r="KIJ35" s="193"/>
      <c r="KIK35" s="193"/>
      <c r="KIL35" s="193"/>
      <c r="KIM35" s="193"/>
      <c r="KIN35" s="193"/>
      <c r="KIO35" s="193"/>
      <c r="KIP35" s="193"/>
      <c r="KIQ35" s="193"/>
      <c r="KIR35" s="193"/>
      <c r="KIS35" s="193"/>
      <c r="KIT35" s="193"/>
      <c r="KIU35" s="193"/>
      <c r="KIV35" s="193"/>
      <c r="KIW35" s="193"/>
      <c r="KIX35" s="193"/>
      <c r="KIY35" s="193"/>
      <c r="KIZ35" s="193"/>
      <c r="KJA35" s="193"/>
      <c r="KJB35" s="193"/>
      <c r="KJC35" s="193"/>
      <c r="KJD35" s="193"/>
      <c r="KJE35" s="193"/>
      <c r="KJF35" s="193"/>
      <c r="KJG35" s="193"/>
      <c r="KJH35" s="193"/>
      <c r="KJI35" s="193"/>
      <c r="KJJ35" s="193"/>
      <c r="KJK35" s="193"/>
      <c r="KJL35" s="193"/>
      <c r="KJM35" s="193"/>
      <c r="KJN35" s="193"/>
      <c r="KJO35" s="193"/>
      <c r="KJP35" s="193"/>
      <c r="KJQ35" s="193"/>
      <c r="KJR35" s="193"/>
      <c r="KJS35" s="193"/>
      <c r="KJT35" s="193"/>
      <c r="KJU35" s="193"/>
      <c r="KJV35" s="193"/>
      <c r="KJW35" s="193"/>
      <c r="KJX35" s="193"/>
      <c r="KJY35" s="193"/>
      <c r="KJZ35" s="193"/>
      <c r="KKA35" s="193"/>
      <c r="KKB35" s="193"/>
      <c r="KKC35" s="193"/>
      <c r="KKD35" s="193"/>
      <c r="KKE35" s="193"/>
      <c r="KKF35" s="193"/>
      <c r="KKG35" s="193"/>
      <c r="KKH35" s="193"/>
      <c r="KKI35" s="193"/>
      <c r="KKJ35" s="193"/>
      <c r="KKK35" s="193"/>
      <c r="KKL35" s="193"/>
      <c r="KKM35" s="193"/>
      <c r="KKN35" s="193"/>
      <c r="KKO35" s="193"/>
      <c r="KKP35" s="193"/>
      <c r="KKQ35" s="193"/>
      <c r="KKR35" s="193"/>
      <c r="KKS35" s="193"/>
      <c r="KKT35" s="193"/>
      <c r="KKU35" s="193"/>
      <c r="KKV35" s="193"/>
      <c r="KKW35" s="193"/>
      <c r="KKX35" s="193"/>
      <c r="KKY35" s="193"/>
      <c r="KKZ35" s="193"/>
      <c r="KLA35" s="193"/>
      <c r="KLB35" s="193"/>
      <c r="KLC35" s="193"/>
      <c r="KLD35" s="193"/>
      <c r="KLE35" s="193"/>
      <c r="KLF35" s="193"/>
      <c r="KLG35" s="193"/>
      <c r="KLH35" s="193"/>
      <c r="KLI35" s="193"/>
      <c r="KLJ35" s="193"/>
      <c r="KLK35" s="193"/>
      <c r="KLL35" s="193"/>
      <c r="KLM35" s="193"/>
      <c r="KLN35" s="193"/>
      <c r="KLO35" s="193"/>
      <c r="KLP35" s="193"/>
      <c r="KLQ35" s="193"/>
      <c r="KLR35" s="193"/>
      <c r="KLS35" s="193"/>
      <c r="KLT35" s="193"/>
      <c r="KLU35" s="193"/>
      <c r="KLV35" s="193"/>
      <c r="KLW35" s="193"/>
      <c r="KLX35" s="193"/>
      <c r="KLY35" s="193"/>
      <c r="KLZ35" s="193"/>
      <c r="KMA35" s="193"/>
      <c r="KMB35" s="193"/>
      <c r="KMC35" s="193"/>
      <c r="KMD35" s="193"/>
      <c r="KME35" s="193"/>
      <c r="KMF35" s="193"/>
      <c r="KMG35" s="193"/>
      <c r="KMH35" s="193"/>
      <c r="KMI35" s="193"/>
      <c r="KMJ35" s="193"/>
      <c r="KMK35" s="193"/>
      <c r="KML35" s="193"/>
      <c r="KMM35" s="193"/>
      <c r="KMN35" s="193"/>
      <c r="KMO35" s="193"/>
      <c r="KMP35" s="193"/>
      <c r="KMQ35" s="193"/>
      <c r="KMR35" s="193"/>
      <c r="KMS35" s="193"/>
      <c r="KMT35" s="193"/>
      <c r="KMU35" s="193"/>
      <c r="KMV35" s="193"/>
      <c r="KMW35" s="193"/>
      <c r="KMX35" s="193"/>
      <c r="KMY35" s="193"/>
      <c r="KMZ35" s="193"/>
      <c r="KNA35" s="193"/>
      <c r="KNB35" s="193"/>
      <c r="KNC35" s="193"/>
      <c r="KND35" s="193"/>
      <c r="KNE35" s="193"/>
      <c r="KNF35" s="193"/>
      <c r="KNG35" s="193"/>
      <c r="KNH35" s="193"/>
      <c r="KNI35" s="193"/>
      <c r="KNJ35" s="193"/>
      <c r="KNK35" s="193"/>
      <c r="KNL35" s="193"/>
      <c r="KNM35" s="193"/>
      <c r="KNN35" s="193"/>
      <c r="KNO35" s="193"/>
      <c r="KNP35" s="193"/>
      <c r="KNQ35" s="193"/>
      <c r="KNR35" s="193"/>
      <c r="KNS35" s="193"/>
      <c r="KNT35" s="193"/>
      <c r="KNU35" s="193"/>
      <c r="KNV35" s="193"/>
      <c r="KNW35" s="193"/>
      <c r="KNX35" s="193"/>
      <c r="KNY35" s="193"/>
      <c r="KNZ35" s="193"/>
      <c r="KOA35" s="193"/>
      <c r="KOB35" s="193"/>
      <c r="KOC35" s="193"/>
      <c r="KOD35" s="193"/>
      <c r="KOE35" s="193"/>
      <c r="KOF35" s="193"/>
      <c r="KOG35" s="193"/>
      <c r="KOH35" s="193"/>
      <c r="KOI35" s="193"/>
      <c r="KOJ35" s="193"/>
      <c r="KOK35" s="193"/>
      <c r="KOL35" s="193"/>
      <c r="KOM35" s="193"/>
      <c r="KON35" s="193"/>
      <c r="KOO35" s="193"/>
      <c r="KOP35" s="193"/>
      <c r="KOQ35" s="193"/>
      <c r="KOR35" s="193"/>
      <c r="KOS35" s="193"/>
      <c r="KOT35" s="193"/>
      <c r="KOU35" s="193"/>
      <c r="KOV35" s="193"/>
      <c r="KOW35" s="193"/>
      <c r="KOX35" s="193"/>
      <c r="KOY35" s="193"/>
      <c r="KOZ35" s="193"/>
      <c r="KPA35" s="193"/>
      <c r="KPB35" s="193"/>
      <c r="KPC35" s="193"/>
      <c r="KPD35" s="193"/>
      <c r="KPE35" s="193"/>
      <c r="KPF35" s="193"/>
      <c r="KPG35" s="193"/>
      <c r="KPH35" s="193"/>
      <c r="KPI35" s="193"/>
      <c r="KPJ35" s="193"/>
      <c r="KPK35" s="193"/>
      <c r="KPL35" s="193"/>
      <c r="KPM35" s="193"/>
      <c r="KPN35" s="193"/>
      <c r="KPO35" s="193"/>
      <c r="KPP35" s="193"/>
      <c r="KPQ35" s="193"/>
      <c r="KPR35" s="193"/>
      <c r="KPS35" s="193"/>
      <c r="KPT35" s="193"/>
      <c r="KPU35" s="193"/>
      <c r="KPV35" s="193"/>
      <c r="KPW35" s="193"/>
      <c r="KPX35" s="193"/>
      <c r="KPY35" s="193"/>
      <c r="KPZ35" s="193"/>
      <c r="KQA35" s="193"/>
      <c r="KQB35" s="193"/>
      <c r="KQC35" s="193"/>
      <c r="KQD35" s="193"/>
      <c r="KQE35" s="193"/>
      <c r="KQF35" s="193"/>
      <c r="KQG35" s="193"/>
      <c r="KQH35" s="193"/>
      <c r="KQI35" s="193"/>
      <c r="KQJ35" s="193"/>
      <c r="KQK35" s="193"/>
      <c r="KQL35" s="193"/>
      <c r="KQM35" s="193"/>
      <c r="KQN35" s="193"/>
      <c r="KQO35" s="193"/>
      <c r="KQP35" s="193"/>
      <c r="KQQ35" s="193"/>
      <c r="KQR35" s="193"/>
      <c r="KQS35" s="193"/>
      <c r="KQT35" s="193"/>
      <c r="KQU35" s="193"/>
      <c r="KQV35" s="193"/>
      <c r="KQW35" s="193"/>
      <c r="KQX35" s="193"/>
      <c r="KQY35" s="193"/>
      <c r="KQZ35" s="193"/>
      <c r="KRA35" s="193"/>
      <c r="KRB35" s="193"/>
      <c r="KRC35" s="193"/>
      <c r="KRD35" s="193"/>
      <c r="KRE35" s="193"/>
      <c r="KRF35" s="193"/>
      <c r="KRG35" s="193"/>
      <c r="KRH35" s="193"/>
      <c r="KRI35" s="193"/>
      <c r="KRJ35" s="193"/>
      <c r="KRK35" s="193"/>
      <c r="KRL35" s="193"/>
      <c r="KRM35" s="193"/>
      <c r="KRN35" s="193"/>
      <c r="KRO35" s="193"/>
      <c r="KRP35" s="193"/>
      <c r="KRQ35" s="193"/>
      <c r="KRR35" s="193"/>
      <c r="KRS35" s="193"/>
      <c r="KRT35" s="193"/>
      <c r="KRU35" s="193"/>
      <c r="KRV35" s="193"/>
      <c r="KRW35" s="193"/>
      <c r="KRX35" s="193"/>
      <c r="KRY35" s="193"/>
      <c r="KRZ35" s="193"/>
      <c r="KSA35" s="193"/>
      <c r="KSB35" s="193"/>
      <c r="KSC35" s="193"/>
      <c r="KSD35" s="193"/>
      <c r="KSE35" s="193"/>
      <c r="KSF35" s="193"/>
      <c r="KSG35" s="193"/>
      <c r="KSH35" s="193"/>
      <c r="KSI35" s="193"/>
      <c r="KSJ35" s="193"/>
      <c r="KSK35" s="193"/>
      <c r="KSL35" s="193"/>
      <c r="KSM35" s="193"/>
      <c r="KSN35" s="193"/>
      <c r="KSO35" s="193"/>
      <c r="KSP35" s="193"/>
      <c r="KSQ35" s="193"/>
      <c r="KSR35" s="193"/>
      <c r="KSS35" s="193"/>
      <c r="KST35" s="193"/>
      <c r="KSU35" s="193"/>
      <c r="KSV35" s="193"/>
      <c r="KSW35" s="193"/>
      <c r="KSX35" s="193"/>
      <c r="KSY35" s="193"/>
      <c r="KSZ35" s="193"/>
      <c r="KTA35" s="193"/>
      <c r="KTB35" s="193"/>
      <c r="KTC35" s="193"/>
      <c r="KTD35" s="193"/>
      <c r="KTE35" s="193"/>
      <c r="KTF35" s="193"/>
      <c r="KTG35" s="193"/>
      <c r="KTH35" s="193"/>
      <c r="KTI35" s="193"/>
      <c r="KTJ35" s="193"/>
      <c r="KTK35" s="193"/>
      <c r="KTL35" s="193"/>
      <c r="KTM35" s="193"/>
      <c r="KTN35" s="193"/>
      <c r="KTO35" s="193"/>
      <c r="KTP35" s="193"/>
      <c r="KTQ35" s="193"/>
      <c r="KTR35" s="193"/>
      <c r="KTS35" s="193"/>
      <c r="KTT35" s="193"/>
      <c r="KTU35" s="193"/>
      <c r="KTV35" s="193"/>
      <c r="KTW35" s="193"/>
      <c r="KTX35" s="193"/>
      <c r="KTY35" s="193"/>
      <c r="KTZ35" s="193"/>
      <c r="KUA35" s="193"/>
      <c r="KUB35" s="193"/>
      <c r="KUC35" s="193"/>
      <c r="KUD35" s="193"/>
      <c r="KUE35" s="193"/>
      <c r="KUF35" s="193"/>
      <c r="KUG35" s="193"/>
      <c r="KUH35" s="193"/>
      <c r="KUI35" s="193"/>
      <c r="KUJ35" s="193"/>
      <c r="KUK35" s="193"/>
      <c r="KUL35" s="193"/>
      <c r="KUM35" s="193"/>
      <c r="KUN35" s="193"/>
      <c r="KUO35" s="193"/>
      <c r="KUP35" s="193"/>
      <c r="KUQ35" s="193"/>
      <c r="KUR35" s="193"/>
      <c r="KUS35" s="193"/>
      <c r="KUT35" s="193"/>
      <c r="KUU35" s="193"/>
      <c r="KUV35" s="193"/>
      <c r="KUW35" s="193"/>
      <c r="KUX35" s="193"/>
      <c r="KUY35" s="193"/>
      <c r="KUZ35" s="193"/>
      <c r="KVA35" s="193"/>
      <c r="KVB35" s="193"/>
      <c r="KVC35" s="193"/>
      <c r="KVD35" s="193"/>
      <c r="KVE35" s="193"/>
      <c r="KVF35" s="193"/>
      <c r="KVG35" s="193"/>
      <c r="KVH35" s="193"/>
      <c r="KVI35" s="193"/>
      <c r="KVJ35" s="193"/>
      <c r="KVK35" s="193"/>
      <c r="KVL35" s="193"/>
      <c r="KVM35" s="193"/>
      <c r="KVN35" s="193"/>
      <c r="KVO35" s="193"/>
      <c r="KVP35" s="193"/>
      <c r="KVQ35" s="193"/>
      <c r="KVR35" s="193"/>
      <c r="KVS35" s="193"/>
      <c r="KVT35" s="193"/>
      <c r="KVU35" s="193"/>
      <c r="KVV35" s="193"/>
      <c r="KVW35" s="193"/>
      <c r="KVX35" s="193"/>
      <c r="KVY35" s="193"/>
      <c r="KVZ35" s="193"/>
      <c r="KWA35" s="193"/>
      <c r="KWB35" s="193"/>
      <c r="KWC35" s="193"/>
      <c r="KWD35" s="193"/>
      <c r="KWE35" s="193"/>
      <c r="KWF35" s="193"/>
      <c r="KWG35" s="193"/>
      <c r="KWH35" s="193"/>
      <c r="KWI35" s="193"/>
      <c r="KWJ35" s="193"/>
      <c r="KWK35" s="193"/>
      <c r="KWL35" s="193"/>
      <c r="KWM35" s="193"/>
      <c r="KWN35" s="193"/>
      <c r="KWO35" s="193"/>
      <c r="KWP35" s="193"/>
      <c r="KWQ35" s="193"/>
      <c r="KWR35" s="193"/>
      <c r="KWS35" s="193"/>
      <c r="KWT35" s="193"/>
      <c r="KWU35" s="193"/>
      <c r="KWV35" s="193"/>
      <c r="KWW35" s="193"/>
      <c r="KWX35" s="193"/>
      <c r="KWY35" s="193"/>
      <c r="KWZ35" s="193"/>
      <c r="KXA35" s="193"/>
      <c r="KXB35" s="193"/>
      <c r="KXC35" s="193"/>
      <c r="KXD35" s="193"/>
      <c r="KXE35" s="193"/>
      <c r="KXF35" s="193"/>
      <c r="KXG35" s="193"/>
      <c r="KXH35" s="193"/>
      <c r="KXI35" s="193"/>
      <c r="KXJ35" s="193"/>
      <c r="KXK35" s="193"/>
      <c r="KXL35" s="193"/>
      <c r="KXM35" s="193"/>
      <c r="KXN35" s="193"/>
      <c r="KXO35" s="193"/>
      <c r="KXP35" s="193"/>
      <c r="KXQ35" s="193"/>
      <c r="KXR35" s="193"/>
      <c r="KXS35" s="193"/>
      <c r="KXT35" s="193"/>
      <c r="KXU35" s="193"/>
      <c r="KXV35" s="193"/>
      <c r="KXW35" s="193"/>
      <c r="KXX35" s="193"/>
      <c r="KXY35" s="193"/>
      <c r="KXZ35" s="193"/>
      <c r="KYA35" s="193"/>
      <c r="KYB35" s="193"/>
      <c r="KYC35" s="193"/>
      <c r="KYD35" s="193"/>
      <c r="KYE35" s="193"/>
      <c r="KYF35" s="193"/>
      <c r="KYG35" s="193"/>
      <c r="KYH35" s="193"/>
      <c r="KYI35" s="193"/>
      <c r="KYJ35" s="193"/>
      <c r="KYK35" s="193"/>
      <c r="KYL35" s="193"/>
      <c r="KYM35" s="193"/>
      <c r="KYN35" s="193"/>
      <c r="KYO35" s="193"/>
      <c r="KYP35" s="193"/>
      <c r="KYQ35" s="193"/>
      <c r="KYR35" s="193"/>
      <c r="KYS35" s="193"/>
      <c r="KYT35" s="193"/>
      <c r="KYU35" s="193"/>
      <c r="KYV35" s="193"/>
      <c r="KYW35" s="193"/>
      <c r="KYX35" s="193"/>
      <c r="KYY35" s="193"/>
      <c r="KYZ35" s="193"/>
      <c r="KZA35" s="193"/>
      <c r="KZB35" s="193"/>
      <c r="KZC35" s="193"/>
      <c r="KZD35" s="193"/>
      <c r="KZE35" s="193"/>
      <c r="KZF35" s="193"/>
      <c r="KZG35" s="193"/>
      <c r="KZH35" s="193"/>
      <c r="KZI35" s="193"/>
      <c r="KZJ35" s="193"/>
      <c r="KZK35" s="193"/>
      <c r="KZL35" s="193"/>
      <c r="KZM35" s="193"/>
      <c r="KZN35" s="193"/>
      <c r="KZO35" s="193"/>
      <c r="KZP35" s="193"/>
      <c r="KZQ35" s="193"/>
      <c r="KZR35" s="193"/>
      <c r="KZS35" s="193"/>
      <c r="KZT35" s="193"/>
      <c r="KZU35" s="193"/>
      <c r="KZV35" s="193"/>
      <c r="KZW35" s="193"/>
      <c r="KZX35" s="193"/>
      <c r="KZY35" s="193"/>
      <c r="KZZ35" s="193"/>
      <c r="LAA35" s="193"/>
      <c r="LAB35" s="193"/>
      <c r="LAC35" s="193"/>
      <c r="LAD35" s="193"/>
      <c r="LAE35" s="193"/>
      <c r="LAF35" s="193"/>
      <c r="LAG35" s="193"/>
      <c r="LAH35" s="193"/>
      <c r="LAI35" s="193"/>
      <c r="LAJ35" s="193"/>
      <c r="LAK35" s="193"/>
      <c r="LAL35" s="193"/>
      <c r="LAM35" s="193"/>
      <c r="LAN35" s="193"/>
      <c r="LAO35" s="193"/>
      <c r="LAP35" s="193"/>
      <c r="LAQ35" s="193"/>
      <c r="LAR35" s="193"/>
      <c r="LAS35" s="193"/>
      <c r="LAT35" s="193"/>
      <c r="LAU35" s="193"/>
      <c r="LAV35" s="193"/>
      <c r="LAW35" s="193"/>
      <c r="LAX35" s="193"/>
      <c r="LAY35" s="193"/>
      <c r="LAZ35" s="193"/>
      <c r="LBA35" s="193"/>
      <c r="LBB35" s="193"/>
      <c r="LBC35" s="193"/>
      <c r="LBD35" s="193"/>
      <c r="LBE35" s="193"/>
      <c r="LBF35" s="193"/>
      <c r="LBG35" s="193"/>
      <c r="LBH35" s="193"/>
      <c r="LBI35" s="193"/>
      <c r="LBJ35" s="193"/>
      <c r="LBK35" s="193"/>
      <c r="LBL35" s="193"/>
      <c r="LBM35" s="193"/>
      <c r="LBN35" s="193"/>
      <c r="LBO35" s="193"/>
      <c r="LBP35" s="193"/>
      <c r="LBQ35" s="193"/>
      <c r="LBR35" s="193"/>
      <c r="LBS35" s="193"/>
      <c r="LBT35" s="193"/>
      <c r="LBU35" s="193"/>
      <c r="LBV35" s="193"/>
      <c r="LBW35" s="193"/>
      <c r="LBX35" s="193"/>
      <c r="LBY35" s="193"/>
      <c r="LBZ35" s="193"/>
      <c r="LCA35" s="193"/>
      <c r="LCB35" s="193"/>
      <c r="LCC35" s="193"/>
      <c r="LCD35" s="193"/>
      <c r="LCE35" s="193"/>
      <c r="LCF35" s="193"/>
      <c r="LCG35" s="193"/>
      <c r="LCH35" s="193"/>
      <c r="LCI35" s="193"/>
      <c r="LCJ35" s="193"/>
      <c r="LCK35" s="193"/>
      <c r="LCL35" s="193"/>
      <c r="LCM35" s="193"/>
      <c r="LCN35" s="193"/>
      <c r="LCO35" s="193"/>
      <c r="LCP35" s="193"/>
      <c r="LCQ35" s="193"/>
      <c r="LCR35" s="193"/>
      <c r="LCS35" s="193"/>
      <c r="LCT35" s="193"/>
      <c r="LCU35" s="193"/>
      <c r="LCV35" s="193"/>
      <c r="LCW35" s="193"/>
      <c r="LCX35" s="193"/>
      <c r="LCY35" s="193"/>
      <c r="LCZ35" s="193"/>
      <c r="LDA35" s="193"/>
      <c r="LDB35" s="193"/>
      <c r="LDC35" s="193"/>
      <c r="LDD35" s="193"/>
      <c r="LDE35" s="193"/>
      <c r="LDF35" s="193"/>
      <c r="LDG35" s="193"/>
      <c r="LDH35" s="193"/>
      <c r="LDI35" s="193"/>
      <c r="LDJ35" s="193"/>
      <c r="LDK35" s="193"/>
      <c r="LDL35" s="193"/>
      <c r="LDM35" s="193"/>
      <c r="LDN35" s="193"/>
      <c r="LDO35" s="193"/>
      <c r="LDP35" s="193"/>
      <c r="LDQ35" s="193"/>
      <c r="LDR35" s="193"/>
      <c r="LDS35" s="193"/>
      <c r="LDT35" s="193"/>
      <c r="LDU35" s="193"/>
      <c r="LDV35" s="193"/>
      <c r="LDW35" s="193"/>
      <c r="LDX35" s="193"/>
      <c r="LDY35" s="193"/>
      <c r="LDZ35" s="193"/>
      <c r="LEA35" s="193"/>
      <c r="LEB35" s="193"/>
      <c r="LEC35" s="193"/>
      <c r="LED35" s="193"/>
      <c r="LEE35" s="193"/>
      <c r="LEF35" s="193"/>
      <c r="LEG35" s="193"/>
      <c r="LEH35" s="193"/>
      <c r="LEI35" s="193"/>
      <c r="LEJ35" s="193"/>
      <c r="LEK35" s="193"/>
      <c r="LEL35" s="193"/>
      <c r="LEM35" s="193"/>
      <c r="LEN35" s="193"/>
      <c r="LEO35" s="193"/>
      <c r="LEP35" s="193"/>
      <c r="LEQ35" s="193"/>
      <c r="LER35" s="193"/>
      <c r="LES35" s="193"/>
      <c r="LET35" s="193"/>
      <c r="LEU35" s="193"/>
      <c r="LEV35" s="193"/>
      <c r="LEW35" s="193"/>
      <c r="LEX35" s="193"/>
      <c r="LEY35" s="193"/>
      <c r="LEZ35" s="193"/>
      <c r="LFA35" s="193"/>
      <c r="LFB35" s="193"/>
      <c r="LFC35" s="193"/>
      <c r="LFD35" s="193"/>
      <c r="LFE35" s="193"/>
      <c r="LFF35" s="193"/>
      <c r="LFG35" s="193"/>
      <c r="LFH35" s="193"/>
      <c r="LFI35" s="193"/>
      <c r="LFJ35" s="193"/>
      <c r="LFK35" s="193"/>
      <c r="LFL35" s="193"/>
      <c r="LFM35" s="193"/>
      <c r="LFN35" s="193"/>
      <c r="LFO35" s="193"/>
      <c r="LFP35" s="193"/>
      <c r="LFQ35" s="193"/>
      <c r="LFR35" s="193"/>
      <c r="LFS35" s="193"/>
      <c r="LFT35" s="193"/>
      <c r="LFU35" s="193"/>
      <c r="LFV35" s="193"/>
      <c r="LFW35" s="193"/>
      <c r="LFX35" s="193"/>
      <c r="LFY35" s="193"/>
      <c r="LFZ35" s="193"/>
      <c r="LGA35" s="193"/>
      <c r="LGB35" s="193"/>
      <c r="LGC35" s="193"/>
      <c r="LGD35" s="193"/>
      <c r="LGE35" s="193"/>
      <c r="LGF35" s="193"/>
      <c r="LGG35" s="193"/>
      <c r="LGH35" s="193"/>
      <c r="LGI35" s="193"/>
      <c r="LGJ35" s="193"/>
      <c r="LGK35" s="193"/>
      <c r="LGL35" s="193"/>
      <c r="LGM35" s="193"/>
      <c r="LGN35" s="193"/>
      <c r="LGO35" s="193"/>
      <c r="LGP35" s="193"/>
      <c r="LGQ35" s="193"/>
      <c r="LGR35" s="193"/>
      <c r="LGS35" s="193"/>
      <c r="LGT35" s="193"/>
      <c r="LGU35" s="193"/>
      <c r="LGV35" s="193"/>
      <c r="LGW35" s="193"/>
      <c r="LGX35" s="193"/>
      <c r="LGY35" s="193"/>
      <c r="LGZ35" s="193"/>
      <c r="LHA35" s="193"/>
      <c r="LHB35" s="193"/>
      <c r="LHC35" s="193"/>
      <c r="LHD35" s="193"/>
      <c r="LHE35" s="193"/>
      <c r="LHF35" s="193"/>
      <c r="LHG35" s="193"/>
      <c r="LHH35" s="193"/>
      <c r="LHI35" s="193"/>
      <c r="LHJ35" s="193"/>
      <c r="LHK35" s="193"/>
      <c r="LHL35" s="193"/>
      <c r="LHM35" s="193"/>
      <c r="LHN35" s="193"/>
      <c r="LHO35" s="193"/>
      <c r="LHP35" s="193"/>
      <c r="LHQ35" s="193"/>
      <c r="LHR35" s="193"/>
      <c r="LHS35" s="193"/>
      <c r="LHT35" s="193"/>
      <c r="LHU35" s="193"/>
      <c r="LHV35" s="193"/>
      <c r="LHW35" s="193"/>
      <c r="LHX35" s="193"/>
      <c r="LHY35" s="193"/>
      <c r="LHZ35" s="193"/>
      <c r="LIA35" s="193"/>
      <c r="LIB35" s="193"/>
      <c r="LIC35" s="193"/>
      <c r="LID35" s="193"/>
      <c r="LIE35" s="193"/>
      <c r="LIF35" s="193"/>
      <c r="LIG35" s="193"/>
      <c r="LIH35" s="193"/>
      <c r="LII35" s="193"/>
      <c r="LIJ35" s="193"/>
      <c r="LIK35" s="193"/>
      <c r="LIL35" s="193"/>
      <c r="LIM35" s="193"/>
      <c r="LIN35" s="193"/>
      <c r="LIO35" s="193"/>
      <c r="LIP35" s="193"/>
      <c r="LIQ35" s="193"/>
      <c r="LIR35" s="193"/>
      <c r="LIS35" s="193"/>
      <c r="LIT35" s="193"/>
      <c r="LIU35" s="193"/>
      <c r="LIV35" s="193"/>
      <c r="LIW35" s="193"/>
      <c r="LIX35" s="193"/>
      <c r="LIY35" s="193"/>
      <c r="LIZ35" s="193"/>
      <c r="LJA35" s="193"/>
      <c r="LJB35" s="193"/>
      <c r="LJC35" s="193"/>
      <c r="LJD35" s="193"/>
      <c r="LJE35" s="193"/>
      <c r="LJF35" s="193"/>
      <c r="LJG35" s="193"/>
      <c r="LJH35" s="193"/>
      <c r="LJI35" s="193"/>
      <c r="LJJ35" s="193"/>
      <c r="LJK35" s="193"/>
      <c r="LJL35" s="193"/>
      <c r="LJM35" s="193"/>
      <c r="LJN35" s="193"/>
      <c r="LJO35" s="193"/>
      <c r="LJP35" s="193"/>
      <c r="LJQ35" s="193"/>
      <c r="LJR35" s="193"/>
      <c r="LJS35" s="193"/>
      <c r="LJT35" s="193"/>
      <c r="LJU35" s="193"/>
      <c r="LJV35" s="193"/>
      <c r="LJW35" s="193"/>
      <c r="LJX35" s="193"/>
      <c r="LJY35" s="193"/>
      <c r="LJZ35" s="193"/>
      <c r="LKA35" s="193"/>
      <c r="LKB35" s="193"/>
      <c r="LKC35" s="193"/>
      <c r="LKD35" s="193"/>
      <c r="LKE35" s="193"/>
      <c r="LKF35" s="193"/>
      <c r="LKG35" s="193"/>
      <c r="LKH35" s="193"/>
      <c r="LKI35" s="193"/>
      <c r="LKJ35" s="193"/>
      <c r="LKK35" s="193"/>
      <c r="LKL35" s="193"/>
      <c r="LKM35" s="193"/>
      <c r="LKN35" s="193"/>
      <c r="LKO35" s="193"/>
      <c r="LKP35" s="193"/>
      <c r="LKQ35" s="193"/>
      <c r="LKR35" s="193"/>
      <c r="LKS35" s="193"/>
      <c r="LKT35" s="193"/>
      <c r="LKU35" s="193"/>
      <c r="LKV35" s="193"/>
      <c r="LKW35" s="193"/>
      <c r="LKX35" s="193"/>
      <c r="LKY35" s="193"/>
      <c r="LKZ35" s="193"/>
      <c r="LLA35" s="193"/>
      <c r="LLB35" s="193"/>
      <c r="LLC35" s="193"/>
      <c r="LLD35" s="193"/>
      <c r="LLE35" s="193"/>
      <c r="LLF35" s="193"/>
      <c r="LLG35" s="193"/>
      <c r="LLH35" s="193"/>
      <c r="LLI35" s="193"/>
      <c r="LLJ35" s="193"/>
      <c r="LLK35" s="193"/>
      <c r="LLL35" s="193"/>
      <c r="LLM35" s="193"/>
      <c r="LLN35" s="193"/>
      <c r="LLO35" s="193"/>
      <c r="LLP35" s="193"/>
      <c r="LLQ35" s="193"/>
      <c r="LLR35" s="193"/>
      <c r="LLS35" s="193"/>
      <c r="LLT35" s="193"/>
      <c r="LLU35" s="193"/>
      <c r="LLV35" s="193"/>
      <c r="LLW35" s="193"/>
      <c r="LLX35" s="193"/>
      <c r="LLY35" s="193"/>
      <c r="LLZ35" s="193"/>
      <c r="LMA35" s="193"/>
      <c r="LMB35" s="193"/>
      <c r="LMC35" s="193"/>
      <c r="LMD35" s="193"/>
      <c r="LME35" s="193"/>
      <c r="LMF35" s="193"/>
      <c r="LMG35" s="193"/>
      <c r="LMH35" s="193"/>
      <c r="LMI35" s="193"/>
      <c r="LMJ35" s="193"/>
      <c r="LMK35" s="193"/>
      <c r="LML35" s="193"/>
      <c r="LMM35" s="193"/>
      <c r="LMN35" s="193"/>
      <c r="LMO35" s="193"/>
      <c r="LMP35" s="193"/>
      <c r="LMQ35" s="193"/>
      <c r="LMR35" s="193"/>
      <c r="LMS35" s="193"/>
      <c r="LMT35" s="193"/>
      <c r="LMU35" s="193"/>
      <c r="LMV35" s="193"/>
      <c r="LMW35" s="193"/>
      <c r="LMX35" s="193"/>
      <c r="LMY35" s="193"/>
      <c r="LMZ35" s="193"/>
      <c r="LNA35" s="193"/>
      <c r="LNB35" s="193"/>
      <c r="LNC35" s="193"/>
      <c r="LND35" s="193"/>
      <c r="LNE35" s="193"/>
      <c r="LNF35" s="193"/>
      <c r="LNG35" s="193"/>
      <c r="LNH35" s="193"/>
      <c r="LNI35" s="193"/>
      <c r="LNJ35" s="193"/>
      <c r="LNK35" s="193"/>
      <c r="LNL35" s="193"/>
      <c r="LNM35" s="193"/>
      <c r="LNN35" s="193"/>
      <c r="LNO35" s="193"/>
      <c r="LNP35" s="193"/>
      <c r="LNQ35" s="193"/>
      <c r="LNR35" s="193"/>
      <c r="LNS35" s="193"/>
      <c r="LNT35" s="193"/>
      <c r="LNU35" s="193"/>
      <c r="LNV35" s="193"/>
      <c r="LNW35" s="193"/>
      <c r="LNX35" s="193"/>
      <c r="LNY35" s="193"/>
      <c r="LNZ35" s="193"/>
      <c r="LOA35" s="193"/>
      <c r="LOB35" s="193"/>
      <c r="LOC35" s="193"/>
      <c r="LOD35" s="193"/>
      <c r="LOE35" s="193"/>
      <c r="LOF35" s="193"/>
      <c r="LOG35" s="193"/>
      <c r="LOH35" s="193"/>
      <c r="LOI35" s="193"/>
      <c r="LOJ35" s="193"/>
      <c r="LOK35" s="193"/>
      <c r="LOL35" s="193"/>
      <c r="LOM35" s="193"/>
      <c r="LON35" s="193"/>
      <c r="LOO35" s="193"/>
      <c r="LOP35" s="193"/>
      <c r="LOQ35" s="193"/>
      <c r="LOR35" s="193"/>
      <c r="LOS35" s="193"/>
      <c r="LOT35" s="193"/>
      <c r="LOU35" s="193"/>
      <c r="LOV35" s="193"/>
      <c r="LOW35" s="193"/>
      <c r="LOX35" s="193"/>
      <c r="LOY35" s="193"/>
      <c r="LOZ35" s="193"/>
      <c r="LPA35" s="193"/>
      <c r="LPB35" s="193"/>
      <c r="LPC35" s="193"/>
      <c r="LPD35" s="193"/>
      <c r="LPE35" s="193"/>
      <c r="LPF35" s="193"/>
      <c r="LPG35" s="193"/>
      <c r="LPH35" s="193"/>
      <c r="LPI35" s="193"/>
      <c r="LPJ35" s="193"/>
      <c r="LPK35" s="193"/>
      <c r="LPL35" s="193"/>
      <c r="LPM35" s="193"/>
      <c r="LPN35" s="193"/>
      <c r="LPO35" s="193"/>
      <c r="LPP35" s="193"/>
      <c r="LPQ35" s="193"/>
      <c r="LPR35" s="193"/>
      <c r="LPS35" s="193"/>
      <c r="LPT35" s="193"/>
      <c r="LPU35" s="193"/>
      <c r="LPV35" s="193"/>
      <c r="LPW35" s="193"/>
      <c r="LPX35" s="193"/>
      <c r="LPY35" s="193"/>
      <c r="LPZ35" s="193"/>
      <c r="LQA35" s="193"/>
      <c r="LQB35" s="193"/>
      <c r="LQC35" s="193"/>
      <c r="LQD35" s="193"/>
      <c r="LQE35" s="193"/>
      <c r="LQF35" s="193"/>
      <c r="LQG35" s="193"/>
      <c r="LQH35" s="193"/>
      <c r="LQI35" s="193"/>
      <c r="LQJ35" s="193"/>
      <c r="LQK35" s="193"/>
      <c r="LQL35" s="193"/>
      <c r="LQM35" s="193"/>
      <c r="LQN35" s="193"/>
      <c r="LQO35" s="193"/>
      <c r="LQP35" s="193"/>
      <c r="LQQ35" s="193"/>
      <c r="LQR35" s="193"/>
      <c r="LQS35" s="193"/>
      <c r="LQT35" s="193"/>
      <c r="LQU35" s="193"/>
      <c r="LQV35" s="193"/>
      <c r="LQW35" s="193"/>
      <c r="LQX35" s="193"/>
      <c r="LQY35" s="193"/>
      <c r="LQZ35" s="193"/>
      <c r="LRA35" s="193"/>
      <c r="LRB35" s="193"/>
      <c r="LRC35" s="193"/>
      <c r="LRD35" s="193"/>
      <c r="LRE35" s="193"/>
      <c r="LRF35" s="193"/>
      <c r="LRG35" s="193"/>
      <c r="LRH35" s="193"/>
      <c r="LRI35" s="193"/>
      <c r="LRJ35" s="193"/>
      <c r="LRK35" s="193"/>
      <c r="LRL35" s="193"/>
      <c r="LRM35" s="193"/>
      <c r="LRN35" s="193"/>
      <c r="LRO35" s="193"/>
      <c r="LRP35" s="193"/>
      <c r="LRQ35" s="193"/>
      <c r="LRR35" s="193"/>
      <c r="LRS35" s="193"/>
      <c r="LRT35" s="193"/>
      <c r="LRU35" s="193"/>
      <c r="LRV35" s="193"/>
      <c r="LRW35" s="193"/>
      <c r="LRX35" s="193"/>
      <c r="LRY35" s="193"/>
      <c r="LRZ35" s="193"/>
      <c r="LSA35" s="193"/>
      <c r="LSB35" s="193"/>
      <c r="LSC35" s="193"/>
      <c r="LSD35" s="193"/>
      <c r="LSE35" s="193"/>
      <c r="LSF35" s="193"/>
      <c r="LSG35" s="193"/>
      <c r="LSH35" s="193"/>
      <c r="LSI35" s="193"/>
      <c r="LSJ35" s="193"/>
      <c r="LSK35" s="193"/>
      <c r="LSL35" s="193"/>
      <c r="LSM35" s="193"/>
      <c r="LSN35" s="193"/>
      <c r="LSO35" s="193"/>
      <c r="LSP35" s="193"/>
      <c r="LSQ35" s="193"/>
      <c r="LSR35" s="193"/>
      <c r="LSS35" s="193"/>
      <c r="LST35" s="193"/>
      <c r="LSU35" s="193"/>
      <c r="LSV35" s="193"/>
      <c r="LSW35" s="193"/>
      <c r="LSX35" s="193"/>
      <c r="LSY35" s="193"/>
      <c r="LSZ35" s="193"/>
      <c r="LTA35" s="193"/>
      <c r="LTB35" s="193"/>
      <c r="LTC35" s="193"/>
      <c r="LTD35" s="193"/>
      <c r="LTE35" s="193"/>
      <c r="LTF35" s="193"/>
      <c r="LTG35" s="193"/>
      <c r="LTH35" s="193"/>
      <c r="LTI35" s="193"/>
      <c r="LTJ35" s="193"/>
      <c r="LTK35" s="193"/>
      <c r="LTL35" s="193"/>
      <c r="LTM35" s="193"/>
      <c r="LTN35" s="193"/>
      <c r="LTO35" s="193"/>
      <c r="LTP35" s="193"/>
      <c r="LTQ35" s="193"/>
      <c r="LTR35" s="193"/>
      <c r="LTS35" s="193"/>
      <c r="LTT35" s="193"/>
      <c r="LTU35" s="193"/>
      <c r="LTV35" s="193"/>
      <c r="LTW35" s="193"/>
      <c r="LTX35" s="193"/>
      <c r="LTY35" s="193"/>
      <c r="LTZ35" s="193"/>
      <c r="LUA35" s="193"/>
      <c r="LUB35" s="193"/>
      <c r="LUC35" s="193"/>
      <c r="LUD35" s="193"/>
      <c r="LUE35" s="193"/>
      <c r="LUF35" s="193"/>
      <c r="LUG35" s="193"/>
      <c r="LUH35" s="193"/>
      <c r="LUI35" s="193"/>
      <c r="LUJ35" s="193"/>
      <c r="LUK35" s="193"/>
      <c r="LUL35" s="193"/>
      <c r="LUM35" s="193"/>
      <c r="LUN35" s="193"/>
      <c r="LUO35" s="193"/>
      <c r="LUP35" s="193"/>
      <c r="LUQ35" s="193"/>
      <c r="LUR35" s="193"/>
      <c r="LUS35" s="193"/>
      <c r="LUT35" s="193"/>
      <c r="LUU35" s="193"/>
      <c r="LUV35" s="193"/>
      <c r="LUW35" s="193"/>
      <c r="LUX35" s="193"/>
      <c r="LUY35" s="193"/>
      <c r="LUZ35" s="193"/>
      <c r="LVA35" s="193"/>
      <c r="LVB35" s="193"/>
      <c r="LVC35" s="193"/>
      <c r="LVD35" s="193"/>
      <c r="LVE35" s="193"/>
      <c r="LVF35" s="193"/>
      <c r="LVG35" s="193"/>
      <c r="LVH35" s="193"/>
      <c r="LVI35" s="193"/>
      <c r="LVJ35" s="193"/>
      <c r="LVK35" s="193"/>
      <c r="LVL35" s="193"/>
      <c r="LVM35" s="193"/>
      <c r="LVN35" s="193"/>
      <c r="LVO35" s="193"/>
      <c r="LVP35" s="193"/>
      <c r="LVQ35" s="193"/>
      <c r="LVR35" s="193"/>
      <c r="LVS35" s="193"/>
      <c r="LVT35" s="193"/>
      <c r="LVU35" s="193"/>
      <c r="LVV35" s="193"/>
      <c r="LVW35" s="193"/>
      <c r="LVX35" s="193"/>
      <c r="LVY35" s="193"/>
      <c r="LVZ35" s="193"/>
      <c r="LWA35" s="193"/>
      <c r="LWB35" s="193"/>
      <c r="LWC35" s="193"/>
      <c r="LWD35" s="193"/>
      <c r="LWE35" s="193"/>
      <c r="LWF35" s="193"/>
      <c r="LWG35" s="193"/>
      <c r="LWH35" s="193"/>
      <c r="LWI35" s="193"/>
      <c r="LWJ35" s="193"/>
      <c r="LWK35" s="193"/>
      <c r="LWL35" s="193"/>
      <c r="LWM35" s="193"/>
      <c r="LWN35" s="193"/>
      <c r="LWO35" s="193"/>
      <c r="LWP35" s="193"/>
      <c r="LWQ35" s="193"/>
      <c r="LWR35" s="193"/>
      <c r="LWS35" s="193"/>
      <c r="LWT35" s="193"/>
      <c r="LWU35" s="193"/>
      <c r="LWV35" s="193"/>
      <c r="LWW35" s="193"/>
      <c r="LWX35" s="193"/>
      <c r="LWY35" s="193"/>
      <c r="LWZ35" s="193"/>
      <c r="LXA35" s="193"/>
      <c r="LXB35" s="193"/>
      <c r="LXC35" s="193"/>
      <c r="LXD35" s="193"/>
      <c r="LXE35" s="193"/>
      <c r="LXF35" s="193"/>
      <c r="LXG35" s="193"/>
      <c r="LXH35" s="193"/>
      <c r="LXI35" s="193"/>
      <c r="LXJ35" s="193"/>
      <c r="LXK35" s="193"/>
      <c r="LXL35" s="193"/>
      <c r="LXM35" s="193"/>
      <c r="LXN35" s="193"/>
      <c r="LXO35" s="193"/>
      <c r="LXP35" s="193"/>
      <c r="LXQ35" s="193"/>
      <c r="LXR35" s="193"/>
      <c r="LXS35" s="193"/>
      <c r="LXT35" s="193"/>
      <c r="LXU35" s="193"/>
      <c r="LXV35" s="193"/>
      <c r="LXW35" s="193"/>
      <c r="LXX35" s="193"/>
      <c r="LXY35" s="193"/>
      <c r="LXZ35" s="193"/>
      <c r="LYA35" s="193"/>
      <c r="LYB35" s="193"/>
      <c r="LYC35" s="193"/>
      <c r="LYD35" s="193"/>
      <c r="LYE35" s="193"/>
      <c r="LYF35" s="193"/>
      <c r="LYG35" s="193"/>
      <c r="LYH35" s="193"/>
      <c r="LYI35" s="193"/>
      <c r="LYJ35" s="193"/>
      <c r="LYK35" s="193"/>
      <c r="LYL35" s="193"/>
      <c r="LYM35" s="193"/>
      <c r="LYN35" s="193"/>
      <c r="LYO35" s="193"/>
      <c r="LYP35" s="193"/>
      <c r="LYQ35" s="193"/>
      <c r="LYR35" s="193"/>
      <c r="LYS35" s="193"/>
      <c r="LYT35" s="193"/>
      <c r="LYU35" s="193"/>
      <c r="LYV35" s="193"/>
      <c r="LYW35" s="193"/>
      <c r="LYX35" s="193"/>
      <c r="LYY35" s="193"/>
      <c r="LYZ35" s="193"/>
      <c r="LZA35" s="193"/>
      <c r="LZB35" s="193"/>
      <c r="LZC35" s="193"/>
      <c r="LZD35" s="193"/>
      <c r="LZE35" s="193"/>
      <c r="LZF35" s="193"/>
      <c r="LZG35" s="193"/>
      <c r="LZH35" s="193"/>
      <c r="LZI35" s="193"/>
      <c r="LZJ35" s="193"/>
      <c r="LZK35" s="193"/>
      <c r="LZL35" s="193"/>
      <c r="LZM35" s="193"/>
      <c r="LZN35" s="193"/>
      <c r="LZO35" s="193"/>
      <c r="LZP35" s="193"/>
      <c r="LZQ35" s="193"/>
      <c r="LZR35" s="193"/>
      <c r="LZS35" s="193"/>
      <c r="LZT35" s="193"/>
      <c r="LZU35" s="193"/>
      <c r="LZV35" s="193"/>
      <c r="LZW35" s="193"/>
      <c r="LZX35" s="193"/>
      <c r="LZY35" s="193"/>
      <c r="LZZ35" s="193"/>
      <c r="MAA35" s="193"/>
      <c r="MAB35" s="193"/>
      <c r="MAC35" s="193"/>
      <c r="MAD35" s="193"/>
      <c r="MAE35" s="193"/>
      <c r="MAF35" s="193"/>
      <c r="MAG35" s="193"/>
      <c r="MAH35" s="193"/>
      <c r="MAI35" s="193"/>
      <c r="MAJ35" s="193"/>
      <c r="MAK35" s="193"/>
      <c r="MAL35" s="193"/>
      <c r="MAM35" s="193"/>
      <c r="MAN35" s="193"/>
      <c r="MAO35" s="193"/>
      <c r="MAP35" s="193"/>
      <c r="MAQ35" s="193"/>
      <c r="MAR35" s="193"/>
      <c r="MAS35" s="193"/>
      <c r="MAT35" s="193"/>
      <c r="MAU35" s="193"/>
      <c r="MAV35" s="193"/>
      <c r="MAW35" s="193"/>
      <c r="MAX35" s="193"/>
      <c r="MAY35" s="193"/>
      <c r="MAZ35" s="193"/>
      <c r="MBA35" s="193"/>
      <c r="MBB35" s="193"/>
      <c r="MBC35" s="193"/>
      <c r="MBD35" s="193"/>
      <c r="MBE35" s="193"/>
      <c r="MBF35" s="193"/>
      <c r="MBG35" s="193"/>
      <c r="MBH35" s="193"/>
      <c r="MBI35" s="193"/>
      <c r="MBJ35" s="193"/>
      <c r="MBK35" s="193"/>
      <c r="MBL35" s="193"/>
      <c r="MBM35" s="193"/>
      <c r="MBN35" s="193"/>
      <c r="MBO35" s="193"/>
      <c r="MBP35" s="193"/>
      <c r="MBQ35" s="193"/>
      <c r="MBR35" s="193"/>
      <c r="MBS35" s="193"/>
      <c r="MBT35" s="193"/>
      <c r="MBU35" s="193"/>
      <c r="MBV35" s="193"/>
      <c r="MBW35" s="193"/>
      <c r="MBX35" s="193"/>
      <c r="MBY35" s="193"/>
      <c r="MBZ35" s="193"/>
      <c r="MCA35" s="193"/>
      <c r="MCB35" s="193"/>
      <c r="MCC35" s="193"/>
      <c r="MCD35" s="193"/>
      <c r="MCE35" s="193"/>
      <c r="MCF35" s="193"/>
      <c r="MCG35" s="193"/>
      <c r="MCH35" s="193"/>
      <c r="MCI35" s="193"/>
      <c r="MCJ35" s="193"/>
      <c r="MCK35" s="193"/>
      <c r="MCL35" s="193"/>
      <c r="MCM35" s="193"/>
      <c r="MCN35" s="193"/>
      <c r="MCO35" s="193"/>
      <c r="MCP35" s="193"/>
      <c r="MCQ35" s="193"/>
      <c r="MCR35" s="193"/>
      <c r="MCS35" s="193"/>
      <c r="MCT35" s="193"/>
      <c r="MCU35" s="193"/>
      <c r="MCV35" s="193"/>
      <c r="MCW35" s="193"/>
      <c r="MCX35" s="193"/>
      <c r="MCY35" s="193"/>
      <c r="MCZ35" s="193"/>
      <c r="MDA35" s="193"/>
      <c r="MDB35" s="193"/>
      <c r="MDC35" s="193"/>
      <c r="MDD35" s="193"/>
      <c r="MDE35" s="193"/>
      <c r="MDF35" s="193"/>
      <c r="MDG35" s="193"/>
      <c r="MDH35" s="193"/>
      <c r="MDI35" s="193"/>
      <c r="MDJ35" s="193"/>
      <c r="MDK35" s="193"/>
      <c r="MDL35" s="193"/>
      <c r="MDM35" s="193"/>
      <c r="MDN35" s="193"/>
      <c r="MDO35" s="193"/>
      <c r="MDP35" s="193"/>
      <c r="MDQ35" s="193"/>
      <c r="MDR35" s="193"/>
      <c r="MDS35" s="193"/>
      <c r="MDT35" s="193"/>
      <c r="MDU35" s="193"/>
      <c r="MDV35" s="193"/>
      <c r="MDW35" s="193"/>
      <c r="MDX35" s="193"/>
      <c r="MDY35" s="193"/>
      <c r="MDZ35" s="193"/>
      <c r="MEA35" s="193"/>
      <c r="MEB35" s="193"/>
      <c r="MEC35" s="193"/>
      <c r="MED35" s="193"/>
      <c r="MEE35" s="193"/>
      <c r="MEF35" s="193"/>
      <c r="MEG35" s="193"/>
      <c r="MEH35" s="193"/>
      <c r="MEI35" s="193"/>
      <c r="MEJ35" s="193"/>
      <c r="MEK35" s="193"/>
      <c r="MEL35" s="193"/>
      <c r="MEM35" s="193"/>
      <c r="MEN35" s="193"/>
      <c r="MEO35" s="193"/>
      <c r="MEP35" s="193"/>
      <c r="MEQ35" s="193"/>
      <c r="MER35" s="193"/>
      <c r="MES35" s="193"/>
      <c r="MET35" s="193"/>
      <c r="MEU35" s="193"/>
      <c r="MEV35" s="193"/>
      <c r="MEW35" s="193"/>
      <c r="MEX35" s="193"/>
      <c r="MEY35" s="193"/>
      <c r="MEZ35" s="193"/>
      <c r="MFA35" s="193"/>
      <c r="MFB35" s="193"/>
      <c r="MFC35" s="193"/>
      <c r="MFD35" s="193"/>
      <c r="MFE35" s="193"/>
      <c r="MFF35" s="193"/>
      <c r="MFG35" s="193"/>
      <c r="MFH35" s="193"/>
      <c r="MFI35" s="193"/>
      <c r="MFJ35" s="193"/>
      <c r="MFK35" s="193"/>
      <c r="MFL35" s="193"/>
      <c r="MFM35" s="193"/>
      <c r="MFN35" s="193"/>
      <c r="MFO35" s="193"/>
      <c r="MFP35" s="193"/>
      <c r="MFQ35" s="193"/>
      <c r="MFR35" s="193"/>
      <c r="MFS35" s="193"/>
      <c r="MFT35" s="193"/>
      <c r="MFU35" s="193"/>
      <c r="MFV35" s="193"/>
      <c r="MFW35" s="193"/>
      <c r="MFX35" s="193"/>
      <c r="MFY35" s="193"/>
      <c r="MFZ35" s="193"/>
      <c r="MGA35" s="193"/>
      <c r="MGB35" s="193"/>
      <c r="MGC35" s="193"/>
      <c r="MGD35" s="193"/>
      <c r="MGE35" s="193"/>
      <c r="MGF35" s="193"/>
      <c r="MGG35" s="193"/>
      <c r="MGH35" s="193"/>
      <c r="MGI35" s="193"/>
      <c r="MGJ35" s="193"/>
      <c r="MGK35" s="193"/>
      <c r="MGL35" s="193"/>
      <c r="MGM35" s="193"/>
      <c r="MGN35" s="193"/>
      <c r="MGO35" s="193"/>
      <c r="MGP35" s="193"/>
      <c r="MGQ35" s="193"/>
      <c r="MGR35" s="193"/>
      <c r="MGS35" s="193"/>
      <c r="MGT35" s="193"/>
      <c r="MGU35" s="193"/>
      <c r="MGV35" s="193"/>
      <c r="MGW35" s="193"/>
      <c r="MGX35" s="193"/>
      <c r="MGY35" s="193"/>
      <c r="MGZ35" s="193"/>
      <c r="MHA35" s="193"/>
      <c r="MHB35" s="193"/>
      <c r="MHC35" s="193"/>
      <c r="MHD35" s="193"/>
      <c r="MHE35" s="193"/>
      <c r="MHF35" s="193"/>
      <c r="MHG35" s="193"/>
      <c r="MHH35" s="193"/>
      <c r="MHI35" s="193"/>
      <c r="MHJ35" s="193"/>
      <c r="MHK35" s="193"/>
      <c r="MHL35" s="193"/>
      <c r="MHM35" s="193"/>
      <c r="MHN35" s="193"/>
      <c r="MHO35" s="193"/>
      <c r="MHP35" s="193"/>
      <c r="MHQ35" s="193"/>
      <c r="MHR35" s="193"/>
      <c r="MHS35" s="193"/>
      <c r="MHT35" s="193"/>
      <c r="MHU35" s="193"/>
      <c r="MHV35" s="193"/>
      <c r="MHW35" s="193"/>
      <c r="MHX35" s="193"/>
      <c r="MHY35" s="193"/>
      <c r="MHZ35" s="193"/>
      <c r="MIA35" s="193"/>
      <c r="MIB35" s="193"/>
      <c r="MIC35" s="193"/>
      <c r="MID35" s="193"/>
      <c r="MIE35" s="193"/>
      <c r="MIF35" s="193"/>
      <c r="MIG35" s="193"/>
      <c r="MIH35" s="193"/>
      <c r="MII35" s="193"/>
      <c r="MIJ35" s="193"/>
      <c r="MIK35" s="193"/>
      <c r="MIL35" s="193"/>
      <c r="MIM35" s="193"/>
      <c r="MIN35" s="193"/>
      <c r="MIO35" s="193"/>
      <c r="MIP35" s="193"/>
      <c r="MIQ35" s="193"/>
      <c r="MIR35" s="193"/>
      <c r="MIS35" s="193"/>
      <c r="MIT35" s="193"/>
      <c r="MIU35" s="193"/>
      <c r="MIV35" s="193"/>
      <c r="MIW35" s="193"/>
      <c r="MIX35" s="193"/>
      <c r="MIY35" s="193"/>
      <c r="MIZ35" s="193"/>
      <c r="MJA35" s="193"/>
      <c r="MJB35" s="193"/>
      <c r="MJC35" s="193"/>
      <c r="MJD35" s="193"/>
      <c r="MJE35" s="193"/>
      <c r="MJF35" s="193"/>
      <c r="MJG35" s="193"/>
      <c r="MJH35" s="193"/>
      <c r="MJI35" s="193"/>
      <c r="MJJ35" s="193"/>
      <c r="MJK35" s="193"/>
      <c r="MJL35" s="193"/>
      <c r="MJM35" s="193"/>
      <c r="MJN35" s="193"/>
      <c r="MJO35" s="193"/>
      <c r="MJP35" s="193"/>
      <c r="MJQ35" s="193"/>
      <c r="MJR35" s="193"/>
      <c r="MJS35" s="193"/>
      <c r="MJT35" s="193"/>
      <c r="MJU35" s="193"/>
      <c r="MJV35" s="193"/>
      <c r="MJW35" s="193"/>
      <c r="MJX35" s="193"/>
      <c r="MJY35" s="193"/>
      <c r="MJZ35" s="193"/>
      <c r="MKA35" s="193"/>
      <c r="MKB35" s="193"/>
      <c r="MKC35" s="193"/>
      <c r="MKD35" s="193"/>
      <c r="MKE35" s="193"/>
      <c r="MKF35" s="193"/>
      <c r="MKG35" s="193"/>
      <c r="MKH35" s="193"/>
      <c r="MKI35" s="193"/>
      <c r="MKJ35" s="193"/>
      <c r="MKK35" s="193"/>
      <c r="MKL35" s="193"/>
      <c r="MKM35" s="193"/>
      <c r="MKN35" s="193"/>
      <c r="MKO35" s="193"/>
      <c r="MKP35" s="193"/>
      <c r="MKQ35" s="193"/>
      <c r="MKR35" s="193"/>
      <c r="MKS35" s="193"/>
      <c r="MKT35" s="193"/>
      <c r="MKU35" s="193"/>
      <c r="MKV35" s="193"/>
      <c r="MKW35" s="193"/>
      <c r="MKX35" s="193"/>
      <c r="MKY35" s="193"/>
      <c r="MKZ35" s="193"/>
      <c r="MLA35" s="193"/>
      <c r="MLB35" s="193"/>
      <c r="MLC35" s="193"/>
      <c r="MLD35" s="193"/>
      <c r="MLE35" s="193"/>
      <c r="MLF35" s="193"/>
      <c r="MLG35" s="193"/>
      <c r="MLH35" s="193"/>
      <c r="MLI35" s="193"/>
      <c r="MLJ35" s="193"/>
      <c r="MLK35" s="193"/>
      <c r="MLL35" s="193"/>
      <c r="MLM35" s="193"/>
      <c r="MLN35" s="193"/>
      <c r="MLO35" s="193"/>
      <c r="MLP35" s="193"/>
      <c r="MLQ35" s="193"/>
      <c r="MLR35" s="193"/>
      <c r="MLS35" s="193"/>
      <c r="MLT35" s="193"/>
      <c r="MLU35" s="193"/>
      <c r="MLV35" s="193"/>
      <c r="MLW35" s="193"/>
      <c r="MLX35" s="193"/>
      <c r="MLY35" s="193"/>
      <c r="MLZ35" s="193"/>
      <c r="MMA35" s="193"/>
      <c r="MMB35" s="193"/>
      <c r="MMC35" s="193"/>
      <c r="MMD35" s="193"/>
      <c r="MME35" s="193"/>
      <c r="MMF35" s="193"/>
      <c r="MMG35" s="193"/>
      <c r="MMH35" s="193"/>
      <c r="MMI35" s="193"/>
      <c r="MMJ35" s="193"/>
      <c r="MMK35" s="193"/>
      <c r="MML35" s="193"/>
      <c r="MMM35" s="193"/>
      <c r="MMN35" s="193"/>
      <c r="MMO35" s="193"/>
      <c r="MMP35" s="193"/>
      <c r="MMQ35" s="193"/>
      <c r="MMR35" s="193"/>
      <c r="MMS35" s="193"/>
      <c r="MMT35" s="193"/>
      <c r="MMU35" s="193"/>
      <c r="MMV35" s="193"/>
      <c r="MMW35" s="193"/>
      <c r="MMX35" s="193"/>
      <c r="MMY35" s="193"/>
      <c r="MMZ35" s="193"/>
      <c r="MNA35" s="193"/>
      <c r="MNB35" s="193"/>
      <c r="MNC35" s="193"/>
      <c r="MND35" s="193"/>
      <c r="MNE35" s="193"/>
      <c r="MNF35" s="193"/>
      <c r="MNG35" s="193"/>
      <c r="MNH35" s="193"/>
      <c r="MNI35" s="193"/>
      <c r="MNJ35" s="193"/>
      <c r="MNK35" s="193"/>
      <c r="MNL35" s="193"/>
      <c r="MNM35" s="193"/>
      <c r="MNN35" s="193"/>
      <c r="MNO35" s="193"/>
      <c r="MNP35" s="193"/>
      <c r="MNQ35" s="193"/>
      <c r="MNR35" s="193"/>
      <c r="MNS35" s="193"/>
      <c r="MNT35" s="193"/>
      <c r="MNU35" s="193"/>
      <c r="MNV35" s="193"/>
      <c r="MNW35" s="193"/>
      <c r="MNX35" s="193"/>
      <c r="MNY35" s="193"/>
      <c r="MNZ35" s="193"/>
      <c r="MOA35" s="193"/>
      <c r="MOB35" s="193"/>
      <c r="MOC35" s="193"/>
      <c r="MOD35" s="193"/>
      <c r="MOE35" s="193"/>
      <c r="MOF35" s="193"/>
      <c r="MOG35" s="193"/>
      <c r="MOH35" s="193"/>
      <c r="MOI35" s="193"/>
      <c r="MOJ35" s="193"/>
      <c r="MOK35" s="193"/>
      <c r="MOL35" s="193"/>
      <c r="MOM35" s="193"/>
      <c r="MON35" s="193"/>
      <c r="MOO35" s="193"/>
      <c r="MOP35" s="193"/>
      <c r="MOQ35" s="193"/>
      <c r="MOR35" s="193"/>
      <c r="MOS35" s="193"/>
      <c r="MOT35" s="193"/>
      <c r="MOU35" s="193"/>
      <c r="MOV35" s="193"/>
      <c r="MOW35" s="193"/>
      <c r="MOX35" s="193"/>
      <c r="MOY35" s="193"/>
      <c r="MOZ35" s="193"/>
      <c r="MPA35" s="193"/>
      <c r="MPB35" s="193"/>
      <c r="MPC35" s="193"/>
      <c r="MPD35" s="193"/>
      <c r="MPE35" s="193"/>
      <c r="MPF35" s="193"/>
      <c r="MPG35" s="193"/>
      <c r="MPH35" s="193"/>
      <c r="MPI35" s="193"/>
      <c r="MPJ35" s="193"/>
      <c r="MPK35" s="193"/>
      <c r="MPL35" s="193"/>
      <c r="MPM35" s="193"/>
      <c r="MPN35" s="193"/>
      <c r="MPO35" s="193"/>
      <c r="MPP35" s="193"/>
      <c r="MPQ35" s="193"/>
      <c r="MPR35" s="193"/>
      <c r="MPS35" s="193"/>
      <c r="MPT35" s="193"/>
      <c r="MPU35" s="193"/>
      <c r="MPV35" s="193"/>
      <c r="MPW35" s="193"/>
      <c r="MPX35" s="193"/>
      <c r="MPY35" s="193"/>
      <c r="MPZ35" s="193"/>
      <c r="MQA35" s="193"/>
      <c r="MQB35" s="193"/>
      <c r="MQC35" s="193"/>
      <c r="MQD35" s="193"/>
      <c r="MQE35" s="193"/>
      <c r="MQF35" s="193"/>
      <c r="MQG35" s="193"/>
      <c r="MQH35" s="193"/>
      <c r="MQI35" s="193"/>
      <c r="MQJ35" s="193"/>
      <c r="MQK35" s="193"/>
      <c r="MQL35" s="193"/>
      <c r="MQM35" s="193"/>
      <c r="MQN35" s="193"/>
      <c r="MQO35" s="193"/>
      <c r="MQP35" s="193"/>
      <c r="MQQ35" s="193"/>
      <c r="MQR35" s="193"/>
      <c r="MQS35" s="193"/>
      <c r="MQT35" s="193"/>
      <c r="MQU35" s="193"/>
      <c r="MQV35" s="193"/>
      <c r="MQW35" s="193"/>
      <c r="MQX35" s="193"/>
      <c r="MQY35" s="193"/>
      <c r="MQZ35" s="193"/>
      <c r="MRA35" s="193"/>
      <c r="MRB35" s="193"/>
      <c r="MRC35" s="193"/>
      <c r="MRD35" s="193"/>
      <c r="MRE35" s="193"/>
      <c r="MRF35" s="193"/>
      <c r="MRG35" s="193"/>
      <c r="MRH35" s="193"/>
      <c r="MRI35" s="193"/>
      <c r="MRJ35" s="193"/>
      <c r="MRK35" s="193"/>
      <c r="MRL35" s="193"/>
      <c r="MRM35" s="193"/>
      <c r="MRN35" s="193"/>
      <c r="MRO35" s="193"/>
      <c r="MRP35" s="193"/>
      <c r="MRQ35" s="193"/>
      <c r="MRR35" s="193"/>
      <c r="MRS35" s="193"/>
      <c r="MRT35" s="193"/>
      <c r="MRU35" s="193"/>
      <c r="MRV35" s="193"/>
      <c r="MRW35" s="193"/>
      <c r="MRX35" s="193"/>
      <c r="MRY35" s="193"/>
      <c r="MRZ35" s="193"/>
      <c r="MSA35" s="193"/>
      <c r="MSB35" s="193"/>
      <c r="MSC35" s="193"/>
      <c r="MSD35" s="193"/>
      <c r="MSE35" s="193"/>
      <c r="MSF35" s="193"/>
      <c r="MSG35" s="193"/>
      <c r="MSH35" s="193"/>
      <c r="MSI35" s="193"/>
      <c r="MSJ35" s="193"/>
      <c r="MSK35" s="193"/>
      <c r="MSL35" s="193"/>
      <c r="MSM35" s="193"/>
      <c r="MSN35" s="193"/>
      <c r="MSO35" s="193"/>
      <c r="MSP35" s="193"/>
      <c r="MSQ35" s="193"/>
      <c r="MSR35" s="193"/>
      <c r="MSS35" s="193"/>
      <c r="MST35" s="193"/>
      <c r="MSU35" s="193"/>
      <c r="MSV35" s="193"/>
      <c r="MSW35" s="193"/>
      <c r="MSX35" s="193"/>
      <c r="MSY35" s="193"/>
      <c r="MSZ35" s="193"/>
      <c r="MTA35" s="193"/>
      <c r="MTB35" s="193"/>
      <c r="MTC35" s="193"/>
      <c r="MTD35" s="193"/>
      <c r="MTE35" s="193"/>
      <c r="MTF35" s="193"/>
      <c r="MTG35" s="193"/>
      <c r="MTH35" s="193"/>
      <c r="MTI35" s="193"/>
      <c r="MTJ35" s="193"/>
      <c r="MTK35" s="193"/>
      <c r="MTL35" s="193"/>
      <c r="MTM35" s="193"/>
      <c r="MTN35" s="193"/>
      <c r="MTO35" s="193"/>
      <c r="MTP35" s="193"/>
      <c r="MTQ35" s="193"/>
      <c r="MTR35" s="193"/>
      <c r="MTS35" s="193"/>
      <c r="MTT35" s="193"/>
      <c r="MTU35" s="193"/>
      <c r="MTV35" s="193"/>
      <c r="MTW35" s="193"/>
      <c r="MTX35" s="193"/>
      <c r="MTY35" s="193"/>
      <c r="MTZ35" s="193"/>
      <c r="MUA35" s="193"/>
      <c r="MUB35" s="193"/>
      <c r="MUC35" s="193"/>
      <c r="MUD35" s="193"/>
      <c r="MUE35" s="193"/>
      <c r="MUF35" s="193"/>
      <c r="MUG35" s="193"/>
      <c r="MUH35" s="193"/>
      <c r="MUI35" s="193"/>
      <c r="MUJ35" s="193"/>
      <c r="MUK35" s="193"/>
      <c r="MUL35" s="193"/>
      <c r="MUM35" s="193"/>
      <c r="MUN35" s="193"/>
      <c r="MUO35" s="193"/>
      <c r="MUP35" s="193"/>
      <c r="MUQ35" s="193"/>
      <c r="MUR35" s="193"/>
      <c r="MUS35" s="193"/>
      <c r="MUT35" s="193"/>
      <c r="MUU35" s="193"/>
      <c r="MUV35" s="193"/>
      <c r="MUW35" s="193"/>
      <c r="MUX35" s="193"/>
      <c r="MUY35" s="193"/>
      <c r="MUZ35" s="193"/>
      <c r="MVA35" s="193"/>
      <c r="MVB35" s="193"/>
      <c r="MVC35" s="193"/>
      <c r="MVD35" s="193"/>
      <c r="MVE35" s="193"/>
      <c r="MVF35" s="193"/>
      <c r="MVG35" s="193"/>
      <c r="MVH35" s="193"/>
      <c r="MVI35" s="193"/>
      <c r="MVJ35" s="193"/>
      <c r="MVK35" s="193"/>
      <c r="MVL35" s="193"/>
      <c r="MVM35" s="193"/>
      <c r="MVN35" s="193"/>
      <c r="MVO35" s="193"/>
      <c r="MVP35" s="193"/>
      <c r="MVQ35" s="193"/>
      <c r="MVR35" s="193"/>
      <c r="MVS35" s="193"/>
      <c r="MVT35" s="193"/>
      <c r="MVU35" s="193"/>
      <c r="MVV35" s="193"/>
      <c r="MVW35" s="193"/>
      <c r="MVX35" s="193"/>
      <c r="MVY35" s="193"/>
      <c r="MVZ35" s="193"/>
      <c r="MWA35" s="193"/>
      <c r="MWB35" s="193"/>
      <c r="MWC35" s="193"/>
      <c r="MWD35" s="193"/>
      <c r="MWE35" s="193"/>
      <c r="MWF35" s="193"/>
      <c r="MWG35" s="193"/>
      <c r="MWH35" s="193"/>
      <c r="MWI35" s="193"/>
      <c r="MWJ35" s="193"/>
      <c r="MWK35" s="193"/>
      <c r="MWL35" s="193"/>
      <c r="MWM35" s="193"/>
      <c r="MWN35" s="193"/>
      <c r="MWO35" s="193"/>
      <c r="MWP35" s="193"/>
      <c r="MWQ35" s="193"/>
      <c r="MWR35" s="193"/>
      <c r="MWS35" s="193"/>
      <c r="MWT35" s="193"/>
      <c r="MWU35" s="193"/>
      <c r="MWV35" s="193"/>
      <c r="MWW35" s="193"/>
      <c r="MWX35" s="193"/>
      <c r="MWY35" s="193"/>
      <c r="MWZ35" s="193"/>
      <c r="MXA35" s="193"/>
      <c r="MXB35" s="193"/>
      <c r="MXC35" s="193"/>
      <c r="MXD35" s="193"/>
      <c r="MXE35" s="193"/>
      <c r="MXF35" s="193"/>
      <c r="MXG35" s="193"/>
      <c r="MXH35" s="193"/>
      <c r="MXI35" s="193"/>
      <c r="MXJ35" s="193"/>
      <c r="MXK35" s="193"/>
      <c r="MXL35" s="193"/>
      <c r="MXM35" s="193"/>
      <c r="MXN35" s="193"/>
      <c r="MXO35" s="193"/>
      <c r="MXP35" s="193"/>
      <c r="MXQ35" s="193"/>
      <c r="MXR35" s="193"/>
      <c r="MXS35" s="193"/>
      <c r="MXT35" s="193"/>
      <c r="MXU35" s="193"/>
      <c r="MXV35" s="193"/>
      <c r="MXW35" s="193"/>
      <c r="MXX35" s="193"/>
      <c r="MXY35" s="193"/>
      <c r="MXZ35" s="193"/>
      <c r="MYA35" s="193"/>
      <c r="MYB35" s="193"/>
      <c r="MYC35" s="193"/>
      <c r="MYD35" s="193"/>
      <c r="MYE35" s="193"/>
      <c r="MYF35" s="193"/>
      <c r="MYG35" s="193"/>
      <c r="MYH35" s="193"/>
      <c r="MYI35" s="193"/>
      <c r="MYJ35" s="193"/>
      <c r="MYK35" s="193"/>
      <c r="MYL35" s="193"/>
      <c r="MYM35" s="193"/>
      <c r="MYN35" s="193"/>
      <c r="MYO35" s="193"/>
      <c r="MYP35" s="193"/>
      <c r="MYQ35" s="193"/>
      <c r="MYR35" s="193"/>
      <c r="MYS35" s="193"/>
      <c r="MYT35" s="193"/>
      <c r="MYU35" s="193"/>
      <c r="MYV35" s="193"/>
      <c r="MYW35" s="193"/>
      <c r="MYX35" s="193"/>
      <c r="MYY35" s="193"/>
      <c r="MYZ35" s="193"/>
      <c r="MZA35" s="193"/>
      <c r="MZB35" s="193"/>
      <c r="MZC35" s="193"/>
      <c r="MZD35" s="193"/>
      <c r="MZE35" s="193"/>
      <c r="MZF35" s="193"/>
      <c r="MZG35" s="193"/>
      <c r="MZH35" s="193"/>
      <c r="MZI35" s="193"/>
      <c r="MZJ35" s="193"/>
      <c r="MZK35" s="193"/>
      <c r="MZL35" s="193"/>
      <c r="MZM35" s="193"/>
      <c r="MZN35" s="193"/>
      <c r="MZO35" s="193"/>
      <c r="MZP35" s="193"/>
      <c r="MZQ35" s="193"/>
      <c r="MZR35" s="193"/>
      <c r="MZS35" s="193"/>
      <c r="MZT35" s="193"/>
      <c r="MZU35" s="193"/>
      <c r="MZV35" s="193"/>
      <c r="MZW35" s="193"/>
      <c r="MZX35" s="193"/>
      <c r="MZY35" s="193"/>
      <c r="MZZ35" s="193"/>
      <c r="NAA35" s="193"/>
      <c r="NAB35" s="193"/>
      <c r="NAC35" s="193"/>
      <c r="NAD35" s="193"/>
      <c r="NAE35" s="193"/>
      <c r="NAF35" s="193"/>
      <c r="NAG35" s="193"/>
      <c r="NAH35" s="193"/>
      <c r="NAI35" s="193"/>
      <c r="NAJ35" s="193"/>
      <c r="NAK35" s="193"/>
      <c r="NAL35" s="193"/>
      <c r="NAM35" s="193"/>
      <c r="NAN35" s="193"/>
      <c r="NAO35" s="193"/>
      <c r="NAP35" s="193"/>
      <c r="NAQ35" s="193"/>
      <c r="NAR35" s="193"/>
      <c r="NAS35" s="193"/>
      <c r="NAT35" s="193"/>
      <c r="NAU35" s="193"/>
      <c r="NAV35" s="193"/>
      <c r="NAW35" s="193"/>
      <c r="NAX35" s="193"/>
      <c r="NAY35" s="193"/>
      <c r="NAZ35" s="193"/>
      <c r="NBA35" s="193"/>
      <c r="NBB35" s="193"/>
      <c r="NBC35" s="193"/>
      <c r="NBD35" s="193"/>
      <c r="NBE35" s="193"/>
      <c r="NBF35" s="193"/>
      <c r="NBG35" s="193"/>
      <c r="NBH35" s="193"/>
      <c r="NBI35" s="193"/>
      <c r="NBJ35" s="193"/>
      <c r="NBK35" s="193"/>
      <c r="NBL35" s="193"/>
      <c r="NBM35" s="193"/>
      <c r="NBN35" s="193"/>
      <c r="NBO35" s="193"/>
      <c r="NBP35" s="193"/>
      <c r="NBQ35" s="193"/>
      <c r="NBR35" s="193"/>
      <c r="NBS35" s="193"/>
      <c r="NBT35" s="193"/>
      <c r="NBU35" s="193"/>
      <c r="NBV35" s="193"/>
      <c r="NBW35" s="193"/>
      <c r="NBX35" s="193"/>
      <c r="NBY35" s="193"/>
      <c r="NBZ35" s="193"/>
      <c r="NCA35" s="193"/>
      <c r="NCB35" s="193"/>
      <c r="NCC35" s="193"/>
      <c r="NCD35" s="193"/>
      <c r="NCE35" s="193"/>
      <c r="NCF35" s="193"/>
      <c r="NCG35" s="193"/>
      <c r="NCH35" s="193"/>
      <c r="NCI35" s="193"/>
      <c r="NCJ35" s="193"/>
      <c r="NCK35" s="193"/>
      <c r="NCL35" s="193"/>
      <c r="NCM35" s="193"/>
      <c r="NCN35" s="193"/>
      <c r="NCO35" s="193"/>
      <c r="NCP35" s="193"/>
      <c r="NCQ35" s="193"/>
      <c r="NCR35" s="193"/>
      <c r="NCS35" s="193"/>
      <c r="NCT35" s="193"/>
      <c r="NCU35" s="193"/>
      <c r="NCV35" s="193"/>
      <c r="NCW35" s="193"/>
      <c r="NCX35" s="193"/>
      <c r="NCY35" s="193"/>
      <c r="NCZ35" s="193"/>
      <c r="NDA35" s="193"/>
      <c r="NDB35" s="193"/>
      <c r="NDC35" s="193"/>
      <c r="NDD35" s="193"/>
      <c r="NDE35" s="193"/>
      <c r="NDF35" s="193"/>
      <c r="NDG35" s="193"/>
      <c r="NDH35" s="193"/>
      <c r="NDI35" s="193"/>
      <c r="NDJ35" s="193"/>
      <c r="NDK35" s="193"/>
      <c r="NDL35" s="193"/>
      <c r="NDM35" s="193"/>
      <c r="NDN35" s="193"/>
      <c r="NDO35" s="193"/>
      <c r="NDP35" s="193"/>
      <c r="NDQ35" s="193"/>
      <c r="NDR35" s="193"/>
      <c r="NDS35" s="193"/>
      <c r="NDT35" s="193"/>
      <c r="NDU35" s="193"/>
      <c r="NDV35" s="193"/>
      <c r="NDW35" s="193"/>
      <c r="NDX35" s="193"/>
      <c r="NDY35" s="193"/>
      <c r="NDZ35" s="193"/>
      <c r="NEA35" s="193"/>
      <c r="NEB35" s="193"/>
      <c r="NEC35" s="193"/>
      <c r="NED35" s="193"/>
      <c r="NEE35" s="193"/>
      <c r="NEF35" s="193"/>
      <c r="NEG35" s="193"/>
      <c r="NEH35" s="193"/>
      <c r="NEI35" s="193"/>
      <c r="NEJ35" s="193"/>
      <c r="NEK35" s="193"/>
      <c r="NEL35" s="193"/>
      <c r="NEM35" s="193"/>
      <c r="NEN35" s="193"/>
      <c r="NEO35" s="193"/>
      <c r="NEP35" s="193"/>
      <c r="NEQ35" s="193"/>
      <c r="NER35" s="193"/>
      <c r="NES35" s="193"/>
      <c r="NET35" s="193"/>
      <c r="NEU35" s="193"/>
      <c r="NEV35" s="193"/>
      <c r="NEW35" s="193"/>
      <c r="NEX35" s="193"/>
      <c r="NEY35" s="193"/>
      <c r="NEZ35" s="193"/>
      <c r="NFA35" s="193"/>
      <c r="NFB35" s="193"/>
      <c r="NFC35" s="193"/>
      <c r="NFD35" s="193"/>
      <c r="NFE35" s="193"/>
      <c r="NFF35" s="193"/>
      <c r="NFG35" s="193"/>
      <c r="NFH35" s="193"/>
      <c r="NFI35" s="193"/>
      <c r="NFJ35" s="193"/>
      <c r="NFK35" s="193"/>
      <c r="NFL35" s="193"/>
      <c r="NFM35" s="193"/>
      <c r="NFN35" s="193"/>
      <c r="NFO35" s="193"/>
      <c r="NFP35" s="193"/>
      <c r="NFQ35" s="193"/>
      <c r="NFR35" s="193"/>
      <c r="NFS35" s="193"/>
      <c r="NFT35" s="193"/>
      <c r="NFU35" s="193"/>
      <c r="NFV35" s="193"/>
      <c r="NFW35" s="193"/>
      <c r="NFX35" s="193"/>
      <c r="NFY35" s="193"/>
      <c r="NFZ35" s="193"/>
      <c r="NGA35" s="193"/>
      <c r="NGB35" s="193"/>
      <c r="NGC35" s="193"/>
      <c r="NGD35" s="193"/>
      <c r="NGE35" s="193"/>
      <c r="NGF35" s="193"/>
      <c r="NGG35" s="193"/>
      <c r="NGH35" s="193"/>
      <c r="NGI35" s="193"/>
      <c r="NGJ35" s="193"/>
      <c r="NGK35" s="193"/>
      <c r="NGL35" s="193"/>
      <c r="NGM35" s="193"/>
      <c r="NGN35" s="193"/>
      <c r="NGO35" s="193"/>
      <c r="NGP35" s="193"/>
      <c r="NGQ35" s="193"/>
      <c r="NGR35" s="193"/>
      <c r="NGS35" s="193"/>
      <c r="NGT35" s="193"/>
      <c r="NGU35" s="193"/>
      <c r="NGV35" s="193"/>
      <c r="NGW35" s="193"/>
      <c r="NGX35" s="193"/>
      <c r="NGY35" s="193"/>
      <c r="NGZ35" s="193"/>
      <c r="NHA35" s="193"/>
      <c r="NHB35" s="193"/>
      <c r="NHC35" s="193"/>
      <c r="NHD35" s="193"/>
      <c r="NHE35" s="193"/>
      <c r="NHF35" s="193"/>
      <c r="NHG35" s="193"/>
      <c r="NHH35" s="193"/>
      <c r="NHI35" s="193"/>
      <c r="NHJ35" s="193"/>
      <c r="NHK35" s="193"/>
      <c r="NHL35" s="193"/>
      <c r="NHM35" s="193"/>
      <c r="NHN35" s="193"/>
      <c r="NHO35" s="193"/>
      <c r="NHP35" s="193"/>
      <c r="NHQ35" s="193"/>
      <c r="NHR35" s="193"/>
      <c r="NHS35" s="193"/>
      <c r="NHT35" s="193"/>
      <c r="NHU35" s="193"/>
      <c r="NHV35" s="193"/>
      <c r="NHW35" s="193"/>
      <c r="NHX35" s="193"/>
      <c r="NHY35" s="193"/>
      <c r="NHZ35" s="193"/>
      <c r="NIA35" s="193"/>
      <c r="NIB35" s="193"/>
      <c r="NIC35" s="193"/>
      <c r="NID35" s="193"/>
      <c r="NIE35" s="193"/>
      <c r="NIF35" s="193"/>
      <c r="NIG35" s="193"/>
      <c r="NIH35" s="193"/>
      <c r="NII35" s="193"/>
      <c r="NIJ35" s="193"/>
      <c r="NIK35" s="193"/>
      <c r="NIL35" s="193"/>
      <c r="NIM35" s="193"/>
      <c r="NIN35" s="193"/>
      <c r="NIO35" s="193"/>
      <c r="NIP35" s="193"/>
      <c r="NIQ35" s="193"/>
      <c r="NIR35" s="193"/>
      <c r="NIS35" s="193"/>
      <c r="NIT35" s="193"/>
      <c r="NIU35" s="193"/>
      <c r="NIV35" s="193"/>
      <c r="NIW35" s="193"/>
      <c r="NIX35" s="193"/>
      <c r="NIY35" s="193"/>
      <c r="NIZ35" s="193"/>
      <c r="NJA35" s="193"/>
      <c r="NJB35" s="193"/>
      <c r="NJC35" s="193"/>
      <c r="NJD35" s="193"/>
      <c r="NJE35" s="193"/>
      <c r="NJF35" s="193"/>
      <c r="NJG35" s="193"/>
      <c r="NJH35" s="193"/>
      <c r="NJI35" s="193"/>
      <c r="NJJ35" s="193"/>
      <c r="NJK35" s="193"/>
      <c r="NJL35" s="193"/>
      <c r="NJM35" s="193"/>
      <c r="NJN35" s="193"/>
      <c r="NJO35" s="193"/>
      <c r="NJP35" s="193"/>
      <c r="NJQ35" s="193"/>
      <c r="NJR35" s="193"/>
      <c r="NJS35" s="193"/>
      <c r="NJT35" s="193"/>
      <c r="NJU35" s="193"/>
      <c r="NJV35" s="193"/>
      <c r="NJW35" s="193"/>
      <c r="NJX35" s="193"/>
      <c r="NJY35" s="193"/>
      <c r="NJZ35" s="193"/>
      <c r="NKA35" s="193"/>
      <c r="NKB35" s="193"/>
      <c r="NKC35" s="193"/>
      <c r="NKD35" s="193"/>
      <c r="NKE35" s="193"/>
      <c r="NKF35" s="193"/>
      <c r="NKG35" s="193"/>
      <c r="NKH35" s="193"/>
      <c r="NKI35" s="193"/>
      <c r="NKJ35" s="193"/>
      <c r="NKK35" s="193"/>
      <c r="NKL35" s="193"/>
      <c r="NKM35" s="193"/>
      <c r="NKN35" s="193"/>
      <c r="NKO35" s="193"/>
      <c r="NKP35" s="193"/>
      <c r="NKQ35" s="193"/>
      <c r="NKR35" s="193"/>
      <c r="NKS35" s="193"/>
      <c r="NKT35" s="193"/>
      <c r="NKU35" s="193"/>
      <c r="NKV35" s="193"/>
      <c r="NKW35" s="193"/>
      <c r="NKX35" s="193"/>
      <c r="NKY35" s="193"/>
      <c r="NKZ35" s="193"/>
      <c r="NLA35" s="193"/>
      <c r="NLB35" s="193"/>
      <c r="NLC35" s="193"/>
      <c r="NLD35" s="193"/>
      <c r="NLE35" s="193"/>
      <c r="NLF35" s="193"/>
      <c r="NLG35" s="193"/>
      <c r="NLH35" s="193"/>
      <c r="NLI35" s="193"/>
      <c r="NLJ35" s="193"/>
      <c r="NLK35" s="193"/>
      <c r="NLL35" s="193"/>
      <c r="NLM35" s="193"/>
      <c r="NLN35" s="193"/>
      <c r="NLO35" s="193"/>
      <c r="NLP35" s="193"/>
      <c r="NLQ35" s="193"/>
      <c r="NLR35" s="193"/>
      <c r="NLS35" s="193"/>
      <c r="NLT35" s="193"/>
      <c r="NLU35" s="193"/>
      <c r="NLV35" s="193"/>
      <c r="NLW35" s="193"/>
      <c r="NLX35" s="193"/>
      <c r="NLY35" s="193"/>
      <c r="NLZ35" s="193"/>
      <c r="NMA35" s="193"/>
      <c r="NMB35" s="193"/>
      <c r="NMC35" s="193"/>
      <c r="NMD35" s="193"/>
      <c r="NME35" s="193"/>
      <c r="NMF35" s="193"/>
      <c r="NMG35" s="193"/>
      <c r="NMH35" s="193"/>
      <c r="NMI35" s="193"/>
      <c r="NMJ35" s="193"/>
      <c r="NMK35" s="193"/>
      <c r="NML35" s="193"/>
      <c r="NMM35" s="193"/>
      <c r="NMN35" s="193"/>
      <c r="NMO35" s="193"/>
      <c r="NMP35" s="193"/>
      <c r="NMQ35" s="193"/>
      <c r="NMR35" s="193"/>
      <c r="NMS35" s="193"/>
      <c r="NMT35" s="193"/>
      <c r="NMU35" s="193"/>
      <c r="NMV35" s="193"/>
      <c r="NMW35" s="193"/>
      <c r="NMX35" s="193"/>
      <c r="NMY35" s="193"/>
      <c r="NMZ35" s="193"/>
      <c r="NNA35" s="193"/>
      <c r="NNB35" s="193"/>
      <c r="NNC35" s="193"/>
      <c r="NND35" s="193"/>
      <c r="NNE35" s="193"/>
      <c r="NNF35" s="193"/>
      <c r="NNG35" s="193"/>
      <c r="NNH35" s="193"/>
      <c r="NNI35" s="193"/>
      <c r="NNJ35" s="193"/>
      <c r="NNK35" s="193"/>
      <c r="NNL35" s="193"/>
      <c r="NNM35" s="193"/>
      <c r="NNN35" s="193"/>
      <c r="NNO35" s="193"/>
      <c r="NNP35" s="193"/>
      <c r="NNQ35" s="193"/>
      <c r="NNR35" s="193"/>
      <c r="NNS35" s="193"/>
      <c r="NNT35" s="193"/>
      <c r="NNU35" s="193"/>
      <c r="NNV35" s="193"/>
      <c r="NNW35" s="193"/>
      <c r="NNX35" s="193"/>
      <c r="NNY35" s="193"/>
      <c r="NNZ35" s="193"/>
      <c r="NOA35" s="193"/>
      <c r="NOB35" s="193"/>
      <c r="NOC35" s="193"/>
      <c r="NOD35" s="193"/>
      <c r="NOE35" s="193"/>
      <c r="NOF35" s="193"/>
      <c r="NOG35" s="193"/>
      <c r="NOH35" s="193"/>
      <c r="NOI35" s="193"/>
      <c r="NOJ35" s="193"/>
      <c r="NOK35" s="193"/>
      <c r="NOL35" s="193"/>
      <c r="NOM35" s="193"/>
      <c r="NON35" s="193"/>
      <c r="NOO35" s="193"/>
      <c r="NOP35" s="193"/>
      <c r="NOQ35" s="193"/>
      <c r="NOR35" s="193"/>
      <c r="NOS35" s="193"/>
      <c r="NOT35" s="193"/>
      <c r="NOU35" s="193"/>
      <c r="NOV35" s="193"/>
      <c r="NOW35" s="193"/>
      <c r="NOX35" s="193"/>
      <c r="NOY35" s="193"/>
      <c r="NOZ35" s="193"/>
      <c r="NPA35" s="193"/>
      <c r="NPB35" s="193"/>
      <c r="NPC35" s="193"/>
      <c r="NPD35" s="193"/>
      <c r="NPE35" s="193"/>
      <c r="NPF35" s="193"/>
      <c r="NPG35" s="193"/>
      <c r="NPH35" s="193"/>
      <c r="NPI35" s="193"/>
      <c r="NPJ35" s="193"/>
      <c r="NPK35" s="193"/>
      <c r="NPL35" s="193"/>
      <c r="NPM35" s="193"/>
      <c r="NPN35" s="193"/>
      <c r="NPO35" s="193"/>
      <c r="NPP35" s="193"/>
      <c r="NPQ35" s="193"/>
      <c r="NPR35" s="193"/>
      <c r="NPS35" s="193"/>
      <c r="NPT35" s="193"/>
      <c r="NPU35" s="193"/>
      <c r="NPV35" s="193"/>
      <c r="NPW35" s="193"/>
      <c r="NPX35" s="193"/>
      <c r="NPY35" s="193"/>
      <c r="NPZ35" s="193"/>
      <c r="NQA35" s="193"/>
      <c r="NQB35" s="193"/>
      <c r="NQC35" s="193"/>
      <c r="NQD35" s="193"/>
      <c r="NQE35" s="193"/>
      <c r="NQF35" s="193"/>
      <c r="NQG35" s="193"/>
      <c r="NQH35" s="193"/>
      <c r="NQI35" s="193"/>
      <c r="NQJ35" s="193"/>
      <c r="NQK35" s="193"/>
      <c r="NQL35" s="193"/>
      <c r="NQM35" s="193"/>
      <c r="NQN35" s="193"/>
      <c r="NQO35" s="193"/>
      <c r="NQP35" s="193"/>
      <c r="NQQ35" s="193"/>
      <c r="NQR35" s="193"/>
      <c r="NQS35" s="193"/>
      <c r="NQT35" s="193"/>
      <c r="NQU35" s="193"/>
      <c r="NQV35" s="193"/>
      <c r="NQW35" s="193"/>
      <c r="NQX35" s="193"/>
      <c r="NQY35" s="193"/>
      <c r="NQZ35" s="193"/>
      <c r="NRA35" s="193"/>
      <c r="NRB35" s="193"/>
      <c r="NRC35" s="193"/>
      <c r="NRD35" s="193"/>
      <c r="NRE35" s="193"/>
      <c r="NRF35" s="193"/>
      <c r="NRG35" s="193"/>
      <c r="NRH35" s="193"/>
      <c r="NRI35" s="193"/>
      <c r="NRJ35" s="193"/>
      <c r="NRK35" s="193"/>
      <c r="NRL35" s="193"/>
      <c r="NRM35" s="193"/>
      <c r="NRN35" s="193"/>
      <c r="NRO35" s="193"/>
      <c r="NRP35" s="193"/>
      <c r="NRQ35" s="193"/>
      <c r="NRR35" s="193"/>
      <c r="NRS35" s="193"/>
      <c r="NRT35" s="193"/>
      <c r="NRU35" s="193"/>
      <c r="NRV35" s="193"/>
      <c r="NRW35" s="193"/>
      <c r="NRX35" s="193"/>
      <c r="NRY35" s="193"/>
      <c r="NRZ35" s="193"/>
      <c r="NSA35" s="193"/>
      <c r="NSB35" s="193"/>
      <c r="NSC35" s="193"/>
      <c r="NSD35" s="193"/>
      <c r="NSE35" s="193"/>
      <c r="NSF35" s="193"/>
      <c r="NSG35" s="193"/>
      <c r="NSH35" s="193"/>
      <c r="NSI35" s="193"/>
      <c r="NSJ35" s="193"/>
      <c r="NSK35" s="193"/>
      <c r="NSL35" s="193"/>
      <c r="NSM35" s="193"/>
      <c r="NSN35" s="193"/>
      <c r="NSO35" s="193"/>
      <c r="NSP35" s="193"/>
      <c r="NSQ35" s="193"/>
      <c r="NSR35" s="193"/>
      <c r="NSS35" s="193"/>
      <c r="NST35" s="193"/>
      <c r="NSU35" s="193"/>
      <c r="NSV35" s="193"/>
      <c r="NSW35" s="193"/>
      <c r="NSX35" s="193"/>
      <c r="NSY35" s="193"/>
      <c r="NSZ35" s="193"/>
      <c r="NTA35" s="193"/>
      <c r="NTB35" s="193"/>
      <c r="NTC35" s="193"/>
      <c r="NTD35" s="193"/>
      <c r="NTE35" s="193"/>
      <c r="NTF35" s="193"/>
      <c r="NTG35" s="193"/>
      <c r="NTH35" s="193"/>
      <c r="NTI35" s="193"/>
      <c r="NTJ35" s="193"/>
      <c r="NTK35" s="193"/>
      <c r="NTL35" s="193"/>
      <c r="NTM35" s="193"/>
      <c r="NTN35" s="193"/>
      <c r="NTO35" s="193"/>
      <c r="NTP35" s="193"/>
      <c r="NTQ35" s="193"/>
      <c r="NTR35" s="193"/>
      <c r="NTS35" s="193"/>
      <c r="NTT35" s="193"/>
      <c r="NTU35" s="193"/>
      <c r="NTV35" s="193"/>
      <c r="NTW35" s="193"/>
      <c r="NTX35" s="193"/>
      <c r="NTY35" s="193"/>
      <c r="NTZ35" s="193"/>
      <c r="NUA35" s="193"/>
      <c r="NUB35" s="193"/>
      <c r="NUC35" s="193"/>
      <c r="NUD35" s="193"/>
      <c r="NUE35" s="193"/>
      <c r="NUF35" s="193"/>
      <c r="NUG35" s="193"/>
      <c r="NUH35" s="193"/>
      <c r="NUI35" s="193"/>
      <c r="NUJ35" s="193"/>
      <c r="NUK35" s="193"/>
      <c r="NUL35" s="193"/>
      <c r="NUM35" s="193"/>
      <c r="NUN35" s="193"/>
      <c r="NUO35" s="193"/>
      <c r="NUP35" s="193"/>
      <c r="NUQ35" s="193"/>
      <c r="NUR35" s="193"/>
      <c r="NUS35" s="193"/>
      <c r="NUT35" s="193"/>
      <c r="NUU35" s="193"/>
      <c r="NUV35" s="193"/>
      <c r="NUW35" s="193"/>
      <c r="NUX35" s="193"/>
      <c r="NUY35" s="193"/>
      <c r="NUZ35" s="193"/>
      <c r="NVA35" s="193"/>
      <c r="NVB35" s="193"/>
      <c r="NVC35" s="193"/>
      <c r="NVD35" s="193"/>
      <c r="NVE35" s="193"/>
      <c r="NVF35" s="193"/>
      <c r="NVG35" s="193"/>
      <c r="NVH35" s="193"/>
      <c r="NVI35" s="193"/>
      <c r="NVJ35" s="193"/>
      <c r="NVK35" s="193"/>
      <c r="NVL35" s="193"/>
      <c r="NVM35" s="193"/>
      <c r="NVN35" s="193"/>
      <c r="NVO35" s="193"/>
      <c r="NVP35" s="193"/>
      <c r="NVQ35" s="193"/>
      <c r="NVR35" s="193"/>
      <c r="NVS35" s="193"/>
      <c r="NVT35" s="193"/>
      <c r="NVU35" s="193"/>
      <c r="NVV35" s="193"/>
      <c r="NVW35" s="193"/>
      <c r="NVX35" s="193"/>
      <c r="NVY35" s="193"/>
      <c r="NVZ35" s="193"/>
      <c r="NWA35" s="193"/>
      <c r="NWB35" s="193"/>
      <c r="NWC35" s="193"/>
      <c r="NWD35" s="193"/>
      <c r="NWE35" s="193"/>
      <c r="NWF35" s="193"/>
      <c r="NWG35" s="193"/>
      <c r="NWH35" s="193"/>
      <c r="NWI35" s="193"/>
      <c r="NWJ35" s="193"/>
      <c r="NWK35" s="193"/>
      <c r="NWL35" s="193"/>
      <c r="NWM35" s="193"/>
      <c r="NWN35" s="193"/>
      <c r="NWO35" s="193"/>
      <c r="NWP35" s="193"/>
      <c r="NWQ35" s="193"/>
      <c r="NWR35" s="193"/>
      <c r="NWS35" s="193"/>
      <c r="NWT35" s="193"/>
      <c r="NWU35" s="193"/>
      <c r="NWV35" s="193"/>
      <c r="NWW35" s="193"/>
      <c r="NWX35" s="193"/>
      <c r="NWY35" s="193"/>
      <c r="NWZ35" s="193"/>
      <c r="NXA35" s="193"/>
      <c r="NXB35" s="193"/>
      <c r="NXC35" s="193"/>
      <c r="NXD35" s="193"/>
      <c r="NXE35" s="193"/>
      <c r="NXF35" s="193"/>
      <c r="NXG35" s="193"/>
      <c r="NXH35" s="193"/>
      <c r="NXI35" s="193"/>
      <c r="NXJ35" s="193"/>
      <c r="NXK35" s="193"/>
      <c r="NXL35" s="193"/>
      <c r="NXM35" s="193"/>
      <c r="NXN35" s="193"/>
      <c r="NXO35" s="193"/>
      <c r="NXP35" s="193"/>
      <c r="NXQ35" s="193"/>
      <c r="NXR35" s="193"/>
      <c r="NXS35" s="193"/>
      <c r="NXT35" s="193"/>
      <c r="NXU35" s="193"/>
      <c r="NXV35" s="193"/>
      <c r="NXW35" s="193"/>
      <c r="NXX35" s="193"/>
      <c r="NXY35" s="193"/>
      <c r="NXZ35" s="193"/>
      <c r="NYA35" s="193"/>
      <c r="NYB35" s="193"/>
      <c r="NYC35" s="193"/>
      <c r="NYD35" s="193"/>
      <c r="NYE35" s="193"/>
      <c r="NYF35" s="193"/>
      <c r="NYG35" s="193"/>
      <c r="NYH35" s="193"/>
      <c r="NYI35" s="193"/>
      <c r="NYJ35" s="193"/>
      <c r="NYK35" s="193"/>
      <c r="NYL35" s="193"/>
      <c r="NYM35" s="193"/>
      <c r="NYN35" s="193"/>
      <c r="NYO35" s="193"/>
      <c r="NYP35" s="193"/>
      <c r="NYQ35" s="193"/>
      <c r="NYR35" s="193"/>
      <c r="NYS35" s="193"/>
      <c r="NYT35" s="193"/>
      <c r="NYU35" s="193"/>
      <c r="NYV35" s="193"/>
      <c r="NYW35" s="193"/>
      <c r="NYX35" s="193"/>
      <c r="NYY35" s="193"/>
      <c r="NYZ35" s="193"/>
      <c r="NZA35" s="193"/>
      <c r="NZB35" s="193"/>
      <c r="NZC35" s="193"/>
      <c r="NZD35" s="193"/>
      <c r="NZE35" s="193"/>
      <c r="NZF35" s="193"/>
      <c r="NZG35" s="193"/>
      <c r="NZH35" s="193"/>
      <c r="NZI35" s="193"/>
      <c r="NZJ35" s="193"/>
      <c r="NZK35" s="193"/>
      <c r="NZL35" s="193"/>
      <c r="NZM35" s="193"/>
      <c r="NZN35" s="193"/>
      <c r="NZO35" s="193"/>
      <c r="NZP35" s="193"/>
      <c r="NZQ35" s="193"/>
      <c r="NZR35" s="193"/>
      <c r="NZS35" s="193"/>
      <c r="NZT35" s="193"/>
      <c r="NZU35" s="193"/>
      <c r="NZV35" s="193"/>
      <c r="NZW35" s="193"/>
      <c r="NZX35" s="193"/>
      <c r="NZY35" s="193"/>
      <c r="NZZ35" s="193"/>
      <c r="OAA35" s="193"/>
      <c r="OAB35" s="193"/>
      <c r="OAC35" s="193"/>
      <c r="OAD35" s="193"/>
      <c r="OAE35" s="193"/>
      <c r="OAF35" s="193"/>
      <c r="OAG35" s="193"/>
      <c r="OAH35" s="193"/>
      <c r="OAI35" s="193"/>
      <c r="OAJ35" s="193"/>
      <c r="OAK35" s="193"/>
      <c r="OAL35" s="193"/>
      <c r="OAM35" s="193"/>
      <c r="OAN35" s="193"/>
      <c r="OAO35" s="193"/>
      <c r="OAP35" s="193"/>
      <c r="OAQ35" s="193"/>
      <c r="OAR35" s="193"/>
      <c r="OAS35" s="193"/>
      <c r="OAT35" s="193"/>
      <c r="OAU35" s="193"/>
      <c r="OAV35" s="193"/>
      <c r="OAW35" s="193"/>
      <c r="OAX35" s="193"/>
      <c r="OAY35" s="193"/>
      <c r="OAZ35" s="193"/>
      <c r="OBA35" s="193"/>
      <c r="OBB35" s="193"/>
      <c r="OBC35" s="193"/>
      <c r="OBD35" s="193"/>
      <c r="OBE35" s="193"/>
      <c r="OBF35" s="193"/>
      <c r="OBG35" s="193"/>
      <c r="OBH35" s="193"/>
      <c r="OBI35" s="193"/>
      <c r="OBJ35" s="193"/>
      <c r="OBK35" s="193"/>
      <c r="OBL35" s="193"/>
      <c r="OBM35" s="193"/>
      <c r="OBN35" s="193"/>
      <c r="OBO35" s="193"/>
      <c r="OBP35" s="193"/>
      <c r="OBQ35" s="193"/>
      <c r="OBR35" s="193"/>
      <c r="OBS35" s="193"/>
      <c r="OBT35" s="193"/>
      <c r="OBU35" s="193"/>
      <c r="OBV35" s="193"/>
      <c r="OBW35" s="193"/>
      <c r="OBX35" s="193"/>
      <c r="OBY35" s="193"/>
      <c r="OBZ35" s="193"/>
      <c r="OCA35" s="193"/>
      <c r="OCB35" s="193"/>
      <c r="OCC35" s="193"/>
      <c r="OCD35" s="193"/>
      <c r="OCE35" s="193"/>
      <c r="OCF35" s="193"/>
      <c r="OCG35" s="193"/>
      <c r="OCH35" s="193"/>
      <c r="OCI35" s="193"/>
      <c r="OCJ35" s="193"/>
      <c r="OCK35" s="193"/>
      <c r="OCL35" s="193"/>
      <c r="OCM35" s="193"/>
      <c r="OCN35" s="193"/>
      <c r="OCO35" s="193"/>
      <c r="OCP35" s="193"/>
      <c r="OCQ35" s="193"/>
      <c r="OCR35" s="193"/>
      <c r="OCS35" s="193"/>
      <c r="OCT35" s="193"/>
      <c r="OCU35" s="193"/>
      <c r="OCV35" s="193"/>
      <c r="OCW35" s="193"/>
      <c r="OCX35" s="193"/>
      <c r="OCY35" s="193"/>
      <c r="OCZ35" s="193"/>
      <c r="ODA35" s="193"/>
      <c r="ODB35" s="193"/>
      <c r="ODC35" s="193"/>
      <c r="ODD35" s="193"/>
      <c r="ODE35" s="193"/>
      <c r="ODF35" s="193"/>
      <c r="ODG35" s="193"/>
      <c r="ODH35" s="193"/>
      <c r="ODI35" s="193"/>
      <c r="ODJ35" s="193"/>
      <c r="ODK35" s="193"/>
      <c r="ODL35" s="193"/>
      <c r="ODM35" s="193"/>
      <c r="ODN35" s="193"/>
      <c r="ODO35" s="193"/>
      <c r="ODP35" s="193"/>
      <c r="ODQ35" s="193"/>
      <c r="ODR35" s="193"/>
      <c r="ODS35" s="193"/>
      <c r="ODT35" s="193"/>
      <c r="ODU35" s="193"/>
      <c r="ODV35" s="193"/>
      <c r="ODW35" s="193"/>
      <c r="ODX35" s="193"/>
      <c r="ODY35" s="193"/>
      <c r="ODZ35" s="193"/>
      <c r="OEA35" s="193"/>
      <c r="OEB35" s="193"/>
      <c r="OEC35" s="193"/>
      <c r="OED35" s="193"/>
      <c r="OEE35" s="193"/>
      <c r="OEF35" s="193"/>
      <c r="OEG35" s="193"/>
      <c r="OEH35" s="193"/>
      <c r="OEI35" s="193"/>
      <c r="OEJ35" s="193"/>
      <c r="OEK35" s="193"/>
      <c r="OEL35" s="193"/>
      <c r="OEM35" s="193"/>
      <c r="OEN35" s="193"/>
      <c r="OEO35" s="193"/>
      <c r="OEP35" s="193"/>
      <c r="OEQ35" s="193"/>
      <c r="OER35" s="193"/>
      <c r="OES35" s="193"/>
      <c r="OET35" s="193"/>
      <c r="OEU35" s="193"/>
      <c r="OEV35" s="193"/>
      <c r="OEW35" s="193"/>
      <c r="OEX35" s="193"/>
      <c r="OEY35" s="193"/>
      <c r="OEZ35" s="193"/>
      <c r="OFA35" s="193"/>
      <c r="OFB35" s="193"/>
      <c r="OFC35" s="193"/>
      <c r="OFD35" s="193"/>
      <c r="OFE35" s="193"/>
      <c r="OFF35" s="193"/>
      <c r="OFG35" s="193"/>
      <c r="OFH35" s="193"/>
      <c r="OFI35" s="193"/>
      <c r="OFJ35" s="193"/>
      <c r="OFK35" s="193"/>
      <c r="OFL35" s="193"/>
      <c r="OFM35" s="193"/>
      <c r="OFN35" s="193"/>
      <c r="OFO35" s="193"/>
      <c r="OFP35" s="193"/>
      <c r="OFQ35" s="193"/>
      <c r="OFR35" s="193"/>
      <c r="OFS35" s="193"/>
      <c r="OFT35" s="193"/>
      <c r="OFU35" s="193"/>
      <c r="OFV35" s="193"/>
      <c r="OFW35" s="193"/>
      <c r="OFX35" s="193"/>
      <c r="OFY35" s="193"/>
      <c r="OFZ35" s="193"/>
      <c r="OGA35" s="193"/>
      <c r="OGB35" s="193"/>
      <c r="OGC35" s="193"/>
      <c r="OGD35" s="193"/>
      <c r="OGE35" s="193"/>
      <c r="OGF35" s="193"/>
      <c r="OGG35" s="193"/>
      <c r="OGH35" s="193"/>
      <c r="OGI35" s="193"/>
      <c r="OGJ35" s="193"/>
      <c r="OGK35" s="193"/>
      <c r="OGL35" s="193"/>
      <c r="OGM35" s="193"/>
      <c r="OGN35" s="193"/>
      <c r="OGO35" s="193"/>
      <c r="OGP35" s="193"/>
      <c r="OGQ35" s="193"/>
      <c r="OGR35" s="193"/>
      <c r="OGS35" s="193"/>
      <c r="OGT35" s="193"/>
      <c r="OGU35" s="193"/>
      <c r="OGV35" s="193"/>
      <c r="OGW35" s="193"/>
      <c r="OGX35" s="193"/>
      <c r="OGY35" s="193"/>
      <c r="OGZ35" s="193"/>
      <c r="OHA35" s="193"/>
      <c r="OHB35" s="193"/>
      <c r="OHC35" s="193"/>
      <c r="OHD35" s="193"/>
      <c r="OHE35" s="193"/>
      <c r="OHF35" s="193"/>
      <c r="OHG35" s="193"/>
      <c r="OHH35" s="193"/>
      <c r="OHI35" s="193"/>
      <c r="OHJ35" s="193"/>
      <c r="OHK35" s="193"/>
      <c r="OHL35" s="193"/>
      <c r="OHM35" s="193"/>
      <c r="OHN35" s="193"/>
      <c r="OHO35" s="193"/>
      <c r="OHP35" s="193"/>
      <c r="OHQ35" s="193"/>
      <c r="OHR35" s="193"/>
      <c r="OHS35" s="193"/>
      <c r="OHT35" s="193"/>
      <c r="OHU35" s="193"/>
      <c r="OHV35" s="193"/>
      <c r="OHW35" s="193"/>
      <c r="OHX35" s="193"/>
      <c r="OHY35" s="193"/>
      <c r="OHZ35" s="193"/>
      <c r="OIA35" s="193"/>
      <c r="OIB35" s="193"/>
      <c r="OIC35" s="193"/>
      <c r="OID35" s="193"/>
      <c r="OIE35" s="193"/>
      <c r="OIF35" s="193"/>
      <c r="OIG35" s="193"/>
      <c r="OIH35" s="193"/>
      <c r="OII35" s="193"/>
      <c r="OIJ35" s="193"/>
      <c r="OIK35" s="193"/>
      <c r="OIL35" s="193"/>
      <c r="OIM35" s="193"/>
      <c r="OIN35" s="193"/>
      <c r="OIO35" s="193"/>
      <c r="OIP35" s="193"/>
      <c r="OIQ35" s="193"/>
      <c r="OIR35" s="193"/>
      <c r="OIS35" s="193"/>
      <c r="OIT35" s="193"/>
      <c r="OIU35" s="193"/>
      <c r="OIV35" s="193"/>
      <c r="OIW35" s="193"/>
      <c r="OIX35" s="193"/>
      <c r="OIY35" s="193"/>
      <c r="OIZ35" s="193"/>
      <c r="OJA35" s="193"/>
      <c r="OJB35" s="193"/>
      <c r="OJC35" s="193"/>
      <c r="OJD35" s="193"/>
      <c r="OJE35" s="193"/>
      <c r="OJF35" s="193"/>
      <c r="OJG35" s="193"/>
      <c r="OJH35" s="193"/>
      <c r="OJI35" s="193"/>
      <c r="OJJ35" s="193"/>
      <c r="OJK35" s="193"/>
      <c r="OJL35" s="193"/>
      <c r="OJM35" s="193"/>
      <c r="OJN35" s="193"/>
      <c r="OJO35" s="193"/>
      <c r="OJP35" s="193"/>
      <c r="OJQ35" s="193"/>
      <c r="OJR35" s="193"/>
      <c r="OJS35" s="193"/>
      <c r="OJT35" s="193"/>
      <c r="OJU35" s="193"/>
      <c r="OJV35" s="193"/>
      <c r="OJW35" s="193"/>
      <c r="OJX35" s="193"/>
      <c r="OJY35" s="193"/>
      <c r="OJZ35" s="193"/>
      <c r="OKA35" s="193"/>
      <c r="OKB35" s="193"/>
      <c r="OKC35" s="193"/>
      <c r="OKD35" s="193"/>
      <c r="OKE35" s="193"/>
      <c r="OKF35" s="193"/>
      <c r="OKG35" s="193"/>
      <c r="OKH35" s="193"/>
      <c r="OKI35" s="193"/>
      <c r="OKJ35" s="193"/>
      <c r="OKK35" s="193"/>
      <c r="OKL35" s="193"/>
      <c r="OKM35" s="193"/>
      <c r="OKN35" s="193"/>
      <c r="OKO35" s="193"/>
      <c r="OKP35" s="193"/>
      <c r="OKQ35" s="193"/>
      <c r="OKR35" s="193"/>
      <c r="OKS35" s="193"/>
      <c r="OKT35" s="193"/>
      <c r="OKU35" s="193"/>
      <c r="OKV35" s="193"/>
      <c r="OKW35" s="193"/>
      <c r="OKX35" s="193"/>
      <c r="OKY35" s="193"/>
      <c r="OKZ35" s="193"/>
      <c r="OLA35" s="193"/>
      <c r="OLB35" s="193"/>
      <c r="OLC35" s="193"/>
      <c r="OLD35" s="193"/>
      <c r="OLE35" s="193"/>
      <c r="OLF35" s="193"/>
      <c r="OLG35" s="193"/>
      <c r="OLH35" s="193"/>
      <c r="OLI35" s="193"/>
      <c r="OLJ35" s="193"/>
      <c r="OLK35" s="193"/>
      <c r="OLL35" s="193"/>
      <c r="OLM35" s="193"/>
      <c r="OLN35" s="193"/>
      <c r="OLO35" s="193"/>
      <c r="OLP35" s="193"/>
      <c r="OLQ35" s="193"/>
      <c r="OLR35" s="193"/>
      <c r="OLS35" s="193"/>
      <c r="OLT35" s="193"/>
      <c r="OLU35" s="193"/>
      <c r="OLV35" s="193"/>
      <c r="OLW35" s="193"/>
      <c r="OLX35" s="193"/>
      <c r="OLY35" s="193"/>
      <c r="OLZ35" s="193"/>
      <c r="OMA35" s="193"/>
      <c r="OMB35" s="193"/>
      <c r="OMC35" s="193"/>
      <c r="OMD35" s="193"/>
      <c r="OME35" s="193"/>
      <c r="OMF35" s="193"/>
      <c r="OMG35" s="193"/>
      <c r="OMH35" s="193"/>
      <c r="OMI35" s="193"/>
      <c r="OMJ35" s="193"/>
      <c r="OMK35" s="193"/>
      <c r="OML35" s="193"/>
      <c r="OMM35" s="193"/>
      <c r="OMN35" s="193"/>
      <c r="OMO35" s="193"/>
      <c r="OMP35" s="193"/>
      <c r="OMQ35" s="193"/>
      <c r="OMR35" s="193"/>
      <c r="OMS35" s="193"/>
      <c r="OMT35" s="193"/>
      <c r="OMU35" s="193"/>
      <c r="OMV35" s="193"/>
      <c r="OMW35" s="193"/>
      <c r="OMX35" s="193"/>
      <c r="OMY35" s="193"/>
      <c r="OMZ35" s="193"/>
      <c r="ONA35" s="193"/>
      <c r="ONB35" s="193"/>
      <c r="ONC35" s="193"/>
      <c r="OND35" s="193"/>
      <c r="ONE35" s="193"/>
      <c r="ONF35" s="193"/>
      <c r="ONG35" s="193"/>
      <c r="ONH35" s="193"/>
      <c r="ONI35" s="193"/>
      <c r="ONJ35" s="193"/>
      <c r="ONK35" s="193"/>
      <c r="ONL35" s="193"/>
      <c r="ONM35" s="193"/>
      <c r="ONN35" s="193"/>
      <c r="ONO35" s="193"/>
      <c r="ONP35" s="193"/>
      <c r="ONQ35" s="193"/>
      <c r="ONR35" s="193"/>
      <c r="ONS35" s="193"/>
      <c r="ONT35" s="193"/>
      <c r="ONU35" s="193"/>
      <c r="ONV35" s="193"/>
      <c r="ONW35" s="193"/>
      <c r="ONX35" s="193"/>
      <c r="ONY35" s="193"/>
      <c r="ONZ35" s="193"/>
      <c r="OOA35" s="193"/>
      <c r="OOB35" s="193"/>
      <c r="OOC35" s="193"/>
      <c r="OOD35" s="193"/>
      <c r="OOE35" s="193"/>
      <c r="OOF35" s="193"/>
      <c r="OOG35" s="193"/>
      <c r="OOH35" s="193"/>
      <c r="OOI35" s="193"/>
      <c r="OOJ35" s="193"/>
      <c r="OOK35" s="193"/>
      <c r="OOL35" s="193"/>
      <c r="OOM35" s="193"/>
      <c r="OON35" s="193"/>
      <c r="OOO35" s="193"/>
      <c r="OOP35" s="193"/>
      <c r="OOQ35" s="193"/>
      <c r="OOR35" s="193"/>
      <c r="OOS35" s="193"/>
      <c r="OOT35" s="193"/>
      <c r="OOU35" s="193"/>
      <c r="OOV35" s="193"/>
      <c r="OOW35" s="193"/>
      <c r="OOX35" s="193"/>
      <c r="OOY35" s="193"/>
      <c r="OOZ35" s="193"/>
      <c r="OPA35" s="193"/>
      <c r="OPB35" s="193"/>
      <c r="OPC35" s="193"/>
      <c r="OPD35" s="193"/>
      <c r="OPE35" s="193"/>
      <c r="OPF35" s="193"/>
      <c r="OPG35" s="193"/>
      <c r="OPH35" s="193"/>
      <c r="OPI35" s="193"/>
      <c r="OPJ35" s="193"/>
      <c r="OPK35" s="193"/>
      <c r="OPL35" s="193"/>
      <c r="OPM35" s="193"/>
      <c r="OPN35" s="193"/>
      <c r="OPO35" s="193"/>
      <c r="OPP35" s="193"/>
      <c r="OPQ35" s="193"/>
      <c r="OPR35" s="193"/>
      <c r="OPS35" s="193"/>
      <c r="OPT35" s="193"/>
      <c r="OPU35" s="193"/>
      <c r="OPV35" s="193"/>
      <c r="OPW35" s="193"/>
      <c r="OPX35" s="193"/>
      <c r="OPY35" s="193"/>
      <c r="OPZ35" s="193"/>
      <c r="OQA35" s="193"/>
      <c r="OQB35" s="193"/>
      <c r="OQC35" s="193"/>
      <c r="OQD35" s="193"/>
      <c r="OQE35" s="193"/>
      <c r="OQF35" s="193"/>
      <c r="OQG35" s="193"/>
      <c r="OQH35" s="193"/>
      <c r="OQI35" s="193"/>
      <c r="OQJ35" s="193"/>
      <c r="OQK35" s="193"/>
      <c r="OQL35" s="193"/>
      <c r="OQM35" s="193"/>
      <c r="OQN35" s="193"/>
      <c r="OQO35" s="193"/>
      <c r="OQP35" s="193"/>
      <c r="OQQ35" s="193"/>
      <c r="OQR35" s="193"/>
      <c r="OQS35" s="193"/>
      <c r="OQT35" s="193"/>
      <c r="OQU35" s="193"/>
      <c r="OQV35" s="193"/>
      <c r="OQW35" s="193"/>
      <c r="OQX35" s="193"/>
      <c r="OQY35" s="193"/>
      <c r="OQZ35" s="193"/>
      <c r="ORA35" s="193"/>
      <c r="ORB35" s="193"/>
      <c r="ORC35" s="193"/>
      <c r="ORD35" s="193"/>
      <c r="ORE35" s="193"/>
      <c r="ORF35" s="193"/>
      <c r="ORG35" s="193"/>
      <c r="ORH35" s="193"/>
      <c r="ORI35" s="193"/>
      <c r="ORJ35" s="193"/>
      <c r="ORK35" s="193"/>
      <c r="ORL35" s="193"/>
      <c r="ORM35" s="193"/>
      <c r="ORN35" s="193"/>
      <c r="ORO35" s="193"/>
      <c r="ORP35" s="193"/>
      <c r="ORQ35" s="193"/>
      <c r="ORR35" s="193"/>
      <c r="ORS35" s="193"/>
      <c r="ORT35" s="193"/>
      <c r="ORU35" s="193"/>
      <c r="ORV35" s="193"/>
      <c r="ORW35" s="193"/>
      <c r="ORX35" s="193"/>
      <c r="ORY35" s="193"/>
      <c r="ORZ35" s="193"/>
      <c r="OSA35" s="193"/>
      <c r="OSB35" s="193"/>
      <c r="OSC35" s="193"/>
      <c r="OSD35" s="193"/>
      <c r="OSE35" s="193"/>
      <c r="OSF35" s="193"/>
      <c r="OSG35" s="193"/>
      <c r="OSH35" s="193"/>
      <c r="OSI35" s="193"/>
      <c r="OSJ35" s="193"/>
      <c r="OSK35" s="193"/>
      <c r="OSL35" s="193"/>
      <c r="OSM35" s="193"/>
      <c r="OSN35" s="193"/>
      <c r="OSO35" s="193"/>
      <c r="OSP35" s="193"/>
      <c r="OSQ35" s="193"/>
      <c r="OSR35" s="193"/>
      <c r="OSS35" s="193"/>
      <c r="OST35" s="193"/>
      <c r="OSU35" s="193"/>
      <c r="OSV35" s="193"/>
      <c r="OSW35" s="193"/>
      <c r="OSX35" s="193"/>
      <c r="OSY35" s="193"/>
      <c r="OSZ35" s="193"/>
      <c r="OTA35" s="193"/>
      <c r="OTB35" s="193"/>
      <c r="OTC35" s="193"/>
      <c r="OTD35" s="193"/>
      <c r="OTE35" s="193"/>
      <c r="OTF35" s="193"/>
      <c r="OTG35" s="193"/>
      <c r="OTH35" s="193"/>
      <c r="OTI35" s="193"/>
      <c r="OTJ35" s="193"/>
      <c r="OTK35" s="193"/>
      <c r="OTL35" s="193"/>
      <c r="OTM35" s="193"/>
      <c r="OTN35" s="193"/>
      <c r="OTO35" s="193"/>
      <c r="OTP35" s="193"/>
      <c r="OTQ35" s="193"/>
      <c r="OTR35" s="193"/>
      <c r="OTS35" s="193"/>
      <c r="OTT35" s="193"/>
      <c r="OTU35" s="193"/>
      <c r="OTV35" s="193"/>
      <c r="OTW35" s="193"/>
      <c r="OTX35" s="193"/>
      <c r="OTY35" s="193"/>
      <c r="OTZ35" s="193"/>
      <c r="OUA35" s="193"/>
      <c r="OUB35" s="193"/>
      <c r="OUC35" s="193"/>
      <c r="OUD35" s="193"/>
      <c r="OUE35" s="193"/>
      <c r="OUF35" s="193"/>
      <c r="OUG35" s="193"/>
      <c r="OUH35" s="193"/>
      <c r="OUI35" s="193"/>
      <c r="OUJ35" s="193"/>
      <c r="OUK35" s="193"/>
      <c r="OUL35" s="193"/>
      <c r="OUM35" s="193"/>
      <c r="OUN35" s="193"/>
      <c r="OUO35" s="193"/>
      <c r="OUP35" s="193"/>
      <c r="OUQ35" s="193"/>
      <c r="OUR35" s="193"/>
      <c r="OUS35" s="193"/>
      <c r="OUT35" s="193"/>
      <c r="OUU35" s="193"/>
      <c r="OUV35" s="193"/>
      <c r="OUW35" s="193"/>
      <c r="OUX35" s="193"/>
      <c r="OUY35" s="193"/>
      <c r="OUZ35" s="193"/>
      <c r="OVA35" s="193"/>
      <c r="OVB35" s="193"/>
      <c r="OVC35" s="193"/>
      <c r="OVD35" s="193"/>
      <c r="OVE35" s="193"/>
      <c r="OVF35" s="193"/>
      <c r="OVG35" s="193"/>
      <c r="OVH35" s="193"/>
      <c r="OVI35" s="193"/>
      <c r="OVJ35" s="193"/>
      <c r="OVK35" s="193"/>
      <c r="OVL35" s="193"/>
      <c r="OVM35" s="193"/>
      <c r="OVN35" s="193"/>
      <c r="OVO35" s="193"/>
      <c r="OVP35" s="193"/>
      <c r="OVQ35" s="193"/>
      <c r="OVR35" s="193"/>
      <c r="OVS35" s="193"/>
      <c r="OVT35" s="193"/>
      <c r="OVU35" s="193"/>
      <c r="OVV35" s="193"/>
      <c r="OVW35" s="193"/>
      <c r="OVX35" s="193"/>
      <c r="OVY35" s="193"/>
      <c r="OVZ35" s="193"/>
      <c r="OWA35" s="193"/>
      <c r="OWB35" s="193"/>
      <c r="OWC35" s="193"/>
      <c r="OWD35" s="193"/>
      <c r="OWE35" s="193"/>
      <c r="OWF35" s="193"/>
      <c r="OWG35" s="193"/>
      <c r="OWH35" s="193"/>
      <c r="OWI35" s="193"/>
      <c r="OWJ35" s="193"/>
      <c r="OWK35" s="193"/>
      <c r="OWL35" s="193"/>
      <c r="OWM35" s="193"/>
      <c r="OWN35" s="193"/>
      <c r="OWO35" s="193"/>
      <c r="OWP35" s="193"/>
      <c r="OWQ35" s="193"/>
      <c r="OWR35" s="193"/>
      <c r="OWS35" s="193"/>
      <c r="OWT35" s="193"/>
      <c r="OWU35" s="193"/>
      <c r="OWV35" s="193"/>
      <c r="OWW35" s="193"/>
      <c r="OWX35" s="193"/>
      <c r="OWY35" s="193"/>
      <c r="OWZ35" s="193"/>
      <c r="OXA35" s="193"/>
      <c r="OXB35" s="193"/>
      <c r="OXC35" s="193"/>
      <c r="OXD35" s="193"/>
      <c r="OXE35" s="193"/>
      <c r="OXF35" s="193"/>
      <c r="OXG35" s="193"/>
      <c r="OXH35" s="193"/>
      <c r="OXI35" s="193"/>
      <c r="OXJ35" s="193"/>
      <c r="OXK35" s="193"/>
      <c r="OXL35" s="193"/>
      <c r="OXM35" s="193"/>
      <c r="OXN35" s="193"/>
      <c r="OXO35" s="193"/>
      <c r="OXP35" s="193"/>
      <c r="OXQ35" s="193"/>
      <c r="OXR35" s="193"/>
      <c r="OXS35" s="193"/>
      <c r="OXT35" s="193"/>
      <c r="OXU35" s="193"/>
      <c r="OXV35" s="193"/>
      <c r="OXW35" s="193"/>
      <c r="OXX35" s="193"/>
      <c r="OXY35" s="193"/>
      <c r="OXZ35" s="193"/>
      <c r="OYA35" s="193"/>
      <c r="OYB35" s="193"/>
      <c r="OYC35" s="193"/>
      <c r="OYD35" s="193"/>
      <c r="OYE35" s="193"/>
      <c r="OYF35" s="193"/>
      <c r="OYG35" s="193"/>
      <c r="OYH35" s="193"/>
      <c r="OYI35" s="193"/>
      <c r="OYJ35" s="193"/>
      <c r="OYK35" s="193"/>
      <c r="OYL35" s="193"/>
      <c r="OYM35" s="193"/>
      <c r="OYN35" s="193"/>
      <c r="OYO35" s="193"/>
      <c r="OYP35" s="193"/>
      <c r="OYQ35" s="193"/>
      <c r="OYR35" s="193"/>
      <c r="OYS35" s="193"/>
      <c r="OYT35" s="193"/>
      <c r="OYU35" s="193"/>
      <c r="OYV35" s="193"/>
      <c r="OYW35" s="193"/>
      <c r="OYX35" s="193"/>
      <c r="OYY35" s="193"/>
      <c r="OYZ35" s="193"/>
      <c r="OZA35" s="193"/>
      <c r="OZB35" s="193"/>
      <c r="OZC35" s="193"/>
      <c r="OZD35" s="193"/>
      <c r="OZE35" s="193"/>
      <c r="OZF35" s="193"/>
      <c r="OZG35" s="193"/>
      <c r="OZH35" s="193"/>
      <c r="OZI35" s="193"/>
      <c r="OZJ35" s="193"/>
      <c r="OZK35" s="193"/>
      <c r="OZL35" s="193"/>
      <c r="OZM35" s="193"/>
      <c r="OZN35" s="193"/>
      <c r="OZO35" s="193"/>
      <c r="OZP35" s="193"/>
      <c r="OZQ35" s="193"/>
      <c r="OZR35" s="193"/>
      <c r="OZS35" s="193"/>
      <c r="OZT35" s="193"/>
      <c r="OZU35" s="193"/>
      <c r="OZV35" s="193"/>
      <c r="OZW35" s="193"/>
      <c r="OZX35" s="193"/>
      <c r="OZY35" s="193"/>
      <c r="OZZ35" s="193"/>
      <c r="PAA35" s="193"/>
      <c r="PAB35" s="193"/>
      <c r="PAC35" s="193"/>
      <c r="PAD35" s="193"/>
      <c r="PAE35" s="193"/>
      <c r="PAF35" s="193"/>
      <c r="PAG35" s="193"/>
      <c r="PAH35" s="193"/>
      <c r="PAI35" s="193"/>
      <c r="PAJ35" s="193"/>
      <c r="PAK35" s="193"/>
      <c r="PAL35" s="193"/>
      <c r="PAM35" s="193"/>
      <c r="PAN35" s="193"/>
      <c r="PAO35" s="193"/>
      <c r="PAP35" s="193"/>
      <c r="PAQ35" s="193"/>
      <c r="PAR35" s="193"/>
      <c r="PAS35" s="193"/>
      <c r="PAT35" s="193"/>
      <c r="PAU35" s="193"/>
      <c r="PAV35" s="193"/>
      <c r="PAW35" s="193"/>
      <c r="PAX35" s="193"/>
      <c r="PAY35" s="193"/>
      <c r="PAZ35" s="193"/>
      <c r="PBA35" s="193"/>
      <c r="PBB35" s="193"/>
      <c r="PBC35" s="193"/>
      <c r="PBD35" s="193"/>
      <c r="PBE35" s="193"/>
      <c r="PBF35" s="193"/>
      <c r="PBG35" s="193"/>
      <c r="PBH35" s="193"/>
      <c r="PBI35" s="193"/>
      <c r="PBJ35" s="193"/>
      <c r="PBK35" s="193"/>
      <c r="PBL35" s="193"/>
      <c r="PBM35" s="193"/>
      <c r="PBN35" s="193"/>
      <c r="PBO35" s="193"/>
      <c r="PBP35" s="193"/>
      <c r="PBQ35" s="193"/>
      <c r="PBR35" s="193"/>
      <c r="PBS35" s="193"/>
      <c r="PBT35" s="193"/>
      <c r="PBU35" s="193"/>
      <c r="PBV35" s="193"/>
      <c r="PBW35" s="193"/>
      <c r="PBX35" s="193"/>
      <c r="PBY35" s="193"/>
      <c r="PBZ35" s="193"/>
      <c r="PCA35" s="193"/>
      <c r="PCB35" s="193"/>
      <c r="PCC35" s="193"/>
      <c r="PCD35" s="193"/>
      <c r="PCE35" s="193"/>
      <c r="PCF35" s="193"/>
      <c r="PCG35" s="193"/>
      <c r="PCH35" s="193"/>
      <c r="PCI35" s="193"/>
      <c r="PCJ35" s="193"/>
      <c r="PCK35" s="193"/>
      <c r="PCL35" s="193"/>
      <c r="PCM35" s="193"/>
      <c r="PCN35" s="193"/>
      <c r="PCO35" s="193"/>
      <c r="PCP35" s="193"/>
      <c r="PCQ35" s="193"/>
      <c r="PCR35" s="193"/>
      <c r="PCS35" s="193"/>
      <c r="PCT35" s="193"/>
      <c r="PCU35" s="193"/>
      <c r="PCV35" s="193"/>
      <c r="PCW35" s="193"/>
      <c r="PCX35" s="193"/>
      <c r="PCY35" s="193"/>
      <c r="PCZ35" s="193"/>
      <c r="PDA35" s="193"/>
      <c r="PDB35" s="193"/>
      <c r="PDC35" s="193"/>
      <c r="PDD35" s="193"/>
      <c r="PDE35" s="193"/>
      <c r="PDF35" s="193"/>
      <c r="PDG35" s="193"/>
      <c r="PDH35" s="193"/>
      <c r="PDI35" s="193"/>
      <c r="PDJ35" s="193"/>
      <c r="PDK35" s="193"/>
      <c r="PDL35" s="193"/>
      <c r="PDM35" s="193"/>
      <c r="PDN35" s="193"/>
      <c r="PDO35" s="193"/>
      <c r="PDP35" s="193"/>
      <c r="PDQ35" s="193"/>
      <c r="PDR35" s="193"/>
      <c r="PDS35" s="193"/>
      <c r="PDT35" s="193"/>
      <c r="PDU35" s="193"/>
      <c r="PDV35" s="193"/>
      <c r="PDW35" s="193"/>
      <c r="PDX35" s="193"/>
      <c r="PDY35" s="193"/>
      <c r="PDZ35" s="193"/>
      <c r="PEA35" s="193"/>
      <c r="PEB35" s="193"/>
      <c r="PEC35" s="193"/>
      <c r="PED35" s="193"/>
      <c r="PEE35" s="193"/>
      <c r="PEF35" s="193"/>
      <c r="PEG35" s="193"/>
      <c r="PEH35" s="193"/>
      <c r="PEI35" s="193"/>
      <c r="PEJ35" s="193"/>
      <c r="PEK35" s="193"/>
      <c r="PEL35" s="193"/>
      <c r="PEM35" s="193"/>
      <c r="PEN35" s="193"/>
      <c r="PEO35" s="193"/>
      <c r="PEP35" s="193"/>
      <c r="PEQ35" s="193"/>
      <c r="PER35" s="193"/>
      <c r="PES35" s="193"/>
      <c r="PET35" s="193"/>
      <c r="PEU35" s="193"/>
      <c r="PEV35" s="193"/>
      <c r="PEW35" s="193"/>
      <c r="PEX35" s="193"/>
      <c r="PEY35" s="193"/>
      <c r="PEZ35" s="193"/>
      <c r="PFA35" s="193"/>
      <c r="PFB35" s="193"/>
      <c r="PFC35" s="193"/>
      <c r="PFD35" s="193"/>
      <c r="PFE35" s="193"/>
      <c r="PFF35" s="193"/>
      <c r="PFG35" s="193"/>
      <c r="PFH35" s="193"/>
      <c r="PFI35" s="193"/>
      <c r="PFJ35" s="193"/>
      <c r="PFK35" s="193"/>
      <c r="PFL35" s="193"/>
      <c r="PFM35" s="193"/>
      <c r="PFN35" s="193"/>
      <c r="PFO35" s="193"/>
      <c r="PFP35" s="193"/>
      <c r="PFQ35" s="193"/>
      <c r="PFR35" s="193"/>
      <c r="PFS35" s="193"/>
      <c r="PFT35" s="193"/>
      <c r="PFU35" s="193"/>
      <c r="PFV35" s="193"/>
      <c r="PFW35" s="193"/>
      <c r="PFX35" s="193"/>
      <c r="PFY35" s="193"/>
      <c r="PFZ35" s="193"/>
      <c r="PGA35" s="193"/>
      <c r="PGB35" s="193"/>
      <c r="PGC35" s="193"/>
      <c r="PGD35" s="193"/>
      <c r="PGE35" s="193"/>
      <c r="PGF35" s="193"/>
      <c r="PGG35" s="193"/>
      <c r="PGH35" s="193"/>
      <c r="PGI35" s="193"/>
      <c r="PGJ35" s="193"/>
      <c r="PGK35" s="193"/>
      <c r="PGL35" s="193"/>
      <c r="PGM35" s="193"/>
      <c r="PGN35" s="193"/>
      <c r="PGO35" s="193"/>
      <c r="PGP35" s="193"/>
      <c r="PGQ35" s="193"/>
      <c r="PGR35" s="193"/>
      <c r="PGS35" s="193"/>
      <c r="PGT35" s="193"/>
      <c r="PGU35" s="193"/>
      <c r="PGV35" s="193"/>
      <c r="PGW35" s="193"/>
      <c r="PGX35" s="193"/>
      <c r="PGY35" s="193"/>
      <c r="PGZ35" s="193"/>
      <c r="PHA35" s="193"/>
      <c r="PHB35" s="193"/>
      <c r="PHC35" s="193"/>
      <c r="PHD35" s="193"/>
      <c r="PHE35" s="193"/>
      <c r="PHF35" s="193"/>
      <c r="PHG35" s="193"/>
      <c r="PHH35" s="193"/>
      <c r="PHI35" s="193"/>
      <c r="PHJ35" s="193"/>
      <c r="PHK35" s="193"/>
      <c r="PHL35" s="193"/>
      <c r="PHM35" s="193"/>
      <c r="PHN35" s="193"/>
      <c r="PHO35" s="193"/>
      <c r="PHP35" s="193"/>
      <c r="PHQ35" s="193"/>
      <c r="PHR35" s="193"/>
      <c r="PHS35" s="193"/>
      <c r="PHT35" s="193"/>
      <c r="PHU35" s="193"/>
      <c r="PHV35" s="193"/>
      <c r="PHW35" s="193"/>
      <c r="PHX35" s="193"/>
      <c r="PHY35" s="193"/>
      <c r="PHZ35" s="193"/>
      <c r="PIA35" s="193"/>
      <c r="PIB35" s="193"/>
      <c r="PIC35" s="193"/>
      <c r="PID35" s="193"/>
      <c r="PIE35" s="193"/>
      <c r="PIF35" s="193"/>
      <c r="PIG35" s="193"/>
      <c r="PIH35" s="193"/>
      <c r="PII35" s="193"/>
      <c r="PIJ35" s="193"/>
      <c r="PIK35" s="193"/>
      <c r="PIL35" s="193"/>
      <c r="PIM35" s="193"/>
      <c r="PIN35" s="193"/>
      <c r="PIO35" s="193"/>
      <c r="PIP35" s="193"/>
      <c r="PIQ35" s="193"/>
      <c r="PIR35" s="193"/>
      <c r="PIS35" s="193"/>
      <c r="PIT35" s="193"/>
      <c r="PIU35" s="193"/>
      <c r="PIV35" s="193"/>
      <c r="PIW35" s="193"/>
      <c r="PIX35" s="193"/>
      <c r="PIY35" s="193"/>
      <c r="PIZ35" s="193"/>
      <c r="PJA35" s="193"/>
      <c r="PJB35" s="193"/>
      <c r="PJC35" s="193"/>
      <c r="PJD35" s="193"/>
      <c r="PJE35" s="193"/>
      <c r="PJF35" s="193"/>
      <c r="PJG35" s="193"/>
      <c r="PJH35" s="193"/>
      <c r="PJI35" s="193"/>
      <c r="PJJ35" s="193"/>
      <c r="PJK35" s="193"/>
      <c r="PJL35" s="193"/>
      <c r="PJM35" s="193"/>
      <c r="PJN35" s="193"/>
      <c r="PJO35" s="193"/>
      <c r="PJP35" s="193"/>
      <c r="PJQ35" s="193"/>
      <c r="PJR35" s="193"/>
      <c r="PJS35" s="193"/>
      <c r="PJT35" s="193"/>
      <c r="PJU35" s="193"/>
      <c r="PJV35" s="193"/>
      <c r="PJW35" s="193"/>
      <c r="PJX35" s="193"/>
      <c r="PJY35" s="193"/>
      <c r="PJZ35" s="193"/>
      <c r="PKA35" s="193"/>
      <c r="PKB35" s="193"/>
      <c r="PKC35" s="193"/>
      <c r="PKD35" s="193"/>
      <c r="PKE35" s="193"/>
      <c r="PKF35" s="193"/>
      <c r="PKG35" s="193"/>
      <c r="PKH35" s="193"/>
      <c r="PKI35" s="193"/>
      <c r="PKJ35" s="193"/>
      <c r="PKK35" s="193"/>
      <c r="PKL35" s="193"/>
      <c r="PKM35" s="193"/>
      <c r="PKN35" s="193"/>
      <c r="PKO35" s="193"/>
      <c r="PKP35" s="193"/>
      <c r="PKQ35" s="193"/>
      <c r="PKR35" s="193"/>
      <c r="PKS35" s="193"/>
      <c r="PKT35" s="193"/>
      <c r="PKU35" s="193"/>
      <c r="PKV35" s="193"/>
      <c r="PKW35" s="193"/>
      <c r="PKX35" s="193"/>
      <c r="PKY35" s="193"/>
      <c r="PKZ35" s="193"/>
      <c r="PLA35" s="193"/>
      <c r="PLB35" s="193"/>
      <c r="PLC35" s="193"/>
      <c r="PLD35" s="193"/>
      <c r="PLE35" s="193"/>
      <c r="PLF35" s="193"/>
      <c r="PLG35" s="193"/>
      <c r="PLH35" s="193"/>
      <c r="PLI35" s="193"/>
      <c r="PLJ35" s="193"/>
      <c r="PLK35" s="193"/>
      <c r="PLL35" s="193"/>
      <c r="PLM35" s="193"/>
      <c r="PLN35" s="193"/>
      <c r="PLO35" s="193"/>
      <c r="PLP35" s="193"/>
      <c r="PLQ35" s="193"/>
      <c r="PLR35" s="193"/>
      <c r="PLS35" s="193"/>
      <c r="PLT35" s="193"/>
      <c r="PLU35" s="193"/>
      <c r="PLV35" s="193"/>
      <c r="PLW35" s="193"/>
      <c r="PLX35" s="193"/>
      <c r="PLY35" s="193"/>
      <c r="PLZ35" s="193"/>
      <c r="PMA35" s="193"/>
      <c r="PMB35" s="193"/>
      <c r="PMC35" s="193"/>
      <c r="PMD35" s="193"/>
      <c r="PME35" s="193"/>
      <c r="PMF35" s="193"/>
      <c r="PMG35" s="193"/>
      <c r="PMH35" s="193"/>
      <c r="PMI35" s="193"/>
      <c r="PMJ35" s="193"/>
      <c r="PMK35" s="193"/>
      <c r="PML35" s="193"/>
      <c r="PMM35" s="193"/>
      <c r="PMN35" s="193"/>
      <c r="PMO35" s="193"/>
      <c r="PMP35" s="193"/>
      <c r="PMQ35" s="193"/>
      <c r="PMR35" s="193"/>
      <c r="PMS35" s="193"/>
      <c r="PMT35" s="193"/>
      <c r="PMU35" s="193"/>
      <c r="PMV35" s="193"/>
      <c r="PMW35" s="193"/>
      <c r="PMX35" s="193"/>
      <c r="PMY35" s="193"/>
      <c r="PMZ35" s="193"/>
      <c r="PNA35" s="193"/>
      <c r="PNB35" s="193"/>
      <c r="PNC35" s="193"/>
      <c r="PND35" s="193"/>
      <c r="PNE35" s="193"/>
      <c r="PNF35" s="193"/>
      <c r="PNG35" s="193"/>
      <c r="PNH35" s="193"/>
      <c r="PNI35" s="193"/>
      <c r="PNJ35" s="193"/>
      <c r="PNK35" s="193"/>
      <c r="PNL35" s="193"/>
      <c r="PNM35" s="193"/>
      <c r="PNN35" s="193"/>
      <c r="PNO35" s="193"/>
      <c r="PNP35" s="193"/>
      <c r="PNQ35" s="193"/>
      <c r="PNR35" s="193"/>
      <c r="PNS35" s="193"/>
      <c r="PNT35" s="193"/>
      <c r="PNU35" s="193"/>
      <c r="PNV35" s="193"/>
      <c r="PNW35" s="193"/>
      <c r="PNX35" s="193"/>
      <c r="PNY35" s="193"/>
      <c r="PNZ35" s="193"/>
      <c r="POA35" s="193"/>
      <c r="POB35" s="193"/>
      <c r="POC35" s="193"/>
      <c r="POD35" s="193"/>
      <c r="POE35" s="193"/>
      <c r="POF35" s="193"/>
      <c r="POG35" s="193"/>
      <c r="POH35" s="193"/>
      <c r="POI35" s="193"/>
      <c r="POJ35" s="193"/>
      <c r="POK35" s="193"/>
      <c r="POL35" s="193"/>
      <c r="POM35" s="193"/>
      <c r="PON35" s="193"/>
      <c r="POO35" s="193"/>
      <c r="POP35" s="193"/>
      <c r="POQ35" s="193"/>
      <c r="POR35" s="193"/>
      <c r="POS35" s="193"/>
      <c r="POT35" s="193"/>
      <c r="POU35" s="193"/>
      <c r="POV35" s="193"/>
      <c r="POW35" s="193"/>
      <c r="POX35" s="193"/>
      <c r="POY35" s="193"/>
      <c r="POZ35" s="193"/>
      <c r="PPA35" s="193"/>
      <c r="PPB35" s="193"/>
      <c r="PPC35" s="193"/>
      <c r="PPD35" s="193"/>
      <c r="PPE35" s="193"/>
      <c r="PPF35" s="193"/>
      <c r="PPG35" s="193"/>
      <c r="PPH35" s="193"/>
      <c r="PPI35" s="193"/>
      <c r="PPJ35" s="193"/>
      <c r="PPK35" s="193"/>
      <c r="PPL35" s="193"/>
      <c r="PPM35" s="193"/>
      <c r="PPN35" s="193"/>
      <c r="PPO35" s="193"/>
      <c r="PPP35" s="193"/>
      <c r="PPQ35" s="193"/>
      <c r="PPR35" s="193"/>
      <c r="PPS35" s="193"/>
      <c r="PPT35" s="193"/>
      <c r="PPU35" s="193"/>
      <c r="PPV35" s="193"/>
      <c r="PPW35" s="193"/>
      <c r="PPX35" s="193"/>
      <c r="PPY35" s="193"/>
      <c r="PPZ35" s="193"/>
      <c r="PQA35" s="193"/>
      <c r="PQB35" s="193"/>
      <c r="PQC35" s="193"/>
      <c r="PQD35" s="193"/>
      <c r="PQE35" s="193"/>
      <c r="PQF35" s="193"/>
      <c r="PQG35" s="193"/>
      <c r="PQH35" s="193"/>
      <c r="PQI35" s="193"/>
      <c r="PQJ35" s="193"/>
      <c r="PQK35" s="193"/>
      <c r="PQL35" s="193"/>
      <c r="PQM35" s="193"/>
      <c r="PQN35" s="193"/>
      <c r="PQO35" s="193"/>
      <c r="PQP35" s="193"/>
      <c r="PQQ35" s="193"/>
      <c r="PQR35" s="193"/>
      <c r="PQS35" s="193"/>
      <c r="PQT35" s="193"/>
      <c r="PQU35" s="193"/>
      <c r="PQV35" s="193"/>
      <c r="PQW35" s="193"/>
      <c r="PQX35" s="193"/>
      <c r="PQY35" s="193"/>
      <c r="PQZ35" s="193"/>
      <c r="PRA35" s="193"/>
      <c r="PRB35" s="193"/>
      <c r="PRC35" s="193"/>
      <c r="PRD35" s="193"/>
      <c r="PRE35" s="193"/>
      <c r="PRF35" s="193"/>
      <c r="PRG35" s="193"/>
      <c r="PRH35" s="193"/>
      <c r="PRI35" s="193"/>
      <c r="PRJ35" s="193"/>
      <c r="PRK35" s="193"/>
      <c r="PRL35" s="193"/>
      <c r="PRM35" s="193"/>
      <c r="PRN35" s="193"/>
      <c r="PRO35" s="193"/>
      <c r="PRP35" s="193"/>
      <c r="PRQ35" s="193"/>
      <c r="PRR35" s="193"/>
      <c r="PRS35" s="193"/>
      <c r="PRT35" s="193"/>
      <c r="PRU35" s="193"/>
      <c r="PRV35" s="193"/>
      <c r="PRW35" s="193"/>
      <c r="PRX35" s="193"/>
      <c r="PRY35" s="193"/>
      <c r="PRZ35" s="193"/>
      <c r="PSA35" s="193"/>
      <c r="PSB35" s="193"/>
      <c r="PSC35" s="193"/>
      <c r="PSD35" s="193"/>
      <c r="PSE35" s="193"/>
      <c r="PSF35" s="193"/>
      <c r="PSG35" s="193"/>
      <c r="PSH35" s="193"/>
      <c r="PSI35" s="193"/>
      <c r="PSJ35" s="193"/>
      <c r="PSK35" s="193"/>
      <c r="PSL35" s="193"/>
      <c r="PSM35" s="193"/>
      <c r="PSN35" s="193"/>
      <c r="PSO35" s="193"/>
      <c r="PSP35" s="193"/>
      <c r="PSQ35" s="193"/>
      <c r="PSR35" s="193"/>
      <c r="PSS35" s="193"/>
      <c r="PST35" s="193"/>
      <c r="PSU35" s="193"/>
      <c r="PSV35" s="193"/>
      <c r="PSW35" s="193"/>
      <c r="PSX35" s="193"/>
      <c r="PSY35" s="193"/>
      <c r="PSZ35" s="193"/>
      <c r="PTA35" s="193"/>
      <c r="PTB35" s="193"/>
      <c r="PTC35" s="193"/>
      <c r="PTD35" s="193"/>
      <c r="PTE35" s="193"/>
      <c r="PTF35" s="193"/>
      <c r="PTG35" s="193"/>
      <c r="PTH35" s="193"/>
      <c r="PTI35" s="193"/>
      <c r="PTJ35" s="193"/>
      <c r="PTK35" s="193"/>
      <c r="PTL35" s="193"/>
      <c r="PTM35" s="193"/>
      <c r="PTN35" s="193"/>
      <c r="PTO35" s="193"/>
      <c r="PTP35" s="193"/>
      <c r="PTQ35" s="193"/>
      <c r="PTR35" s="193"/>
      <c r="PTS35" s="193"/>
      <c r="PTT35" s="193"/>
      <c r="PTU35" s="193"/>
      <c r="PTV35" s="193"/>
      <c r="PTW35" s="193"/>
      <c r="PTX35" s="193"/>
      <c r="PTY35" s="193"/>
      <c r="PTZ35" s="193"/>
      <c r="PUA35" s="193"/>
      <c r="PUB35" s="193"/>
      <c r="PUC35" s="193"/>
      <c r="PUD35" s="193"/>
      <c r="PUE35" s="193"/>
      <c r="PUF35" s="193"/>
      <c r="PUG35" s="193"/>
      <c r="PUH35" s="193"/>
      <c r="PUI35" s="193"/>
      <c r="PUJ35" s="193"/>
      <c r="PUK35" s="193"/>
      <c r="PUL35" s="193"/>
      <c r="PUM35" s="193"/>
      <c r="PUN35" s="193"/>
      <c r="PUO35" s="193"/>
      <c r="PUP35" s="193"/>
      <c r="PUQ35" s="193"/>
      <c r="PUR35" s="193"/>
      <c r="PUS35" s="193"/>
      <c r="PUT35" s="193"/>
      <c r="PUU35" s="193"/>
      <c r="PUV35" s="193"/>
      <c r="PUW35" s="193"/>
      <c r="PUX35" s="193"/>
      <c r="PUY35" s="193"/>
      <c r="PUZ35" s="193"/>
      <c r="PVA35" s="193"/>
      <c r="PVB35" s="193"/>
      <c r="PVC35" s="193"/>
      <c r="PVD35" s="193"/>
      <c r="PVE35" s="193"/>
      <c r="PVF35" s="193"/>
      <c r="PVG35" s="193"/>
      <c r="PVH35" s="193"/>
      <c r="PVI35" s="193"/>
      <c r="PVJ35" s="193"/>
      <c r="PVK35" s="193"/>
      <c r="PVL35" s="193"/>
      <c r="PVM35" s="193"/>
      <c r="PVN35" s="193"/>
      <c r="PVO35" s="193"/>
      <c r="PVP35" s="193"/>
      <c r="PVQ35" s="193"/>
      <c r="PVR35" s="193"/>
      <c r="PVS35" s="193"/>
      <c r="PVT35" s="193"/>
      <c r="PVU35" s="193"/>
      <c r="PVV35" s="193"/>
      <c r="PVW35" s="193"/>
      <c r="PVX35" s="193"/>
      <c r="PVY35" s="193"/>
      <c r="PVZ35" s="193"/>
      <c r="PWA35" s="193"/>
      <c r="PWB35" s="193"/>
      <c r="PWC35" s="193"/>
      <c r="PWD35" s="193"/>
      <c r="PWE35" s="193"/>
      <c r="PWF35" s="193"/>
      <c r="PWG35" s="193"/>
      <c r="PWH35" s="193"/>
      <c r="PWI35" s="193"/>
      <c r="PWJ35" s="193"/>
      <c r="PWK35" s="193"/>
      <c r="PWL35" s="193"/>
      <c r="PWM35" s="193"/>
      <c r="PWN35" s="193"/>
      <c r="PWO35" s="193"/>
      <c r="PWP35" s="193"/>
      <c r="PWQ35" s="193"/>
      <c r="PWR35" s="193"/>
      <c r="PWS35" s="193"/>
      <c r="PWT35" s="193"/>
      <c r="PWU35" s="193"/>
      <c r="PWV35" s="193"/>
      <c r="PWW35" s="193"/>
      <c r="PWX35" s="193"/>
      <c r="PWY35" s="193"/>
      <c r="PWZ35" s="193"/>
      <c r="PXA35" s="193"/>
      <c r="PXB35" s="193"/>
      <c r="PXC35" s="193"/>
      <c r="PXD35" s="193"/>
      <c r="PXE35" s="193"/>
      <c r="PXF35" s="193"/>
      <c r="PXG35" s="193"/>
      <c r="PXH35" s="193"/>
      <c r="PXI35" s="193"/>
      <c r="PXJ35" s="193"/>
      <c r="PXK35" s="193"/>
      <c r="PXL35" s="193"/>
      <c r="PXM35" s="193"/>
      <c r="PXN35" s="193"/>
      <c r="PXO35" s="193"/>
      <c r="PXP35" s="193"/>
      <c r="PXQ35" s="193"/>
      <c r="PXR35" s="193"/>
      <c r="PXS35" s="193"/>
      <c r="PXT35" s="193"/>
      <c r="PXU35" s="193"/>
      <c r="PXV35" s="193"/>
      <c r="PXW35" s="193"/>
      <c r="PXX35" s="193"/>
      <c r="PXY35" s="193"/>
      <c r="PXZ35" s="193"/>
      <c r="PYA35" s="193"/>
      <c r="PYB35" s="193"/>
      <c r="PYC35" s="193"/>
      <c r="PYD35" s="193"/>
      <c r="PYE35" s="193"/>
      <c r="PYF35" s="193"/>
      <c r="PYG35" s="193"/>
      <c r="PYH35" s="193"/>
      <c r="PYI35" s="193"/>
      <c r="PYJ35" s="193"/>
      <c r="PYK35" s="193"/>
      <c r="PYL35" s="193"/>
      <c r="PYM35" s="193"/>
      <c r="PYN35" s="193"/>
      <c r="PYO35" s="193"/>
      <c r="PYP35" s="193"/>
      <c r="PYQ35" s="193"/>
      <c r="PYR35" s="193"/>
      <c r="PYS35" s="193"/>
      <c r="PYT35" s="193"/>
      <c r="PYU35" s="193"/>
      <c r="PYV35" s="193"/>
      <c r="PYW35" s="193"/>
      <c r="PYX35" s="193"/>
      <c r="PYY35" s="193"/>
      <c r="PYZ35" s="193"/>
      <c r="PZA35" s="193"/>
      <c r="PZB35" s="193"/>
      <c r="PZC35" s="193"/>
      <c r="PZD35" s="193"/>
      <c r="PZE35" s="193"/>
      <c r="PZF35" s="193"/>
      <c r="PZG35" s="193"/>
      <c r="PZH35" s="193"/>
      <c r="PZI35" s="193"/>
      <c r="PZJ35" s="193"/>
      <c r="PZK35" s="193"/>
      <c r="PZL35" s="193"/>
      <c r="PZM35" s="193"/>
      <c r="PZN35" s="193"/>
      <c r="PZO35" s="193"/>
      <c r="PZP35" s="193"/>
      <c r="PZQ35" s="193"/>
      <c r="PZR35" s="193"/>
      <c r="PZS35" s="193"/>
      <c r="PZT35" s="193"/>
      <c r="PZU35" s="193"/>
      <c r="PZV35" s="193"/>
      <c r="PZW35" s="193"/>
      <c r="PZX35" s="193"/>
      <c r="PZY35" s="193"/>
      <c r="PZZ35" s="193"/>
      <c r="QAA35" s="193"/>
      <c r="QAB35" s="193"/>
      <c r="QAC35" s="193"/>
      <c r="QAD35" s="193"/>
      <c r="QAE35" s="193"/>
      <c r="QAF35" s="193"/>
      <c r="QAG35" s="193"/>
      <c r="QAH35" s="193"/>
      <c r="QAI35" s="193"/>
      <c r="QAJ35" s="193"/>
      <c r="QAK35" s="193"/>
      <c r="QAL35" s="193"/>
      <c r="QAM35" s="193"/>
      <c r="QAN35" s="193"/>
      <c r="QAO35" s="193"/>
      <c r="QAP35" s="193"/>
      <c r="QAQ35" s="193"/>
      <c r="QAR35" s="193"/>
      <c r="QAS35" s="193"/>
      <c r="QAT35" s="193"/>
      <c r="QAU35" s="193"/>
      <c r="QAV35" s="193"/>
      <c r="QAW35" s="193"/>
      <c r="QAX35" s="193"/>
      <c r="QAY35" s="193"/>
      <c r="QAZ35" s="193"/>
      <c r="QBA35" s="193"/>
      <c r="QBB35" s="193"/>
      <c r="QBC35" s="193"/>
      <c r="QBD35" s="193"/>
      <c r="QBE35" s="193"/>
      <c r="QBF35" s="193"/>
      <c r="QBG35" s="193"/>
      <c r="QBH35" s="193"/>
      <c r="QBI35" s="193"/>
      <c r="QBJ35" s="193"/>
      <c r="QBK35" s="193"/>
      <c r="QBL35" s="193"/>
      <c r="QBM35" s="193"/>
      <c r="QBN35" s="193"/>
      <c r="QBO35" s="193"/>
      <c r="QBP35" s="193"/>
      <c r="QBQ35" s="193"/>
      <c r="QBR35" s="193"/>
      <c r="QBS35" s="193"/>
      <c r="QBT35" s="193"/>
      <c r="QBU35" s="193"/>
      <c r="QBV35" s="193"/>
      <c r="QBW35" s="193"/>
      <c r="QBX35" s="193"/>
      <c r="QBY35" s="193"/>
      <c r="QBZ35" s="193"/>
      <c r="QCA35" s="193"/>
      <c r="QCB35" s="193"/>
      <c r="QCC35" s="193"/>
      <c r="QCD35" s="193"/>
      <c r="QCE35" s="193"/>
      <c r="QCF35" s="193"/>
      <c r="QCG35" s="193"/>
      <c r="QCH35" s="193"/>
      <c r="QCI35" s="193"/>
      <c r="QCJ35" s="193"/>
      <c r="QCK35" s="193"/>
      <c r="QCL35" s="193"/>
      <c r="QCM35" s="193"/>
      <c r="QCN35" s="193"/>
      <c r="QCO35" s="193"/>
      <c r="QCP35" s="193"/>
      <c r="QCQ35" s="193"/>
      <c r="QCR35" s="193"/>
      <c r="QCS35" s="193"/>
      <c r="QCT35" s="193"/>
      <c r="QCU35" s="193"/>
      <c r="QCV35" s="193"/>
      <c r="QCW35" s="193"/>
      <c r="QCX35" s="193"/>
      <c r="QCY35" s="193"/>
      <c r="QCZ35" s="193"/>
      <c r="QDA35" s="193"/>
      <c r="QDB35" s="193"/>
      <c r="QDC35" s="193"/>
      <c r="QDD35" s="193"/>
      <c r="QDE35" s="193"/>
      <c r="QDF35" s="193"/>
      <c r="QDG35" s="193"/>
      <c r="QDH35" s="193"/>
      <c r="QDI35" s="193"/>
      <c r="QDJ35" s="193"/>
      <c r="QDK35" s="193"/>
      <c r="QDL35" s="193"/>
      <c r="QDM35" s="193"/>
      <c r="QDN35" s="193"/>
      <c r="QDO35" s="193"/>
      <c r="QDP35" s="193"/>
      <c r="QDQ35" s="193"/>
      <c r="QDR35" s="193"/>
      <c r="QDS35" s="193"/>
      <c r="QDT35" s="193"/>
      <c r="QDU35" s="193"/>
      <c r="QDV35" s="193"/>
      <c r="QDW35" s="193"/>
      <c r="QDX35" s="193"/>
      <c r="QDY35" s="193"/>
      <c r="QDZ35" s="193"/>
      <c r="QEA35" s="193"/>
      <c r="QEB35" s="193"/>
      <c r="QEC35" s="193"/>
      <c r="QED35" s="193"/>
      <c r="QEE35" s="193"/>
      <c r="QEF35" s="193"/>
      <c r="QEG35" s="193"/>
      <c r="QEH35" s="193"/>
      <c r="QEI35" s="193"/>
      <c r="QEJ35" s="193"/>
      <c r="QEK35" s="193"/>
      <c r="QEL35" s="193"/>
      <c r="QEM35" s="193"/>
      <c r="QEN35" s="193"/>
      <c r="QEO35" s="193"/>
      <c r="QEP35" s="193"/>
      <c r="QEQ35" s="193"/>
      <c r="QER35" s="193"/>
      <c r="QES35" s="193"/>
      <c r="QET35" s="193"/>
      <c r="QEU35" s="193"/>
      <c r="QEV35" s="193"/>
      <c r="QEW35" s="193"/>
      <c r="QEX35" s="193"/>
      <c r="QEY35" s="193"/>
      <c r="QEZ35" s="193"/>
      <c r="QFA35" s="193"/>
      <c r="QFB35" s="193"/>
      <c r="QFC35" s="193"/>
      <c r="QFD35" s="193"/>
      <c r="QFE35" s="193"/>
      <c r="QFF35" s="193"/>
      <c r="QFG35" s="193"/>
      <c r="QFH35" s="193"/>
      <c r="QFI35" s="193"/>
      <c r="QFJ35" s="193"/>
      <c r="QFK35" s="193"/>
      <c r="QFL35" s="193"/>
      <c r="QFM35" s="193"/>
      <c r="QFN35" s="193"/>
      <c r="QFO35" s="193"/>
      <c r="QFP35" s="193"/>
      <c r="QFQ35" s="193"/>
      <c r="QFR35" s="193"/>
      <c r="QFS35" s="193"/>
      <c r="QFT35" s="193"/>
      <c r="QFU35" s="193"/>
      <c r="QFV35" s="193"/>
      <c r="QFW35" s="193"/>
      <c r="QFX35" s="193"/>
      <c r="QFY35" s="193"/>
      <c r="QFZ35" s="193"/>
      <c r="QGA35" s="193"/>
      <c r="QGB35" s="193"/>
      <c r="QGC35" s="193"/>
      <c r="QGD35" s="193"/>
      <c r="QGE35" s="193"/>
      <c r="QGF35" s="193"/>
      <c r="QGG35" s="193"/>
      <c r="QGH35" s="193"/>
      <c r="QGI35" s="193"/>
      <c r="QGJ35" s="193"/>
      <c r="QGK35" s="193"/>
      <c r="QGL35" s="193"/>
      <c r="QGM35" s="193"/>
      <c r="QGN35" s="193"/>
      <c r="QGO35" s="193"/>
      <c r="QGP35" s="193"/>
      <c r="QGQ35" s="193"/>
      <c r="QGR35" s="193"/>
      <c r="QGS35" s="193"/>
      <c r="QGT35" s="193"/>
      <c r="QGU35" s="193"/>
      <c r="QGV35" s="193"/>
      <c r="QGW35" s="193"/>
      <c r="QGX35" s="193"/>
      <c r="QGY35" s="193"/>
      <c r="QGZ35" s="193"/>
      <c r="QHA35" s="193"/>
      <c r="QHB35" s="193"/>
      <c r="QHC35" s="193"/>
      <c r="QHD35" s="193"/>
      <c r="QHE35" s="193"/>
      <c r="QHF35" s="193"/>
      <c r="QHG35" s="193"/>
      <c r="QHH35" s="193"/>
      <c r="QHI35" s="193"/>
      <c r="QHJ35" s="193"/>
      <c r="QHK35" s="193"/>
      <c r="QHL35" s="193"/>
      <c r="QHM35" s="193"/>
      <c r="QHN35" s="193"/>
      <c r="QHO35" s="193"/>
      <c r="QHP35" s="193"/>
      <c r="QHQ35" s="193"/>
      <c r="QHR35" s="193"/>
      <c r="QHS35" s="193"/>
      <c r="QHT35" s="193"/>
      <c r="QHU35" s="193"/>
      <c r="QHV35" s="193"/>
      <c r="QHW35" s="193"/>
      <c r="QHX35" s="193"/>
      <c r="QHY35" s="193"/>
      <c r="QHZ35" s="193"/>
      <c r="QIA35" s="193"/>
      <c r="QIB35" s="193"/>
      <c r="QIC35" s="193"/>
      <c r="QID35" s="193"/>
      <c r="QIE35" s="193"/>
      <c r="QIF35" s="193"/>
      <c r="QIG35" s="193"/>
      <c r="QIH35" s="193"/>
      <c r="QII35" s="193"/>
      <c r="QIJ35" s="193"/>
      <c r="QIK35" s="193"/>
      <c r="QIL35" s="193"/>
      <c r="QIM35" s="193"/>
      <c r="QIN35" s="193"/>
      <c r="QIO35" s="193"/>
      <c r="QIP35" s="193"/>
      <c r="QIQ35" s="193"/>
      <c r="QIR35" s="193"/>
      <c r="QIS35" s="193"/>
      <c r="QIT35" s="193"/>
      <c r="QIU35" s="193"/>
      <c r="QIV35" s="193"/>
      <c r="QIW35" s="193"/>
      <c r="QIX35" s="193"/>
      <c r="QIY35" s="193"/>
      <c r="QIZ35" s="193"/>
      <c r="QJA35" s="193"/>
      <c r="QJB35" s="193"/>
      <c r="QJC35" s="193"/>
      <c r="QJD35" s="193"/>
      <c r="QJE35" s="193"/>
      <c r="QJF35" s="193"/>
      <c r="QJG35" s="193"/>
      <c r="QJH35" s="193"/>
      <c r="QJI35" s="193"/>
      <c r="QJJ35" s="193"/>
      <c r="QJK35" s="193"/>
      <c r="QJL35" s="193"/>
      <c r="QJM35" s="193"/>
      <c r="QJN35" s="193"/>
      <c r="QJO35" s="193"/>
      <c r="QJP35" s="193"/>
      <c r="QJQ35" s="193"/>
      <c r="QJR35" s="193"/>
      <c r="QJS35" s="193"/>
      <c r="QJT35" s="193"/>
      <c r="QJU35" s="193"/>
      <c r="QJV35" s="193"/>
      <c r="QJW35" s="193"/>
      <c r="QJX35" s="193"/>
      <c r="QJY35" s="193"/>
      <c r="QJZ35" s="193"/>
      <c r="QKA35" s="193"/>
      <c r="QKB35" s="193"/>
      <c r="QKC35" s="193"/>
      <c r="QKD35" s="193"/>
      <c r="QKE35" s="193"/>
      <c r="QKF35" s="193"/>
      <c r="QKG35" s="193"/>
      <c r="QKH35" s="193"/>
      <c r="QKI35" s="193"/>
      <c r="QKJ35" s="193"/>
      <c r="QKK35" s="193"/>
      <c r="QKL35" s="193"/>
      <c r="QKM35" s="193"/>
      <c r="QKN35" s="193"/>
      <c r="QKO35" s="193"/>
      <c r="QKP35" s="193"/>
      <c r="QKQ35" s="193"/>
      <c r="QKR35" s="193"/>
      <c r="QKS35" s="193"/>
      <c r="QKT35" s="193"/>
      <c r="QKU35" s="193"/>
      <c r="QKV35" s="193"/>
      <c r="QKW35" s="193"/>
      <c r="QKX35" s="193"/>
      <c r="QKY35" s="193"/>
      <c r="QKZ35" s="193"/>
      <c r="QLA35" s="193"/>
      <c r="QLB35" s="193"/>
      <c r="QLC35" s="193"/>
      <c r="QLD35" s="193"/>
      <c r="QLE35" s="193"/>
      <c r="QLF35" s="193"/>
      <c r="QLG35" s="193"/>
      <c r="QLH35" s="193"/>
      <c r="QLI35" s="193"/>
      <c r="QLJ35" s="193"/>
      <c r="QLK35" s="193"/>
      <c r="QLL35" s="193"/>
      <c r="QLM35" s="193"/>
      <c r="QLN35" s="193"/>
      <c r="QLO35" s="193"/>
      <c r="QLP35" s="193"/>
      <c r="QLQ35" s="193"/>
      <c r="QLR35" s="193"/>
      <c r="QLS35" s="193"/>
      <c r="QLT35" s="193"/>
      <c r="QLU35" s="193"/>
      <c r="QLV35" s="193"/>
      <c r="QLW35" s="193"/>
      <c r="QLX35" s="193"/>
      <c r="QLY35" s="193"/>
      <c r="QLZ35" s="193"/>
      <c r="QMA35" s="193"/>
      <c r="QMB35" s="193"/>
      <c r="QMC35" s="193"/>
      <c r="QMD35" s="193"/>
      <c r="QME35" s="193"/>
      <c r="QMF35" s="193"/>
      <c r="QMG35" s="193"/>
      <c r="QMH35" s="193"/>
      <c r="QMI35" s="193"/>
      <c r="QMJ35" s="193"/>
      <c r="QMK35" s="193"/>
      <c r="QML35" s="193"/>
      <c r="QMM35" s="193"/>
      <c r="QMN35" s="193"/>
      <c r="QMO35" s="193"/>
      <c r="QMP35" s="193"/>
      <c r="QMQ35" s="193"/>
      <c r="QMR35" s="193"/>
      <c r="QMS35" s="193"/>
      <c r="QMT35" s="193"/>
      <c r="QMU35" s="193"/>
      <c r="QMV35" s="193"/>
      <c r="QMW35" s="193"/>
      <c r="QMX35" s="193"/>
      <c r="QMY35" s="193"/>
      <c r="QMZ35" s="193"/>
      <c r="QNA35" s="193"/>
      <c r="QNB35" s="193"/>
      <c r="QNC35" s="193"/>
      <c r="QND35" s="193"/>
      <c r="QNE35" s="193"/>
      <c r="QNF35" s="193"/>
      <c r="QNG35" s="193"/>
      <c r="QNH35" s="193"/>
      <c r="QNI35" s="193"/>
      <c r="QNJ35" s="193"/>
      <c r="QNK35" s="193"/>
      <c r="QNL35" s="193"/>
      <c r="QNM35" s="193"/>
      <c r="QNN35" s="193"/>
      <c r="QNO35" s="193"/>
      <c r="QNP35" s="193"/>
      <c r="QNQ35" s="193"/>
      <c r="QNR35" s="193"/>
      <c r="QNS35" s="193"/>
      <c r="QNT35" s="193"/>
      <c r="QNU35" s="193"/>
      <c r="QNV35" s="193"/>
      <c r="QNW35" s="193"/>
      <c r="QNX35" s="193"/>
      <c r="QNY35" s="193"/>
      <c r="QNZ35" s="193"/>
      <c r="QOA35" s="193"/>
      <c r="QOB35" s="193"/>
      <c r="QOC35" s="193"/>
      <c r="QOD35" s="193"/>
      <c r="QOE35" s="193"/>
      <c r="QOF35" s="193"/>
      <c r="QOG35" s="193"/>
      <c r="QOH35" s="193"/>
      <c r="QOI35" s="193"/>
      <c r="QOJ35" s="193"/>
      <c r="QOK35" s="193"/>
      <c r="QOL35" s="193"/>
      <c r="QOM35" s="193"/>
      <c r="QON35" s="193"/>
      <c r="QOO35" s="193"/>
      <c r="QOP35" s="193"/>
      <c r="QOQ35" s="193"/>
      <c r="QOR35" s="193"/>
      <c r="QOS35" s="193"/>
      <c r="QOT35" s="193"/>
      <c r="QOU35" s="193"/>
      <c r="QOV35" s="193"/>
      <c r="QOW35" s="193"/>
      <c r="QOX35" s="193"/>
      <c r="QOY35" s="193"/>
      <c r="QOZ35" s="193"/>
      <c r="QPA35" s="193"/>
      <c r="QPB35" s="193"/>
      <c r="QPC35" s="193"/>
      <c r="QPD35" s="193"/>
      <c r="QPE35" s="193"/>
      <c r="QPF35" s="193"/>
      <c r="QPG35" s="193"/>
      <c r="QPH35" s="193"/>
      <c r="QPI35" s="193"/>
      <c r="QPJ35" s="193"/>
      <c r="QPK35" s="193"/>
      <c r="QPL35" s="193"/>
      <c r="QPM35" s="193"/>
      <c r="QPN35" s="193"/>
      <c r="QPO35" s="193"/>
      <c r="QPP35" s="193"/>
      <c r="QPQ35" s="193"/>
      <c r="QPR35" s="193"/>
      <c r="QPS35" s="193"/>
      <c r="QPT35" s="193"/>
      <c r="QPU35" s="193"/>
      <c r="QPV35" s="193"/>
      <c r="QPW35" s="193"/>
      <c r="QPX35" s="193"/>
      <c r="QPY35" s="193"/>
      <c r="QPZ35" s="193"/>
      <c r="QQA35" s="193"/>
      <c r="QQB35" s="193"/>
      <c r="QQC35" s="193"/>
      <c r="QQD35" s="193"/>
      <c r="QQE35" s="193"/>
      <c r="QQF35" s="193"/>
      <c r="QQG35" s="193"/>
      <c r="QQH35" s="193"/>
      <c r="QQI35" s="193"/>
      <c r="QQJ35" s="193"/>
      <c r="QQK35" s="193"/>
      <c r="QQL35" s="193"/>
      <c r="QQM35" s="193"/>
      <c r="QQN35" s="193"/>
      <c r="QQO35" s="193"/>
      <c r="QQP35" s="193"/>
      <c r="QQQ35" s="193"/>
      <c r="QQR35" s="193"/>
      <c r="QQS35" s="193"/>
      <c r="QQT35" s="193"/>
      <c r="QQU35" s="193"/>
      <c r="QQV35" s="193"/>
      <c r="QQW35" s="193"/>
      <c r="QQX35" s="193"/>
      <c r="QQY35" s="193"/>
      <c r="QQZ35" s="193"/>
      <c r="QRA35" s="193"/>
      <c r="QRB35" s="193"/>
      <c r="QRC35" s="193"/>
      <c r="QRD35" s="193"/>
      <c r="QRE35" s="193"/>
      <c r="QRF35" s="193"/>
      <c r="QRG35" s="193"/>
      <c r="QRH35" s="193"/>
      <c r="QRI35" s="193"/>
      <c r="QRJ35" s="193"/>
      <c r="QRK35" s="193"/>
      <c r="QRL35" s="193"/>
      <c r="QRM35" s="193"/>
      <c r="QRN35" s="193"/>
      <c r="QRO35" s="193"/>
      <c r="QRP35" s="193"/>
      <c r="QRQ35" s="193"/>
      <c r="QRR35" s="193"/>
      <c r="QRS35" s="193"/>
      <c r="QRT35" s="193"/>
      <c r="QRU35" s="193"/>
      <c r="QRV35" s="193"/>
      <c r="QRW35" s="193"/>
      <c r="QRX35" s="193"/>
      <c r="QRY35" s="193"/>
      <c r="QRZ35" s="193"/>
      <c r="QSA35" s="193"/>
      <c r="QSB35" s="193"/>
      <c r="QSC35" s="193"/>
      <c r="QSD35" s="193"/>
      <c r="QSE35" s="193"/>
      <c r="QSF35" s="193"/>
      <c r="QSG35" s="193"/>
      <c r="QSH35" s="193"/>
      <c r="QSI35" s="193"/>
      <c r="QSJ35" s="193"/>
      <c r="QSK35" s="193"/>
      <c r="QSL35" s="193"/>
      <c r="QSM35" s="193"/>
      <c r="QSN35" s="193"/>
      <c r="QSO35" s="193"/>
      <c r="QSP35" s="193"/>
      <c r="QSQ35" s="193"/>
      <c r="QSR35" s="193"/>
      <c r="QSS35" s="193"/>
      <c r="QST35" s="193"/>
      <c r="QSU35" s="193"/>
      <c r="QSV35" s="193"/>
      <c r="QSW35" s="193"/>
      <c r="QSX35" s="193"/>
      <c r="QSY35" s="193"/>
      <c r="QSZ35" s="193"/>
      <c r="QTA35" s="193"/>
      <c r="QTB35" s="193"/>
      <c r="QTC35" s="193"/>
      <c r="QTD35" s="193"/>
      <c r="QTE35" s="193"/>
      <c r="QTF35" s="193"/>
      <c r="QTG35" s="193"/>
      <c r="QTH35" s="193"/>
      <c r="QTI35" s="193"/>
      <c r="QTJ35" s="193"/>
      <c r="QTK35" s="193"/>
      <c r="QTL35" s="193"/>
      <c r="QTM35" s="193"/>
      <c r="QTN35" s="193"/>
      <c r="QTO35" s="193"/>
      <c r="QTP35" s="193"/>
      <c r="QTQ35" s="193"/>
      <c r="QTR35" s="193"/>
      <c r="QTS35" s="193"/>
      <c r="QTT35" s="193"/>
      <c r="QTU35" s="193"/>
      <c r="QTV35" s="193"/>
      <c r="QTW35" s="193"/>
      <c r="QTX35" s="193"/>
      <c r="QTY35" s="193"/>
      <c r="QTZ35" s="193"/>
      <c r="QUA35" s="193"/>
      <c r="QUB35" s="193"/>
      <c r="QUC35" s="193"/>
      <c r="QUD35" s="193"/>
      <c r="QUE35" s="193"/>
      <c r="QUF35" s="193"/>
      <c r="QUG35" s="193"/>
      <c r="QUH35" s="193"/>
      <c r="QUI35" s="193"/>
      <c r="QUJ35" s="193"/>
      <c r="QUK35" s="193"/>
      <c r="QUL35" s="193"/>
      <c r="QUM35" s="193"/>
      <c r="QUN35" s="193"/>
      <c r="QUO35" s="193"/>
      <c r="QUP35" s="193"/>
      <c r="QUQ35" s="193"/>
      <c r="QUR35" s="193"/>
      <c r="QUS35" s="193"/>
      <c r="QUT35" s="193"/>
      <c r="QUU35" s="193"/>
      <c r="QUV35" s="193"/>
      <c r="QUW35" s="193"/>
      <c r="QUX35" s="193"/>
      <c r="QUY35" s="193"/>
      <c r="QUZ35" s="193"/>
      <c r="QVA35" s="193"/>
      <c r="QVB35" s="193"/>
      <c r="QVC35" s="193"/>
      <c r="QVD35" s="193"/>
      <c r="QVE35" s="193"/>
      <c r="QVF35" s="193"/>
      <c r="QVG35" s="193"/>
      <c r="QVH35" s="193"/>
      <c r="QVI35" s="193"/>
      <c r="QVJ35" s="193"/>
      <c r="QVK35" s="193"/>
      <c r="QVL35" s="193"/>
      <c r="QVM35" s="193"/>
      <c r="QVN35" s="193"/>
      <c r="QVO35" s="193"/>
      <c r="QVP35" s="193"/>
      <c r="QVQ35" s="193"/>
      <c r="QVR35" s="193"/>
      <c r="QVS35" s="193"/>
      <c r="QVT35" s="193"/>
      <c r="QVU35" s="193"/>
      <c r="QVV35" s="193"/>
      <c r="QVW35" s="193"/>
      <c r="QVX35" s="193"/>
      <c r="QVY35" s="193"/>
      <c r="QVZ35" s="193"/>
      <c r="QWA35" s="193"/>
      <c r="QWB35" s="193"/>
      <c r="QWC35" s="193"/>
      <c r="QWD35" s="193"/>
      <c r="QWE35" s="193"/>
      <c r="QWF35" s="193"/>
      <c r="QWG35" s="193"/>
      <c r="QWH35" s="193"/>
      <c r="QWI35" s="193"/>
      <c r="QWJ35" s="193"/>
      <c r="QWK35" s="193"/>
      <c r="QWL35" s="193"/>
      <c r="QWM35" s="193"/>
      <c r="QWN35" s="193"/>
      <c r="QWO35" s="193"/>
      <c r="QWP35" s="193"/>
      <c r="QWQ35" s="193"/>
      <c r="QWR35" s="193"/>
      <c r="QWS35" s="193"/>
      <c r="QWT35" s="193"/>
      <c r="QWU35" s="193"/>
      <c r="QWV35" s="193"/>
      <c r="QWW35" s="193"/>
      <c r="QWX35" s="193"/>
      <c r="QWY35" s="193"/>
      <c r="QWZ35" s="193"/>
      <c r="QXA35" s="193"/>
      <c r="QXB35" s="193"/>
      <c r="QXC35" s="193"/>
      <c r="QXD35" s="193"/>
      <c r="QXE35" s="193"/>
      <c r="QXF35" s="193"/>
      <c r="QXG35" s="193"/>
      <c r="QXH35" s="193"/>
      <c r="QXI35" s="193"/>
      <c r="QXJ35" s="193"/>
      <c r="QXK35" s="193"/>
      <c r="QXL35" s="193"/>
      <c r="QXM35" s="193"/>
      <c r="QXN35" s="193"/>
      <c r="QXO35" s="193"/>
      <c r="QXP35" s="193"/>
      <c r="QXQ35" s="193"/>
      <c r="QXR35" s="193"/>
      <c r="QXS35" s="193"/>
      <c r="QXT35" s="193"/>
      <c r="QXU35" s="193"/>
      <c r="QXV35" s="193"/>
      <c r="QXW35" s="193"/>
      <c r="QXX35" s="193"/>
      <c r="QXY35" s="193"/>
      <c r="QXZ35" s="193"/>
      <c r="QYA35" s="193"/>
      <c r="QYB35" s="193"/>
      <c r="QYC35" s="193"/>
      <c r="QYD35" s="193"/>
      <c r="QYE35" s="193"/>
      <c r="QYF35" s="193"/>
      <c r="QYG35" s="193"/>
      <c r="QYH35" s="193"/>
      <c r="QYI35" s="193"/>
      <c r="QYJ35" s="193"/>
      <c r="QYK35" s="193"/>
      <c r="QYL35" s="193"/>
      <c r="QYM35" s="193"/>
      <c r="QYN35" s="193"/>
      <c r="QYO35" s="193"/>
      <c r="QYP35" s="193"/>
      <c r="QYQ35" s="193"/>
      <c r="QYR35" s="193"/>
      <c r="QYS35" s="193"/>
      <c r="QYT35" s="193"/>
      <c r="QYU35" s="193"/>
      <c r="QYV35" s="193"/>
      <c r="QYW35" s="193"/>
      <c r="QYX35" s="193"/>
      <c r="QYY35" s="193"/>
      <c r="QYZ35" s="193"/>
      <c r="QZA35" s="193"/>
      <c r="QZB35" s="193"/>
      <c r="QZC35" s="193"/>
      <c r="QZD35" s="193"/>
      <c r="QZE35" s="193"/>
      <c r="QZF35" s="193"/>
      <c r="QZG35" s="193"/>
      <c r="QZH35" s="193"/>
      <c r="QZI35" s="193"/>
      <c r="QZJ35" s="193"/>
      <c r="QZK35" s="193"/>
      <c r="QZL35" s="193"/>
      <c r="QZM35" s="193"/>
      <c r="QZN35" s="193"/>
      <c r="QZO35" s="193"/>
      <c r="QZP35" s="193"/>
      <c r="QZQ35" s="193"/>
      <c r="QZR35" s="193"/>
      <c r="QZS35" s="193"/>
      <c r="QZT35" s="193"/>
      <c r="QZU35" s="193"/>
      <c r="QZV35" s="193"/>
      <c r="QZW35" s="193"/>
      <c r="QZX35" s="193"/>
      <c r="QZY35" s="193"/>
      <c r="QZZ35" s="193"/>
      <c r="RAA35" s="193"/>
      <c r="RAB35" s="193"/>
      <c r="RAC35" s="193"/>
      <c r="RAD35" s="193"/>
      <c r="RAE35" s="193"/>
      <c r="RAF35" s="193"/>
      <c r="RAG35" s="193"/>
      <c r="RAH35" s="193"/>
      <c r="RAI35" s="193"/>
      <c r="RAJ35" s="193"/>
      <c r="RAK35" s="193"/>
      <c r="RAL35" s="193"/>
      <c r="RAM35" s="193"/>
      <c r="RAN35" s="193"/>
      <c r="RAO35" s="193"/>
      <c r="RAP35" s="193"/>
      <c r="RAQ35" s="193"/>
      <c r="RAR35" s="193"/>
      <c r="RAS35" s="193"/>
      <c r="RAT35" s="193"/>
      <c r="RAU35" s="193"/>
      <c r="RAV35" s="193"/>
      <c r="RAW35" s="193"/>
      <c r="RAX35" s="193"/>
      <c r="RAY35" s="193"/>
      <c r="RAZ35" s="193"/>
      <c r="RBA35" s="193"/>
      <c r="RBB35" s="193"/>
      <c r="RBC35" s="193"/>
      <c r="RBD35" s="193"/>
      <c r="RBE35" s="193"/>
      <c r="RBF35" s="193"/>
      <c r="RBG35" s="193"/>
      <c r="RBH35" s="193"/>
      <c r="RBI35" s="193"/>
      <c r="RBJ35" s="193"/>
      <c r="RBK35" s="193"/>
      <c r="RBL35" s="193"/>
      <c r="RBM35" s="193"/>
      <c r="RBN35" s="193"/>
      <c r="RBO35" s="193"/>
      <c r="RBP35" s="193"/>
      <c r="RBQ35" s="193"/>
      <c r="RBR35" s="193"/>
      <c r="RBS35" s="193"/>
      <c r="RBT35" s="193"/>
      <c r="RBU35" s="193"/>
      <c r="RBV35" s="193"/>
      <c r="RBW35" s="193"/>
      <c r="RBX35" s="193"/>
      <c r="RBY35" s="193"/>
      <c r="RBZ35" s="193"/>
      <c r="RCA35" s="193"/>
      <c r="RCB35" s="193"/>
      <c r="RCC35" s="193"/>
      <c r="RCD35" s="193"/>
      <c r="RCE35" s="193"/>
      <c r="RCF35" s="193"/>
      <c r="RCG35" s="193"/>
      <c r="RCH35" s="193"/>
      <c r="RCI35" s="193"/>
      <c r="RCJ35" s="193"/>
      <c r="RCK35" s="193"/>
      <c r="RCL35" s="193"/>
      <c r="RCM35" s="193"/>
      <c r="RCN35" s="193"/>
      <c r="RCO35" s="193"/>
      <c r="RCP35" s="193"/>
      <c r="RCQ35" s="193"/>
      <c r="RCR35" s="193"/>
      <c r="RCS35" s="193"/>
      <c r="RCT35" s="193"/>
      <c r="RCU35" s="193"/>
      <c r="RCV35" s="193"/>
      <c r="RCW35" s="193"/>
      <c r="RCX35" s="193"/>
      <c r="RCY35" s="193"/>
      <c r="RCZ35" s="193"/>
      <c r="RDA35" s="193"/>
      <c r="RDB35" s="193"/>
      <c r="RDC35" s="193"/>
      <c r="RDD35" s="193"/>
      <c r="RDE35" s="193"/>
      <c r="RDF35" s="193"/>
      <c r="RDG35" s="193"/>
      <c r="RDH35" s="193"/>
      <c r="RDI35" s="193"/>
      <c r="RDJ35" s="193"/>
      <c r="RDK35" s="193"/>
      <c r="RDL35" s="193"/>
      <c r="RDM35" s="193"/>
      <c r="RDN35" s="193"/>
      <c r="RDO35" s="193"/>
      <c r="RDP35" s="193"/>
      <c r="RDQ35" s="193"/>
      <c r="RDR35" s="193"/>
      <c r="RDS35" s="193"/>
      <c r="RDT35" s="193"/>
      <c r="RDU35" s="193"/>
      <c r="RDV35" s="193"/>
      <c r="RDW35" s="193"/>
      <c r="RDX35" s="193"/>
      <c r="RDY35" s="193"/>
      <c r="RDZ35" s="193"/>
      <c r="REA35" s="193"/>
      <c r="REB35" s="193"/>
      <c r="REC35" s="193"/>
      <c r="RED35" s="193"/>
      <c r="REE35" s="193"/>
      <c r="REF35" s="193"/>
      <c r="REG35" s="193"/>
      <c r="REH35" s="193"/>
      <c r="REI35" s="193"/>
      <c r="REJ35" s="193"/>
      <c r="REK35" s="193"/>
      <c r="REL35" s="193"/>
      <c r="REM35" s="193"/>
      <c r="REN35" s="193"/>
      <c r="REO35" s="193"/>
      <c r="REP35" s="193"/>
      <c r="REQ35" s="193"/>
      <c r="RER35" s="193"/>
      <c r="RES35" s="193"/>
      <c r="RET35" s="193"/>
      <c r="REU35" s="193"/>
      <c r="REV35" s="193"/>
      <c r="REW35" s="193"/>
      <c r="REX35" s="193"/>
      <c r="REY35" s="193"/>
      <c r="REZ35" s="193"/>
      <c r="RFA35" s="193"/>
      <c r="RFB35" s="193"/>
      <c r="RFC35" s="193"/>
      <c r="RFD35" s="193"/>
      <c r="RFE35" s="193"/>
      <c r="RFF35" s="193"/>
      <c r="RFG35" s="193"/>
      <c r="RFH35" s="193"/>
      <c r="RFI35" s="193"/>
      <c r="RFJ35" s="193"/>
      <c r="RFK35" s="193"/>
      <c r="RFL35" s="193"/>
      <c r="RFM35" s="193"/>
      <c r="RFN35" s="193"/>
      <c r="RFO35" s="193"/>
      <c r="RFP35" s="193"/>
      <c r="RFQ35" s="193"/>
      <c r="RFR35" s="193"/>
      <c r="RFS35" s="193"/>
      <c r="RFT35" s="193"/>
      <c r="RFU35" s="193"/>
      <c r="RFV35" s="193"/>
      <c r="RFW35" s="193"/>
      <c r="RFX35" s="193"/>
      <c r="RFY35" s="193"/>
      <c r="RFZ35" s="193"/>
      <c r="RGA35" s="193"/>
      <c r="RGB35" s="193"/>
      <c r="RGC35" s="193"/>
      <c r="RGD35" s="193"/>
      <c r="RGE35" s="193"/>
      <c r="RGF35" s="193"/>
      <c r="RGG35" s="193"/>
      <c r="RGH35" s="193"/>
      <c r="RGI35" s="193"/>
      <c r="RGJ35" s="193"/>
      <c r="RGK35" s="193"/>
      <c r="RGL35" s="193"/>
      <c r="RGM35" s="193"/>
      <c r="RGN35" s="193"/>
      <c r="RGO35" s="193"/>
      <c r="RGP35" s="193"/>
      <c r="RGQ35" s="193"/>
      <c r="RGR35" s="193"/>
      <c r="RGS35" s="193"/>
      <c r="RGT35" s="193"/>
      <c r="RGU35" s="193"/>
      <c r="RGV35" s="193"/>
      <c r="RGW35" s="193"/>
      <c r="RGX35" s="193"/>
      <c r="RGY35" s="193"/>
      <c r="RGZ35" s="193"/>
      <c r="RHA35" s="193"/>
      <c r="RHB35" s="193"/>
      <c r="RHC35" s="193"/>
      <c r="RHD35" s="193"/>
      <c r="RHE35" s="193"/>
      <c r="RHF35" s="193"/>
      <c r="RHG35" s="193"/>
      <c r="RHH35" s="193"/>
      <c r="RHI35" s="193"/>
      <c r="RHJ35" s="193"/>
      <c r="RHK35" s="193"/>
      <c r="RHL35" s="193"/>
      <c r="RHM35" s="193"/>
      <c r="RHN35" s="193"/>
      <c r="RHO35" s="193"/>
      <c r="RHP35" s="193"/>
      <c r="RHQ35" s="193"/>
      <c r="RHR35" s="193"/>
      <c r="RHS35" s="193"/>
      <c r="RHT35" s="193"/>
      <c r="RHU35" s="193"/>
      <c r="RHV35" s="193"/>
      <c r="RHW35" s="193"/>
      <c r="RHX35" s="193"/>
      <c r="RHY35" s="193"/>
      <c r="RHZ35" s="193"/>
      <c r="RIA35" s="193"/>
      <c r="RIB35" s="193"/>
      <c r="RIC35" s="193"/>
      <c r="RID35" s="193"/>
      <c r="RIE35" s="193"/>
      <c r="RIF35" s="193"/>
      <c r="RIG35" s="193"/>
      <c r="RIH35" s="193"/>
      <c r="RII35" s="193"/>
      <c r="RIJ35" s="193"/>
      <c r="RIK35" s="193"/>
      <c r="RIL35" s="193"/>
      <c r="RIM35" s="193"/>
      <c r="RIN35" s="193"/>
      <c r="RIO35" s="193"/>
      <c r="RIP35" s="193"/>
      <c r="RIQ35" s="193"/>
      <c r="RIR35" s="193"/>
      <c r="RIS35" s="193"/>
      <c r="RIT35" s="193"/>
      <c r="RIU35" s="193"/>
      <c r="RIV35" s="193"/>
      <c r="RIW35" s="193"/>
      <c r="RIX35" s="193"/>
      <c r="RIY35" s="193"/>
      <c r="RIZ35" s="193"/>
      <c r="RJA35" s="193"/>
      <c r="RJB35" s="193"/>
      <c r="RJC35" s="193"/>
      <c r="RJD35" s="193"/>
      <c r="RJE35" s="193"/>
      <c r="RJF35" s="193"/>
      <c r="RJG35" s="193"/>
      <c r="RJH35" s="193"/>
      <c r="RJI35" s="193"/>
      <c r="RJJ35" s="193"/>
      <c r="RJK35" s="193"/>
      <c r="RJL35" s="193"/>
      <c r="RJM35" s="193"/>
      <c r="RJN35" s="193"/>
      <c r="RJO35" s="193"/>
      <c r="RJP35" s="193"/>
      <c r="RJQ35" s="193"/>
      <c r="RJR35" s="193"/>
      <c r="RJS35" s="193"/>
      <c r="RJT35" s="193"/>
      <c r="RJU35" s="193"/>
      <c r="RJV35" s="193"/>
      <c r="RJW35" s="193"/>
      <c r="RJX35" s="193"/>
      <c r="RJY35" s="193"/>
      <c r="RJZ35" s="193"/>
      <c r="RKA35" s="193"/>
      <c r="RKB35" s="193"/>
      <c r="RKC35" s="193"/>
      <c r="RKD35" s="193"/>
      <c r="RKE35" s="193"/>
      <c r="RKF35" s="193"/>
      <c r="RKG35" s="193"/>
      <c r="RKH35" s="193"/>
      <c r="RKI35" s="193"/>
      <c r="RKJ35" s="193"/>
      <c r="RKK35" s="193"/>
      <c r="RKL35" s="193"/>
      <c r="RKM35" s="193"/>
      <c r="RKN35" s="193"/>
      <c r="RKO35" s="193"/>
      <c r="RKP35" s="193"/>
      <c r="RKQ35" s="193"/>
      <c r="RKR35" s="193"/>
      <c r="RKS35" s="193"/>
      <c r="RKT35" s="193"/>
      <c r="RKU35" s="193"/>
      <c r="RKV35" s="193"/>
      <c r="RKW35" s="193"/>
      <c r="RKX35" s="193"/>
      <c r="RKY35" s="193"/>
      <c r="RKZ35" s="193"/>
      <c r="RLA35" s="193"/>
      <c r="RLB35" s="193"/>
      <c r="RLC35" s="193"/>
      <c r="RLD35" s="193"/>
      <c r="RLE35" s="193"/>
      <c r="RLF35" s="193"/>
      <c r="RLG35" s="193"/>
      <c r="RLH35" s="193"/>
      <c r="RLI35" s="193"/>
      <c r="RLJ35" s="193"/>
      <c r="RLK35" s="193"/>
      <c r="RLL35" s="193"/>
      <c r="RLM35" s="193"/>
      <c r="RLN35" s="193"/>
      <c r="RLO35" s="193"/>
      <c r="RLP35" s="193"/>
      <c r="RLQ35" s="193"/>
      <c r="RLR35" s="193"/>
      <c r="RLS35" s="193"/>
      <c r="RLT35" s="193"/>
      <c r="RLU35" s="193"/>
      <c r="RLV35" s="193"/>
      <c r="RLW35" s="193"/>
      <c r="RLX35" s="193"/>
      <c r="RLY35" s="193"/>
      <c r="RLZ35" s="193"/>
      <c r="RMA35" s="193"/>
      <c r="RMB35" s="193"/>
      <c r="RMC35" s="193"/>
      <c r="RMD35" s="193"/>
      <c r="RME35" s="193"/>
      <c r="RMF35" s="193"/>
      <c r="RMG35" s="193"/>
      <c r="RMH35" s="193"/>
      <c r="RMI35" s="193"/>
      <c r="RMJ35" s="193"/>
      <c r="RMK35" s="193"/>
      <c r="RML35" s="193"/>
      <c r="RMM35" s="193"/>
      <c r="RMN35" s="193"/>
      <c r="RMO35" s="193"/>
      <c r="RMP35" s="193"/>
      <c r="RMQ35" s="193"/>
      <c r="RMR35" s="193"/>
      <c r="RMS35" s="193"/>
      <c r="RMT35" s="193"/>
      <c r="RMU35" s="193"/>
      <c r="RMV35" s="193"/>
      <c r="RMW35" s="193"/>
      <c r="RMX35" s="193"/>
      <c r="RMY35" s="193"/>
      <c r="RMZ35" s="193"/>
      <c r="RNA35" s="193"/>
      <c r="RNB35" s="193"/>
      <c r="RNC35" s="193"/>
      <c r="RND35" s="193"/>
      <c r="RNE35" s="193"/>
      <c r="RNF35" s="193"/>
      <c r="RNG35" s="193"/>
      <c r="RNH35" s="193"/>
      <c r="RNI35" s="193"/>
      <c r="RNJ35" s="193"/>
      <c r="RNK35" s="193"/>
      <c r="RNL35" s="193"/>
      <c r="RNM35" s="193"/>
      <c r="RNN35" s="193"/>
      <c r="RNO35" s="193"/>
      <c r="RNP35" s="193"/>
      <c r="RNQ35" s="193"/>
      <c r="RNR35" s="193"/>
      <c r="RNS35" s="193"/>
      <c r="RNT35" s="193"/>
      <c r="RNU35" s="193"/>
      <c r="RNV35" s="193"/>
      <c r="RNW35" s="193"/>
      <c r="RNX35" s="193"/>
      <c r="RNY35" s="193"/>
      <c r="RNZ35" s="193"/>
      <c r="ROA35" s="193"/>
      <c r="ROB35" s="193"/>
      <c r="ROC35" s="193"/>
      <c r="ROD35" s="193"/>
      <c r="ROE35" s="193"/>
      <c r="ROF35" s="193"/>
      <c r="ROG35" s="193"/>
      <c r="ROH35" s="193"/>
      <c r="ROI35" s="193"/>
      <c r="ROJ35" s="193"/>
      <c r="ROK35" s="193"/>
      <c r="ROL35" s="193"/>
      <c r="ROM35" s="193"/>
      <c r="RON35" s="193"/>
      <c r="ROO35" s="193"/>
      <c r="ROP35" s="193"/>
      <c r="ROQ35" s="193"/>
      <c r="ROR35" s="193"/>
      <c r="ROS35" s="193"/>
      <c r="ROT35" s="193"/>
      <c r="ROU35" s="193"/>
      <c r="ROV35" s="193"/>
      <c r="ROW35" s="193"/>
      <c r="ROX35" s="193"/>
      <c r="ROY35" s="193"/>
      <c r="ROZ35" s="193"/>
      <c r="RPA35" s="193"/>
      <c r="RPB35" s="193"/>
      <c r="RPC35" s="193"/>
      <c r="RPD35" s="193"/>
      <c r="RPE35" s="193"/>
      <c r="RPF35" s="193"/>
      <c r="RPG35" s="193"/>
      <c r="RPH35" s="193"/>
      <c r="RPI35" s="193"/>
      <c r="RPJ35" s="193"/>
      <c r="RPK35" s="193"/>
      <c r="RPL35" s="193"/>
      <c r="RPM35" s="193"/>
      <c r="RPN35" s="193"/>
      <c r="RPO35" s="193"/>
      <c r="RPP35" s="193"/>
      <c r="RPQ35" s="193"/>
      <c r="RPR35" s="193"/>
      <c r="RPS35" s="193"/>
      <c r="RPT35" s="193"/>
      <c r="RPU35" s="193"/>
      <c r="RPV35" s="193"/>
      <c r="RPW35" s="193"/>
      <c r="RPX35" s="193"/>
      <c r="RPY35" s="193"/>
      <c r="RPZ35" s="193"/>
      <c r="RQA35" s="193"/>
      <c r="RQB35" s="193"/>
      <c r="RQC35" s="193"/>
      <c r="RQD35" s="193"/>
      <c r="RQE35" s="193"/>
      <c r="RQF35" s="193"/>
      <c r="RQG35" s="193"/>
      <c r="RQH35" s="193"/>
      <c r="RQI35" s="193"/>
      <c r="RQJ35" s="193"/>
      <c r="RQK35" s="193"/>
      <c r="RQL35" s="193"/>
      <c r="RQM35" s="193"/>
      <c r="RQN35" s="193"/>
      <c r="RQO35" s="193"/>
      <c r="RQP35" s="193"/>
      <c r="RQQ35" s="193"/>
      <c r="RQR35" s="193"/>
      <c r="RQS35" s="193"/>
      <c r="RQT35" s="193"/>
      <c r="RQU35" s="193"/>
      <c r="RQV35" s="193"/>
      <c r="RQW35" s="193"/>
      <c r="RQX35" s="193"/>
      <c r="RQY35" s="193"/>
      <c r="RQZ35" s="193"/>
      <c r="RRA35" s="193"/>
      <c r="RRB35" s="193"/>
      <c r="RRC35" s="193"/>
      <c r="RRD35" s="193"/>
      <c r="RRE35" s="193"/>
      <c r="RRF35" s="193"/>
      <c r="RRG35" s="193"/>
      <c r="RRH35" s="193"/>
      <c r="RRI35" s="193"/>
      <c r="RRJ35" s="193"/>
      <c r="RRK35" s="193"/>
      <c r="RRL35" s="193"/>
      <c r="RRM35" s="193"/>
      <c r="RRN35" s="193"/>
      <c r="RRO35" s="193"/>
      <c r="RRP35" s="193"/>
      <c r="RRQ35" s="193"/>
      <c r="RRR35" s="193"/>
      <c r="RRS35" s="193"/>
      <c r="RRT35" s="193"/>
      <c r="RRU35" s="193"/>
      <c r="RRV35" s="193"/>
      <c r="RRW35" s="193"/>
      <c r="RRX35" s="193"/>
      <c r="RRY35" s="193"/>
      <c r="RRZ35" s="193"/>
      <c r="RSA35" s="193"/>
      <c r="RSB35" s="193"/>
      <c r="RSC35" s="193"/>
      <c r="RSD35" s="193"/>
      <c r="RSE35" s="193"/>
      <c r="RSF35" s="193"/>
      <c r="RSG35" s="193"/>
      <c r="RSH35" s="193"/>
      <c r="RSI35" s="193"/>
      <c r="RSJ35" s="193"/>
      <c r="RSK35" s="193"/>
      <c r="RSL35" s="193"/>
      <c r="RSM35" s="193"/>
      <c r="RSN35" s="193"/>
      <c r="RSO35" s="193"/>
      <c r="RSP35" s="193"/>
      <c r="RSQ35" s="193"/>
      <c r="RSR35" s="193"/>
      <c r="RSS35" s="193"/>
      <c r="RST35" s="193"/>
      <c r="RSU35" s="193"/>
      <c r="RSV35" s="193"/>
      <c r="RSW35" s="193"/>
      <c r="RSX35" s="193"/>
      <c r="RSY35" s="193"/>
      <c r="RSZ35" s="193"/>
      <c r="RTA35" s="193"/>
      <c r="RTB35" s="193"/>
      <c r="RTC35" s="193"/>
      <c r="RTD35" s="193"/>
      <c r="RTE35" s="193"/>
      <c r="RTF35" s="193"/>
      <c r="RTG35" s="193"/>
      <c r="RTH35" s="193"/>
      <c r="RTI35" s="193"/>
      <c r="RTJ35" s="193"/>
      <c r="RTK35" s="193"/>
      <c r="RTL35" s="193"/>
      <c r="RTM35" s="193"/>
      <c r="RTN35" s="193"/>
      <c r="RTO35" s="193"/>
      <c r="RTP35" s="193"/>
      <c r="RTQ35" s="193"/>
      <c r="RTR35" s="193"/>
      <c r="RTS35" s="193"/>
      <c r="RTT35" s="193"/>
      <c r="RTU35" s="193"/>
      <c r="RTV35" s="193"/>
      <c r="RTW35" s="193"/>
      <c r="RTX35" s="193"/>
      <c r="RTY35" s="193"/>
      <c r="RTZ35" s="193"/>
      <c r="RUA35" s="193"/>
      <c r="RUB35" s="193"/>
      <c r="RUC35" s="193"/>
      <c r="RUD35" s="193"/>
      <c r="RUE35" s="193"/>
      <c r="RUF35" s="193"/>
      <c r="RUG35" s="193"/>
      <c r="RUH35" s="193"/>
      <c r="RUI35" s="193"/>
      <c r="RUJ35" s="193"/>
      <c r="RUK35" s="193"/>
      <c r="RUL35" s="193"/>
      <c r="RUM35" s="193"/>
      <c r="RUN35" s="193"/>
      <c r="RUO35" s="193"/>
      <c r="RUP35" s="193"/>
      <c r="RUQ35" s="193"/>
      <c r="RUR35" s="193"/>
      <c r="RUS35" s="193"/>
      <c r="RUT35" s="193"/>
      <c r="RUU35" s="193"/>
      <c r="RUV35" s="193"/>
      <c r="RUW35" s="193"/>
      <c r="RUX35" s="193"/>
      <c r="RUY35" s="193"/>
      <c r="RUZ35" s="193"/>
      <c r="RVA35" s="193"/>
      <c r="RVB35" s="193"/>
      <c r="RVC35" s="193"/>
      <c r="RVD35" s="193"/>
      <c r="RVE35" s="193"/>
      <c r="RVF35" s="193"/>
      <c r="RVG35" s="193"/>
      <c r="RVH35" s="193"/>
      <c r="RVI35" s="193"/>
      <c r="RVJ35" s="193"/>
      <c r="RVK35" s="193"/>
      <c r="RVL35" s="193"/>
      <c r="RVM35" s="193"/>
      <c r="RVN35" s="193"/>
      <c r="RVO35" s="193"/>
      <c r="RVP35" s="193"/>
      <c r="RVQ35" s="193"/>
      <c r="RVR35" s="193"/>
      <c r="RVS35" s="193"/>
      <c r="RVT35" s="193"/>
      <c r="RVU35" s="193"/>
      <c r="RVV35" s="193"/>
      <c r="RVW35" s="193"/>
      <c r="RVX35" s="193"/>
      <c r="RVY35" s="193"/>
      <c r="RVZ35" s="193"/>
      <c r="RWA35" s="193"/>
      <c r="RWB35" s="193"/>
      <c r="RWC35" s="193"/>
      <c r="RWD35" s="193"/>
      <c r="RWE35" s="193"/>
      <c r="RWF35" s="193"/>
      <c r="RWG35" s="193"/>
      <c r="RWH35" s="193"/>
      <c r="RWI35" s="193"/>
      <c r="RWJ35" s="193"/>
      <c r="RWK35" s="193"/>
      <c r="RWL35" s="193"/>
      <c r="RWM35" s="193"/>
      <c r="RWN35" s="193"/>
      <c r="RWO35" s="193"/>
      <c r="RWP35" s="193"/>
      <c r="RWQ35" s="193"/>
      <c r="RWR35" s="193"/>
      <c r="RWS35" s="193"/>
      <c r="RWT35" s="193"/>
      <c r="RWU35" s="193"/>
      <c r="RWV35" s="193"/>
      <c r="RWW35" s="193"/>
      <c r="RWX35" s="193"/>
      <c r="RWY35" s="193"/>
      <c r="RWZ35" s="193"/>
      <c r="RXA35" s="193"/>
      <c r="RXB35" s="193"/>
      <c r="RXC35" s="193"/>
      <c r="RXD35" s="193"/>
      <c r="RXE35" s="193"/>
      <c r="RXF35" s="193"/>
      <c r="RXG35" s="193"/>
      <c r="RXH35" s="193"/>
      <c r="RXI35" s="193"/>
      <c r="RXJ35" s="193"/>
      <c r="RXK35" s="193"/>
      <c r="RXL35" s="193"/>
      <c r="RXM35" s="193"/>
      <c r="RXN35" s="193"/>
      <c r="RXO35" s="193"/>
      <c r="RXP35" s="193"/>
      <c r="RXQ35" s="193"/>
      <c r="RXR35" s="193"/>
      <c r="RXS35" s="193"/>
      <c r="RXT35" s="193"/>
      <c r="RXU35" s="193"/>
      <c r="RXV35" s="193"/>
      <c r="RXW35" s="193"/>
      <c r="RXX35" s="193"/>
      <c r="RXY35" s="193"/>
      <c r="RXZ35" s="193"/>
      <c r="RYA35" s="193"/>
      <c r="RYB35" s="193"/>
      <c r="RYC35" s="193"/>
      <c r="RYD35" s="193"/>
      <c r="RYE35" s="193"/>
      <c r="RYF35" s="193"/>
      <c r="RYG35" s="193"/>
      <c r="RYH35" s="193"/>
      <c r="RYI35" s="193"/>
      <c r="RYJ35" s="193"/>
      <c r="RYK35" s="193"/>
      <c r="RYL35" s="193"/>
      <c r="RYM35" s="193"/>
      <c r="RYN35" s="193"/>
      <c r="RYO35" s="193"/>
      <c r="RYP35" s="193"/>
      <c r="RYQ35" s="193"/>
      <c r="RYR35" s="193"/>
      <c r="RYS35" s="193"/>
      <c r="RYT35" s="193"/>
      <c r="RYU35" s="193"/>
      <c r="RYV35" s="193"/>
      <c r="RYW35" s="193"/>
      <c r="RYX35" s="193"/>
      <c r="RYY35" s="193"/>
      <c r="RYZ35" s="193"/>
      <c r="RZA35" s="193"/>
      <c r="RZB35" s="193"/>
      <c r="RZC35" s="193"/>
      <c r="RZD35" s="193"/>
      <c r="RZE35" s="193"/>
      <c r="RZF35" s="193"/>
      <c r="RZG35" s="193"/>
      <c r="RZH35" s="193"/>
      <c r="RZI35" s="193"/>
      <c r="RZJ35" s="193"/>
      <c r="RZK35" s="193"/>
      <c r="RZL35" s="193"/>
      <c r="RZM35" s="193"/>
      <c r="RZN35" s="193"/>
      <c r="RZO35" s="193"/>
      <c r="RZP35" s="193"/>
      <c r="RZQ35" s="193"/>
      <c r="RZR35" s="193"/>
      <c r="RZS35" s="193"/>
      <c r="RZT35" s="193"/>
      <c r="RZU35" s="193"/>
      <c r="RZV35" s="193"/>
      <c r="RZW35" s="193"/>
      <c r="RZX35" s="193"/>
      <c r="RZY35" s="193"/>
      <c r="RZZ35" s="193"/>
      <c r="SAA35" s="193"/>
      <c r="SAB35" s="193"/>
      <c r="SAC35" s="193"/>
      <c r="SAD35" s="193"/>
      <c r="SAE35" s="193"/>
      <c r="SAF35" s="193"/>
      <c r="SAG35" s="193"/>
      <c r="SAH35" s="193"/>
      <c r="SAI35" s="193"/>
      <c r="SAJ35" s="193"/>
      <c r="SAK35" s="193"/>
      <c r="SAL35" s="193"/>
      <c r="SAM35" s="193"/>
      <c r="SAN35" s="193"/>
      <c r="SAO35" s="193"/>
      <c r="SAP35" s="193"/>
      <c r="SAQ35" s="193"/>
      <c r="SAR35" s="193"/>
      <c r="SAS35" s="193"/>
      <c r="SAT35" s="193"/>
      <c r="SAU35" s="193"/>
      <c r="SAV35" s="193"/>
      <c r="SAW35" s="193"/>
      <c r="SAX35" s="193"/>
      <c r="SAY35" s="193"/>
      <c r="SAZ35" s="193"/>
      <c r="SBA35" s="193"/>
      <c r="SBB35" s="193"/>
      <c r="SBC35" s="193"/>
      <c r="SBD35" s="193"/>
      <c r="SBE35" s="193"/>
      <c r="SBF35" s="193"/>
      <c r="SBG35" s="193"/>
      <c r="SBH35" s="193"/>
      <c r="SBI35" s="193"/>
      <c r="SBJ35" s="193"/>
      <c r="SBK35" s="193"/>
      <c r="SBL35" s="193"/>
      <c r="SBM35" s="193"/>
      <c r="SBN35" s="193"/>
      <c r="SBO35" s="193"/>
      <c r="SBP35" s="193"/>
      <c r="SBQ35" s="193"/>
      <c r="SBR35" s="193"/>
      <c r="SBS35" s="193"/>
      <c r="SBT35" s="193"/>
      <c r="SBU35" s="193"/>
      <c r="SBV35" s="193"/>
      <c r="SBW35" s="193"/>
      <c r="SBX35" s="193"/>
      <c r="SBY35" s="193"/>
      <c r="SBZ35" s="193"/>
      <c r="SCA35" s="193"/>
      <c r="SCB35" s="193"/>
      <c r="SCC35" s="193"/>
      <c r="SCD35" s="193"/>
      <c r="SCE35" s="193"/>
      <c r="SCF35" s="193"/>
      <c r="SCG35" s="193"/>
      <c r="SCH35" s="193"/>
      <c r="SCI35" s="193"/>
      <c r="SCJ35" s="193"/>
      <c r="SCK35" s="193"/>
      <c r="SCL35" s="193"/>
      <c r="SCM35" s="193"/>
      <c r="SCN35" s="193"/>
      <c r="SCO35" s="193"/>
      <c r="SCP35" s="193"/>
      <c r="SCQ35" s="193"/>
      <c r="SCR35" s="193"/>
      <c r="SCS35" s="193"/>
      <c r="SCT35" s="193"/>
      <c r="SCU35" s="193"/>
      <c r="SCV35" s="193"/>
      <c r="SCW35" s="193"/>
      <c r="SCX35" s="193"/>
      <c r="SCY35" s="193"/>
      <c r="SCZ35" s="193"/>
      <c r="SDA35" s="193"/>
      <c r="SDB35" s="193"/>
      <c r="SDC35" s="193"/>
      <c r="SDD35" s="193"/>
      <c r="SDE35" s="193"/>
      <c r="SDF35" s="193"/>
      <c r="SDG35" s="193"/>
      <c r="SDH35" s="193"/>
      <c r="SDI35" s="193"/>
      <c r="SDJ35" s="193"/>
      <c r="SDK35" s="193"/>
      <c r="SDL35" s="193"/>
      <c r="SDM35" s="193"/>
      <c r="SDN35" s="193"/>
      <c r="SDO35" s="193"/>
      <c r="SDP35" s="193"/>
      <c r="SDQ35" s="193"/>
      <c r="SDR35" s="193"/>
      <c r="SDS35" s="193"/>
      <c r="SDT35" s="193"/>
      <c r="SDU35" s="193"/>
      <c r="SDV35" s="193"/>
      <c r="SDW35" s="193"/>
      <c r="SDX35" s="193"/>
      <c r="SDY35" s="193"/>
      <c r="SDZ35" s="193"/>
      <c r="SEA35" s="193"/>
      <c r="SEB35" s="193"/>
      <c r="SEC35" s="193"/>
      <c r="SED35" s="193"/>
      <c r="SEE35" s="193"/>
      <c r="SEF35" s="193"/>
      <c r="SEG35" s="193"/>
      <c r="SEH35" s="193"/>
      <c r="SEI35" s="193"/>
      <c r="SEJ35" s="193"/>
      <c r="SEK35" s="193"/>
      <c r="SEL35" s="193"/>
      <c r="SEM35" s="193"/>
      <c r="SEN35" s="193"/>
      <c r="SEO35" s="193"/>
      <c r="SEP35" s="193"/>
      <c r="SEQ35" s="193"/>
      <c r="SER35" s="193"/>
      <c r="SES35" s="193"/>
      <c r="SET35" s="193"/>
      <c r="SEU35" s="193"/>
      <c r="SEV35" s="193"/>
      <c r="SEW35" s="193"/>
      <c r="SEX35" s="193"/>
      <c r="SEY35" s="193"/>
      <c r="SEZ35" s="193"/>
      <c r="SFA35" s="193"/>
      <c r="SFB35" s="193"/>
      <c r="SFC35" s="193"/>
      <c r="SFD35" s="193"/>
      <c r="SFE35" s="193"/>
      <c r="SFF35" s="193"/>
      <c r="SFG35" s="193"/>
      <c r="SFH35" s="193"/>
      <c r="SFI35" s="193"/>
      <c r="SFJ35" s="193"/>
      <c r="SFK35" s="193"/>
      <c r="SFL35" s="193"/>
      <c r="SFM35" s="193"/>
      <c r="SFN35" s="193"/>
      <c r="SFO35" s="193"/>
      <c r="SFP35" s="193"/>
      <c r="SFQ35" s="193"/>
      <c r="SFR35" s="193"/>
      <c r="SFS35" s="193"/>
      <c r="SFT35" s="193"/>
      <c r="SFU35" s="193"/>
      <c r="SFV35" s="193"/>
      <c r="SFW35" s="193"/>
      <c r="SFX35" s="193"/>
      <c r="SFY35" s="193"/>
      <c r="SFZ35" s="193"/>
      <c r="SGA35" s="193"/>
      <c r="SGB35" s="193"/>
      <c r="SGC35" s="193"/>
      <c r="SGD35" s="193"/>
      <c r="SGE35" s="193"/>
      <c r="SGF35" s="193"/>
      <c r="SGG35" s="193"/>
      <c r="SGH35" s="193"/>
      <c r="SGI35" s="193"/>
      <c r="SGJ35" s="193"/>
      <c r="SGK35" s="193"/>
      <c r="SGL35" s="193"/>
      <c r="SGM35" s="193"/>
      <c r="SGN35" s="193"/>
      <c r="SGO35" s="193"/>
      <c r="SGP35" s="193"/>
      <c r="SGQ35" s="193"/>
      <c r="SGR35" s="193"/>
      <c r="SGS35" s="193"/>
      <c r="SGT35" s="193"/>
      <c r="SGU35" s="193"/>
      <c r="SGV35" s="193"/>
      <c r="SGW35" s="193"/>
      <c r="SGX35" s="193"/>
      <c r="SGY35" s="193"/>
      <c r="SGZ35" s="193"/>
      <c r="SHA35" s="193"/>
      <c r="SHB35" s="193"/>
      <c r="SHC35" s="193"/>
      <c r="SHD35" s="193"/>
      <c r="SHE35" s="193"/>
      <c r="SHF35" s="193"/>
      <c r="SHG35" s="193"/>
      <c r="SHH35" s="193"/>
      <c r="SHI35" s="193"/>
      <c r="SHJ35" s="193"/>
      <c r="SHK35" s="193"/>
      <c r="SHL35" s="193"/>
      <c r="SHM35" s="193"/>
      <c r="SHN35" s="193"/>
      <c r="SHO35" s="193"/>
      <c r="SHP35" s="193"/>
      <c r="SHQ35" s="193"/>
      <c r="SHR35" s="193"/>
      <c r="SHS35" s="193"/>
      <c r="SHT35" s="193"/>
      <c r="SHU35" s="193"/>
      <c r="SHV35" s="193"/>
      <c r="SHW35" s="193"/>
      <c r="SHX35" s="193"/>
      <c r="SHY35" s="193"/>
      <c r="SHZ35" s="193"/>
      <c r="SIA35" s="193"/>
      <c r="SIB35" s="193"/>
      <c r="SIC35" s="193"/>
      <c r="SID35" s="193"/>
      <c r="SIE35" s="193"/>
      <c r="SIF35" s="193"/>
      <c r="SIG35" s="193"/>
      <c r="SIH35" s="193"/>
      <c r="SII35" s="193"/>
      <c r="SIJ35" s="193"/>
      <c r="SIK35" s="193"/>
      <c r="SIL35" s="193"/>
      <c r="SIM35" s="193"/>
      <c r="SIN35" s="193"/>
      <c r="SIO35" s="193"/>
      <c r="SIP35" s="193"/>
      <c r="SIQ35" s="193"/>
      <c r="SIR35" s="193"/>
      <c r="SIS35" s="193"/>
      <c r="SIT35" s="193"/>
      <c r="SIU35" s="193"/>
      <c r="SIV35" s="193"/>
      <c r="SIW35" s="193"/>
      <c r="SIX35" s="193"/>
      <c r="SIY35" s="193"/>
      <c r="SIZ35" s="193"/>
      <c r="SJA35" s="193"/>
      <c r="SJB35" s="193"/>
      <c r="SJC35" s="193"/>
      <c r="SJD35" s="193"/>
      <c r="SJE35" s="193"/>
      <c r="SJF35" s="193"/>
      <c r="SJG35" s="193"/>
      <c r="SJH35" s="193"/>
      <c r="SJI35" s="193"/>
      <c r="SJJ35" s="193"/>
      <c r="SJK35" s="193"/>
      <c r="SJL35" s="193"/>
      <c r="SJM35" s="193"/>
      <c r="SJN35" s="193"/>
      <c r="SJO35" s="193"/>
      <c r="SJP35" s="193"/>
      <c r="SJQ35" s="193"/>
      <c r="SJR35" s="193"/>
      <c r="SJS35" s="193"/>
      <c r="SJT35" s="193"/>
      <c r="SJU35" s="193"/>
      <c r="SJV35" s="193"/>
      <c r="SJW35" s="193"/>
      <c r="SJX35" s="193"/>
      <c r="SJY35" s="193"/>
      <c r="SJZ35" s="193"/>
      <c r="SKA35" s="193"/>
      <c r="SKB35" s="193"/>
      <c r="SKC35" s="193"/>
      <c r="SKD35" s="193"/>
      <c r="SKE35" s="193"/>
      <c r="SKF35" s="193"/>
      <c r="SKG35" s="193"/>
      <c r="SKH35" s="193"/>
      <c r="SKI35" s="193"/>
      <c r="SKJ35" s="193"/>
      <c r="SKK35" s="193"/>
      <c r="SKL35" s="193"/>
      <c r="SKM35" s="193"/>
      <c r="SKN35" s="193"/>
      <c r="SKO35" s="193"/>
      <c r="SKP35" s="193"/>
      <c r="SKQ35" s="193"/>
      <c r="SKR35" s="193"/>
      <c r="SKS35" s="193"/>
      <c r="SKT35" s="193"/>
      <c r="SKU35" s="193"/>
      <c r="SKV35" s="193"/>
      <c r="SKW35" s="193"/>
      <c r="SKX35" s="193"/>
      <c r="SKY35" s="193"/>
      <c r="SKZ35" s="193"/>
      <c r="SLA35" s="193"/>
      <c r="SLB35" s="193"/>
      <c r="SLC35" s="193"/>
      <c r="SLD35" s="193"/>
      <c r="SLE35" s="193"/>
      <c r="SLF35" s="193"/>
      <c r="SLG35" s="193"/>
      <c r="SLH35" s="193"/>
      <c r="SLI35" s="193"/>
      <c r="SLJ35" s="193"/>
      <c r="SLK35" s="193"/>
      <c r="SLL35" s="193"/>
      <c r="SLM35" s="193"/>
      <c r="SLN35" s="193"/>
      <c r="SLO35" s="193"/>
      <c r="SLP35" s="193"/>
      <c r="SLQ35" s="193"/>
      <c r="SLR35" s="193"/>
      <c r="SLS35" s="193"/>
      <c r="SLT35" s="193"/>
      <c r="SLU35" s="193"/>
      <c r="SLV35" s="193"/>
      <c r="SLW35" s="193"/>
      <c r="SLX35" s="193"/>
      <c r="SLY35" s="193"/>
      <c r="SLZ35" s="193"/>
      <c r="SMA35" s="193"/>
      <c r="SMB35" s="193"/>
      <c r="SMC35" s="193"/>
      <c r="SMD35" s="193"/>
      <c r="SME35" s="193"/>
      <c r="SMF35" s="193"/>
      <c r="SMG35" s="193"/>
      <c r="SMH35" s="193"/>
      <c r="SMI35" s="193"/>
      <c r="SMJ35" s="193"/>
      <c r="SMK35" s="193"/>
      <c r="SML35" s="193"/>
      <c r="SMM35" s="193"/>
      <c r="SMN35" s="193"/>
      <c r="SMO35" s="193"/>
      <c r="SMP35" s="193"/>
      <c r="SMQ35" s="193"/>
      <c r="SMR35" s="193"/>
      <c r="SMS35" s="193"/>
      <c r="SMT35" s="193"/>
      <c r="SMU35" s="193"/>
      <c r="SMV35" s="193"/>
      <c r="SMW35" s="193"/>
      <c r="SMX35" s="193"/>
      <c r="SMY35" s="193"/>
      <c r="SMZ35" s="193"/>
      <c r="SNA35" s="193"/>
      <c r="SNB35" s="193"/>
      <c r="SNC35" s="193"/>
      <c r="SND35" s="193"/>
      <c r="SNE35" s="193"/>
      <c r="SNF35" s="193"/>
      <c r="SNG35" s="193"/>
      <c r="SNH35" s="193"/>
      <c r="SNI35" s="193"/>
      <c r="SNJ35" s="193"/>
      <c r="SNK35" s="193"/>
      <c r="SNL35" s="193"/>
      <c r="SNM35" s="193"/>
      <c r="SNN35" s="193"/>
      <c r="SNO35" s="193"/>
      <c r="SNP35" s="193"/>
      <c r="SNQ35" s="193"/>
      <c r="SNR35" s="193"/>
      <c r="SNS35" s="193"/>
      <c r="SNT35" s="193"/>
      <c r="SNU35" s="193"/>
      <c r="SNV35" s="193"/>
      <c r="SNW35" s="193"/>
      <c r="SNX35" s="193"/>
      <c r="SNY35" s="193"/>
      <c r="SNZ35" s="193"/>
      <c r="SOA35" s="193"/>
      <c r="SOB35" s="193"/>
      <c r="SOC35" s="193"/>
      <c r="SOD35" s="193"/>
      <c r="SOE35" s="193"/>
      <c r="SOF35" s="193"/>
      <c r="SOG35" s="193"/>
      <c r="SOH35" s="193"/>
      <c r="SOI35" s="193"/>
      <c r="SOJ35" s="193"/>
      <c r="SOK35" s="193"/>
      <c r="SOL35" s="193"/>
      <c r="SOM35" s="193"/>
      <c r="SON35" s="193"/>
      <c r="SOO35" s="193"/>
      <c r="SOP35" s="193"/>
      <c r="SOQ35" s="193"/>
      <c r="SOR35" s="193"/>
      <c r="SOS35" s="193"/>
      <c r="SOT35" s="193"/>
      <c r="SOU35" s="193"/>
      <c r="SOV35" s="193"/>
      <c r="SOW35" s="193"/>
      <c r="SOX35" s="193"/>
      <c r="SOY35" s="193"/>
      <c r="SOZ35" s="193"/>
      <c r="SPA35" s="193"/>
      <c r="SPB35" s="193"/>
      <c r="SPC35" s="193"/>
      <c r="SPD35" s="193"/>
      <c r="SPE35" s="193"/>
      <c r="SPF35" s="193"/>
      <c r="SPG35" s="193"/>
      <c r="SPH35" s="193"/>
      <c r="SPI35" s="193"/>
      <c r="SPJ35" s="193"/>
      <c r="SPK35" s="193"/>
      <c r="SPL35" s="193"/>
      <c r="SPM35" s="193"/>
      <c r="SPN35" s="193"/>
      <c r="SPO35" s="193"/>
      <c r="SPP35" s="193"/>
      <c r="SPQ35" s="193"/>
      <c r="SPR35" s="193"/>
      <c r="SPS35" s="193"/>
      <c r="SPT35" s="193"/>
      <c r="SPU35" s="193"/>
      <c r="SPV35" s="193"/>
      <c r="SPW35" s="193"/>
      <c r="SPX35" s="193"/>
      <c r="SPY35" s="193"/>
      <c r="SPZ35" s="193"/>
      <c r="SQA35" s="193"/>
      <c r="SQB35" s="193"/>
      <c r="SQC35" s="193"/>
      <c r="SQD35" s="193"/>
      <c r="SQE35" s="193"/>
      <c r="SQF35" s="193"/>
      <c r="SQG35" s="193"/>
      <c r="SQH35" s="193"/>
      <c r="SQI35" s="193"/>
      <c r="SQJ35" s="193"/>
      <c r="SQK35" s="193"/>
      <c r="SQL35" s="193"/>
      <c r="SQM35" s="193"/>
      <c r="SQN35" s="193"/>
      <c r="SQO35" s="193"/>
      <c r="SQP35" s="193"/>
      <c r="SQQ35" s="193"/>
      <c r="SQR35" s="193"/>
      <c r="SQS35" s="193"/>
      <c r="SQT35" s="193"/>
      <c r="SQU35" s="193"/>
      <c r="SQV35" s="193"/>
      <c r="SQW35" s="193"/>
      <c r="SQX35" s="193"/>
      <c r="SQY35" s="193"/>
      <c r="SQZ35" s="193"/>
      <c r="SRA35" s="193"/>
      <c r="SRB35" s="193"/>
      <c r="SRC35" s="193"/>
      <c r="SRD35" s="193"/>
      <c r="SRE35" s="193"/>
      <c r="SRF35" s="193"/>
      <c r="SRG35" s="193"/>
      <c r="SRH35" s="193"/>
      <c r="SRI35" s="193"/>
      <c r="SRJ35" s="193"/>
      <c r="SRK35" s="193"/>
      <c r="SRL35" s="193"/>
      <c r="SRM35" s="193"/>
      <c r="SRN35" s="193"/>
      <c r="SRO35" s="193"/>
      <c r="SRP35" s="193"/>
      <c r="SRQ35" s="193"/>
      <c r="SRR35" s="193"/>
      <c r="SRS35" s="193"/>
      <c r="SRT35" s="193"/>
      <c r="SRU35" s="193"/>
      <c r="SRV35" s="193"/>
      <c r="SRW35" s="193"/>
      <c r="SRX35" s="193"/>
      <c r="SRY35" s="193"/>
      <c r="SRZ35" s="193"/>
      <c r="SSA35" s="193"/>
      <c r="SSB35" s="193"/>
      <c r="SSC35" s="193"/>
      <c r="SSD35" s="193"/>
      <c r="SSE35" s="193"/>
      <c r="SSF35" s="193"/>
      <c r="SSG35" s="193"/>
      <c r="SSH35" s="193"/>
      <c r="SSI35" s="193"/>
      <c r="SSJ35" s="193"/>
      <c r="SSK35" s="193"/>
      <c r="SSL35" s="193"/>
      <c r="SSM35" s="193"/>
      <c r="SSN35" s="193"/>
      <c r="SSO35" s="193"/>
      <c r="SSP35" s="193"/>
      <c r="SSQ35" s="193"/>
      <c r="SSR35" s="193"/>
      <c r="SSS35" s="193"/>
      <c r="SST35" s="193"/>
      <c r="SSU35" s="193"/>
      <c r="SSV35" s="193"/>
      <c r="SSW35" s="193"/>
      <c r="SSX35" s="193"/>
      <c r="SSY35" s="193"/>
      <c r="SSZ35" s="193"/>
      <c r="STA35" s="193"/>
      <c r="STB35" s="193"/>
      <c r="STC35" s="193"/>
      <c r="STD35" s="193"/>
      <c r="STE35" s="193"/>
      <c r="STF35" s="193"/>
      <c r="STG35" s="193"/>
      <c r="STH35" s="193"/>
      <c r="STI35" s="193"/>
      <c r="STJ35" s="193"/>
      <c r="STK35" s="193"/>
      <c r="STL35" s="193"/>
      <c r="STM35" s="193"/>
      <c r="STN35" s="193"/>
      <c r="STO35" s="193"/>
      <c r="STP35" s="193"/>
      <c r="STQ35" s="193"/>
      <c r="STR35" s="193"/>
      <c r="STS35" s="193"/>
      <c r="STT35" s="193"/>
      <c r="STU35" s="193"/>
      <c r="STV35" s="193"/>
      <c r="STW35" s="193"/>
      <c r="STX35" s="193"/>
      <c r="STY35" s="193"/>
      <c r="STZ35" s="193"/>
      <c r="SUA35" s="193"/>
      <c r="SUB35" s="193"/>
      <c r="SUC35" s="193"/>
      <c r="SUD35" s="193"/>
      <c r="SUE35" s="193"/>
      <c r="SUF35" s="193"/>
      <c r="SUG35" s="193"/>
      <c r="SUH35" s="193"/>
      <c r="SUI35" s="193"/>
      <c r="SUJ35" s="193"/>
      <c r="SUK35" s="193"/>
      <c r="SUL35" s="193"/>
      <c r="SUM35" s="193"/>
      <c r="SUN35" s="193"/>
      <c r="SUO35" s="193"/>
      <c r="SUP35" s="193"/>
      <c r="SUQ35" s="193"/>
      <c r="SUR35" s="193"/>
      <c r="SUS35" s="193"/>
      <c r="SUT35" s="193"/>
      <c r="SUU35" s="193"/>
      <c r="SUV35" s="193"/>
      <c r="SUW35" s="193"/>
      <c r="SUX35" s="193"/>
      <c r="SUY35" s="193"/>
      <c r="SUZ35" s="193"/>
      <c r="SVA35" s="193"/>
      <c r="SVB35" s="193"/>
      <c r="SVC35" s="193"/>
      <c r="SVD35" s="193"/>
      <c r="SVE35" s="193"/>
      <c r="SVF35" s="193"/>
      <c r="SVG35" s="193"/>
      <c r="SVH35" s="193"/>
      <c r="SVI35" s="193"/>
      <c r="SVJ35" s="193"/>
      <c r="SVK35" s="193"/>
      <c r="SVL35" s="193"/>
      <c r="SVM35" s="193"/>
      <c r="SVN35" s="193"/>
      <c r="SVO35" s="193"/>
      <c r="SVP35" s="193"/>
      <c r="SVQ35" s="193"/>
      <c r="SVR35" s="193"/>
      <c r="SVS35" s="193"/>
      <c r="SVT35" s="193"/>
      <c r="SVU35" s="193"/>
      <c r="SVV35" s="193"/>
      <c r="SVW35" s="193"/>
      <c r="SVX35" s="193"/>
      <c r="SVY35" s="193"/>
      <c r="SVZ35" s="193"/>
      <c r="SWA35" s="193"/>
      <c r="SWB35" s="193"/>
      <c r="SWC35" s="193"/>
      <c r="SWD35" s="193"/>
      <c r="SWE35" s="193"/>
      <c r="SWF35" s="193"/>
      <c r="SWG35" s="193"/>
      <c r="SWH35" s="193"/>
      <c r="SWI35" s="193"/>
      <c r="SWJ35" s="193"/>
      <c r="SWK35" s="193"/>
      <c r="SWL35" s="193"/>
      <c r="SWM35" s="193"/>
      <c r="SWN35" s="193"/>
      <c r="SWO35" s="193"/>
      <c r="SWP35" s="193"/>
      <c r="SWQ35" s="193"/>
      <c r="SWR35" s="193"/>
      <c r="SWS35" s="193"/>
      <c r="SWT35" s="193"/>
      <c r="SWU35" s="193"/>
      <c r="SWV35" s="193"/>
      <c r="SWW35" s="193"/>
      <c r="SWX35" s="193"/>
      <c r="SWY35" s="193"/>
      <c r="SWZ35" s="193"/>
      <c r="SXA35" s="193"/>
      <c r="SXB35" s="193"/>
      <c r="SXC35" s="193"/>
      <c r="SXD35" s="193"/>
      <c r="SXE35" s="193"/>
      <c r="SXF35" s="193"/>
      <c r="SXG35" s="193"/>
      <c r="SXH35" s="193"/>
      <c r="SXI35" s="193"/>
      <c r="SXJ35" s="193"/>
      <c r="SXK35" s="193"/>
      <c r="SXL35" s="193"/>
      <c r="SXM35" s="193"/>
      <c r="SXN35" s="193"/>
      <c r="SXO35" s="193"/>
      <c r="SXP35" s="193"/>
      <c r="SXQ35" s="193"/>
      <c r="SXR35" s="193"/>
      <c r="SXS35" s="193"/>
      <c r="SXT35" s="193"/>
      <c r="SXU35" s="193"/>
      <c r="SXV35" s="193"/>
      <c r="SXW35" s="193"/>
      <c r="SXX35" s="193"/>
      <c r="SXY35" s="193"/>
      <c r="SXZ35" s="193"/>
      <c r="SYA35" s="193"/>
      <c r="SYB35" s="193"/>
      <c r="SYC35" s="193"/>
      <c r="SYD35" s="193"/>
      <c r="SYE35" s="193"/>
      <c r="SYF35" s="193"/>
      <c r="SYG35" s="193"/>
      <c r="SYH35" s="193"/>
      <c r="SYI35" s="193"/>
      <c r="SYJ35" s="193"/>
      <c r="SYK35" s="193"/>
      <c r="SYL35" s="193"/>
      <c r="SYM35" s="193"/>
      <c r="SYN35" s="193"/>
      <c r="SYO35" s="193"/>
      <c r="SYP35" s="193"/>
      <c r="SYQ35" s="193"/>
      <c r="SYR35" s="193"/>
      <c r="SYS35" s="193"/>
      <c r="SYT35" s="193"/>
      <c r="SYU35" s="193"/>
      <c r="SYV35" s="193"/>
      <c r="SYW35" s="193"/>
      <c r="SYX35" s="193"/>
      <c r="SYY35" s="193"/>
      <c r="SYZ35" s="193"/>
      <c r="SZA35" s="193"/>
      <c r="SZB35" s="193"/>
      <c r="SZC35" s="193"/>
      <c r="SZD35" s="193"/>
      <c r="SZE35" s="193"/>
      <c r="SZF35" s="193"/>
      <c r="SZG35" s="193"/>
      <c r="SZH35" s="193"/>
      <c r="SZI35" s="193"/>
      <c r="SZJ35" s="193"/>
      <c r="SZK35" s="193"/>
      <c r="SZL35" s="193"/>
      <c r="SZM35" s="193"/>
      <c r="SZN35" s="193"/>
      <c r="SZO35" s="193"/>
      <c r="SZP35" s="193"/>
      <c r="SZQ35" s="193"/>
      <c r="SZR35" s="193"/>
      <c r="SZS35" s="193"/>
      <c r="SZT35" s="193"/>
      <c r="SZU35" s="193"/>
      <c r="SZV35" s="193"/>
      <c r="SZW35" s="193"/>
      <c r="SZX35" s="193"/>
      <c r="SZY35" s="193"/>
      <c r="SZZ35" s="193"/>
      <c r="TAA35" s="193"/>
      <c r="TAB35" s="193"/>
      <c r="TAC35" s="193"/>
      <c r="TAD35" s="193"/>
      <c r="TAE35" s="193"/>
      <c r="TAF35" s="193"/>
      <c r="TAG35" s="193"/>
      <c r="TAH35" s="193"/>
      <c r="TAI35" s="193"/>
      <c r="TAJ35" s="193"/>
      <c r="TAK35" s="193"/>
      <c r="TAL35" s="193"/>
      <c r="TAM35" s="193"/>
      <c r="TAN35" s="193"/>
      <c r="TAO35" s="193"/>
      <c r="TAP35" s="193"/>
      <c r="TAQ35" s="193"/>
      <c r="TAR35" s="193"/>
      <c r="TAS35" s="193"/>
      <c r="TAT35" s="193"/>
      <c r="TAU35" s="193"/>
      <c r="TAV35" s="193"/>
      <c r="TAW35" s="193"/>
      <c r="TAX35" s="193"/>
      <c r="TAY35" s="193"/>
      <c r="TAZ35" s="193"/>
      <c r="TBA35" s="193"/>
      <c r="TBB35" s="193"/>
      <c r="TBC35" s="193"/>
      <c r="TBD35" s="193"/>
      <c r="TBE35" s="193"/>
      <c r="TBF35" s="193"/>
      <c r="TBG35" s="193"/>
      <c r="TBH35" s="193"/>
      <c r="TBI35" s="193"/>
      <c r="TBJ35" s="193"/>
      <c r="TBK35" s="193"/>
      <c r="TBL35" s="193"/>
      <c r="TBM35" s="193"/>
      <c r="TBN35" s="193"/>
      <c r="TBO35" s="193"/>
      <c r="TBP35" s="193"/>
      <c r="TBQ35" s="193"/>
      <c r="TBR35" s="193"/>
      <c r="TBS35" s="193"/>
      <c r="TBT35" s="193"/>
      <c r="TBU35" s="193"/>
      <c r="TBV35" s="193"/>
      <c r="TBW35" s="193"/>
      <c r="TBX35" s="193"/>
      <c r="TBY35" s="193"/>
      <c r="TBZ35" s="193"/>
      <c r="TCA35" s="193"/>
      <c r="TCB35" s="193"/>
      <c r="TCC35" s="193"/>
      <c r="TCD35" s="193"/>
      <c r="TCE35" s="193"/>
      <c r="TCF35" s="193"/>
      <c r="TCG35" s="193"/>
      <c r="TCH35" s="193"/>
      <c r="TCI35" s="193"/>
      <c r="TCJ35" s="193"/>
      <c r="TCK35" s="193"/>
      <c r="TCL35" s="193"/>
      <c r="TCM35" s="193"/>
      <c r="TCN35" s="193"/>
      <c r="TCO35" s="193"/>
      <c r="TCP35" s="193"/>
      <c r="TCQ35" s="193"/>
      <c r="TCR35" s="193"/>
      <c r="TCS35" s="193"/>
      <c r="TCT35" s="193"/>
      <c r="TCU35" s="193"/>
      <c r="TCV35" s="193"/>
      <c r="TCW35" s="193"/>
      <c r="TCX35" s="193"/>
      <c r="TCY35" s="193"/>
      <c r="TCZ35" s="193"/>
      <c r="TDA35" s="193"/>
      <c r="TDB35" s="193"/>
      <c r="TDC35" s="193"/>
      <c r="TDD35" s="193"/>
      <c r="TDE35" s="193"/>
      <c r="TDF35" s="193"/>
      <c r="TDG35" s="193"/>
      <c r="TDH35" s="193"/>
      <c r="TDI35" s="193"/>
      <c r="TDJ35" s="193"/>
      <c r="TDK35" s="193"/>
      <c r="TDL35" s="193"/>
      <c r="TDM35" s="193"/>
      <c r="TDN35" s="193"/>
      <c r="TDO35" s="193"/>
      <c r="TDP35" s="193"/>
      <c r="TDQ35" s="193"/>
      <c r="TDR35" s="193"/>
      <c r="TDS35" s="193"/>
      <c r="TDT35" s="193"/>
      <c r="TDU35" s="193"/>
      <c r="TDV35" s="193"/>
      <c r="TDW35" s="193"/>
      <c r="TDX35" s="193"/>
      <c r="TDY35" s="193"/>
      <c r="TDZ35" s="193"/>
      <c r="TEA35" s="193"/>
      <c r="TEB35" s="193"/>
      <c r="TEC35" s="193"/>
      <c r="TED35" s="193"/>
      <c r="TEE35" s="193"/>
      <c r="TEF35" s="193"/>
      <c r="TEG35" s="193"/>
      <c r="TEH35" s="193"/>
      <c r="TEI35" s="193"/>
      <c r="TEJ35" s="193"/>
      <c r="TEK35" s="193"/>
      <c r="TEL35" s="193"/>
      <c r="TEM35" s="193"/>
      <c r="TEN35" s="193"/>
      <c r="TEO35" s="193"/>
      <c r="TEP35" s="193"/>
      <c r="TEQ35" s="193"/>
      <c r="TER35" s="193"/>
      <c r="TES35" s="193"/>
      <c r="TET35" s="193"/>
      <c r="TEU35" s="193"/>
      <c r="TEV35" s="193"/>
      <c r="TEW35" s="193"/>
      <c r="TEX35" s="193"/>
      <c r="TEY35" s="193"/>
      <c r="TEZ35" s="193"/>
      <c r="TFA35" s="193"/>
      <c r="TFB35" s="193"/>
      <c r="TFC35" s="193"/>
      <c r="TFD35" s="193"/>
      <c r="TFE35" s="193"/>
      <c r="TFF35" s="193"/>
      <c r="TFG35" s="193"/>
      <c r="TFH35" s="193"/>
      <c r="TFI35" s="193"/>
      <c r="TFJ35" s="193"/>
      <c r="TFK35" s="193"/>
      <c r="TFL35" s="193"/>
      <c r="TFM35" s="193"/>
      <c r="TFN35" s="193"/>
      <c r="TFO35" s="193"/>
      <c r="TFP35" s="193"/>
      <c r="TFQ35" s="193"/>
      <c r="TFR35" s="193"/>
      <c r="TFS35" s="193"/>
      <c r="TFT35" s="193"/>
      <c r="TFU35" s="193"/>
      <c r="TFV35" s="193"/>
      <c r="TFW35" s="193"/>
      <c r="TFX35" s="193"/>
      <c r="TFY35" s="193"/>
      <c r="TFZ35" s="193"/>
      <c r="TGA35" s="193"/>
      <c r="TGB35" s="193"/>
      <c r="TGC35" s="193"/>
      <c r="TGD35" s="193"/>
      <c r="TGE35" s="193"/>
      <c r="TGF35" s="193"/>
      <c r="TGG35" s="193"/>
      <c r="TGH35" s="193"/>
      <c r="TGI35" s="193"/>
      <c r="TGJ35" s="193"/>
      <c r="TGK35" s="193"/>
      <c r="TGL35" s="193"/>
      <c r="TGM35" s="193"/>
      <c r="TGN35" s="193"/>
      <c r="TGO35" s="193"/>
      <c r="TGP35" s="193"/>
      <c r="TGQ35" s="193"/>
      <c r="TGR35" s="193"/>
      <c r="TGS35" s="193"/>
      <c r="TGT35" s="193"/>
      <c r="TGU35" s="193"/>
      <c r="TGV35" s="193"/>
      <c r="TGW35" s="193"/>
      <c r="TGX35" s="193"/>
      <c r="TGY35" s="193"/>
      <c r="TGZ35" s="193"/>
      <c r="THA35" s="193"/>
      <c r="THB35" s="193"/>
      <c r="THC35" s="193"/>
      <c r="THD35" s="193"/>
      <c r="THE35" s="193"/>
      <c r="THF35" s="193"/>
      <c r="THG35" s="193"/>
      <c r="THH35" s="193"/>
      <c r="THI35" s="193"/>
      <c r="THJ35" s="193"/>
      <c r="THK35" s="193"/>
      <c r="THL35" s="193"/>
      <c r="THM35" s="193"/>
      <c r="THN35" s="193"/>
      <c r="THO35" s="193"/>
      <c r="THP35" s="193"/>
      <c r="THQ35" s="193"/>
      <c r="THR35" s="193"/>
      <c r="THS35" s="193"/>
      <c r="THT35" s="193"/>
      <c r="THU35" s="193"/>
      <c r="THV35" s="193"/>
      <c r="THW35" s="193"/>
      <c r="THX35" s="193"/>
      <c r="THY35" s="193"/>
      <c r="THZ35" s="193"/>
      <c r="TIA35" s="193"/>
      <c r="TIB35" s="193"/>
      <c r="TIC35" s="193"/>
      <c r="TID35" s="193"/>
      <c r="TIE35" s="193"/>
      <c r="TIF35" s="193"/>
      <c r="TIG35" s="193"/>
      <c r="TIH35" s="193"/>
      <c r="TII35" s="193"/>
      <c r="TIJ35" s="193"/>
      <c r="TIK35" s="193"/>
      <c r="TIL35" s="193"/>
      <c r="TIM35" s="193"/>
      <c r="TIN35" s="193"/>
      <c r="TIO35" s="193"/>
      <c r="TIP35" s="193"/>
      <c r="TIQ35" s="193"/>
      <c r="TIR35" s="193"/>
      <c r="TIS35" s="193"/>
      <c r="TIT35" s="193"/>
      <c r="TIU35" s="193"/>
      <c r="TIV35" s="193"/>
      <c r="TIW35" s="193"/>
      <c r="TIX35" s="193"/>
      <c r="TIY35" s="193"/>
      <c r="TIZ35" s="193"/>
      <c r="TJA35" s="193"/>
      <c r="TJB35" s="193"/>
      <c r="TJC35" s="193"/>
      <c r="TJD35" s="193"/>
      <c r="TJE35" s="193"/>
      <c r="TJF35" s="193"/>
      <c r="TJG35" s="193"/>
      <c r="TJH35" s="193"/>
      <c r="TJI35" s="193"/>
      <c r="TJJ35" s="193"/>
      <c r="TJK35" s="193"/>
      <c r="TJL35" s="193"/>
      <c r="TJM35" s="193"/>
      <c r="TJN35" s="193"/>
      <c r="TJO35" s="193"/>
      <c r="TJP35" s="193"/>
      <c r="TJQ35" s="193"/>
      <c r="TJR35" s="193"/>
      <c r="TJS35" s="193"/>
      <c r="TJT35" s="193"/>
      <c r="TJU35" s="193"/>
      <c r="TJV35" s="193"/>
      <c r="TJW35" s="193"/>
      <c r="TJX35" s="193"/>
      <c r="TJY35" s="193"/>
      <c r="TJZ35" s="193"/>
      <c r="TKA35" s="193"/>
      <c r="TKB35" s="193"/>
      <c r="TKC35" s="193"/>
      <c r="TKD35" s="193"/>
      <c r="TKE35" s="193"/>
      <c r="TKF35" s="193"/>
      <c r="TKG35" s="193"/>
      <c r="TKH35" s="193"/>
      <c r="TKI35" s="193"/>
      <c r="TKJ35" s="193"/>
      <c r="TKK35" s="193"/>
      <c r="TKL35" s="193"/>
      <c r="TKM35" s="193"/>
      <c r="TKN35" s="193"/>
      <c r="TKO35" s="193"/>
      <c r="TKP35" s="193"/>
      <c r="TKQ35" s="193"/>
      <c r="TKR35" s="193"/>
      <c r="TKS35" s="193"/>
      <c r="TKT35" s="193"/>
      <c r="TKU35" s="193"/>
      <c r="TKV35" s="193"/>
      <c r="TKW35" s="193"/>
      <c r="TKX35" s="193"/>
      <c r="TKY35" s="193"/>
      <c r="TKZ35" s="193"/>
      <c r="TLA35" s="193"/>
      <c r="TLB35" s="193"/>
      <c r="TLC35" s="193"/>
      <c r="TLD35" s="193"/>
      <c r="TLE35" s="193"/>
      <c r="TLF35" s="193"/>
      <c r="TLG35" s="193"/>
      <c r="TLH35" s="193"/>
      <c r="TLI35" s="193"/>
      <c r="TLJ35" s="193"/>
      <c r="TLK35" s="193"/>
      <c r="TLL35" s="193"/>
      <c r="TLM35" s="193"/>
      <c r="TLN35" s="193"/>
      <c r="TLO35" s="193"/>
      <c r="TLP35" s="193"/>
      <c r="TLQ35" s="193"/>
      <c r="TLR35" s="193"/>
      <c r="TLS35" s="193"/>
      <c r="TLT35" s="193"/>
      <c r="TLU35" s="193"/>
      <c r="TLV35" s="193"/>
      <c r="TLW35" s="193"/>
      <c r="TLX35" s="193"/>
      <c r="TLY35" s="193"/>
      <c r="TLZ35" s="193"/>
      <c r="TMA35" s="193"/>
      <c r="TMB35" s="193"/>
      <c r="TMC35" s="193"/>
      <c r="TMD35" s="193"/>
      <c r="TME35" s="193"/>
      <c r="TMF35" s="193"/>
      <c r="TMG35" s="193"/>
      <c r="TMH35" s="193"/>
      <c r="TMI35" s="193"/>
      <c r="TMJ35" s="193"/>
      <c r="TMK35" s="193"/>
      <c r="TML35" s="193"/>
      <c r="TMM35" s="193"/>
      <c r="TMN35" s="193"/>
      <c r="TMO35" s="193"/>
      <c r="TMP35" s="193"/>
      <c r="TMQ35" s="193"/>
      <c r="TMR35" s="193"/>
      <c r="TMS35" s="193"/>
      <c r="TMT35" s="193"/>
      <c r="TMU35" s="193"/>
      <c r="TMV35" s="193"/>
      <c r="TMW35" s="193"/>
      <c r="TMX35" s="193"/>
      <c r="TMY35" s="193"/>
      <c r="TMZ35" s="193"/>
      <c r="TNA35" s="193"/>
      <c r="TNB35" s="193"/>
      <c r="TNC35" s="193"/>
      <c r="TND35" s="193"/>
      <c r="TNE35" s="193"/>
      <c r="TNF35" s="193"/>
      <c r="TNG35" s="193"/>
      <c r="TNH35" s="193"/>
      <c r="TNI35" s="193"/>
      <c r="TNJ35" s="193"/>
      <c r="TNK35" s="193"/>
      <c r="TNL35" s="193"/>
      <c r="TNM35" s="193"/>
      <c r="TNN35" s="193"/>
      <c r="TNO35" s="193"/>
      <c r="TNP35" s="193"/>
      <c r="TNQ35" s="193"/>
      <c r="TNR35" s="193"/>
      <c r="TNS35" s="193"/>
      <c r="TNT35" s="193"/>
      <c r="TNU35" s="193"/>
      <c r="TNV35" s="193"/>
      <c r="TNW35" s="193"/>
      <c r="TNX35" s="193"/>
      <c r="TNY35" s="193"/>
      <c r="TNZ35" s="193"/>
      <c r="TOA35" s="193"/>
      <c r="TOB35" s="193"/>
      <c r="TOC35" s="193"/>
      <c r="TOD35" s="193"/>
      <c r="TOE35" s="193"/>
      <c r="TOF35" s="193"/>
      <c r="TOG35" s="193"/>
      <c r="TOH35" s="193"/>
      <c r="TOI35" s="193"/>
      <c r="TOJ35" s="193"/>
      <c r="TOK35" s="193"/>
      <c r="TOL35" s="193"/>
      <c r="TOM35" s="193"/>
      <c r="TON35" s="193"/>
      <c r="TOO35" s="193"/>
      <c r="TOP35" s="193"/>
      <c r="TOQ35" s="193"/>
      <c r="TOR35" s="193"/>
      <c r="TOS35" s="193"/>
      <c r="TOT35" s="193"/>
      <c r="TOU35" s="193"/>
      <c r="TOV35" s="193"/>
      <c r="TOW35" s="193"/>
      <c r="TOX35" s="193"/>
      <c r="TOY35" s="193"/>
      <c r="TOZ35" s="193"/>
      <c r="TPA35" s="193"/>
      <c r="TPB35" s="193"/>
      <c r="TPC35" s="193"/>
      <c r="TPD35" s="193"/>
      <c r="TPE35" s="193"/>
      <c r="TPF35" s="193"/>
      <c r="TPG35" s="193"/>
      <c r="TPH35" s="193"/>
      <c r="TPI35" s="193"/>
      <c r="TPJ35" s="193"/>
      <c r="TPK35" s="193"/>
      <c r="TPL35" s="193"/>
      <c r="TPM35" s="193"/>
      <c r="TPN35" s="193"/>
      <c r="TPO35" s="193"/>
      <c r="TPP35" s="193"/>
      <c r="TPQ35" s="193"/>
      <c r="TPR35" s="193"/>
      <c r="TPS35" s="193"/>
      <c r="TPT35" s="193"/>
      <c r="TPU35" s="193"/>
      <c r="TPV35" s="193"/>
      <c r="TPW35" s="193"/>
      <c r="TPX35" s="193"/>
      <c r="TPY35" s="193"/>
      <c r="TPZ35" s="193"/>
      <c r="TQA35" s="193"/>
      <c r="TQB35" s="193"/>
      <c r="TQC35" s="193"/>
      <c r="TQD35" s="193"/>
      <c r="TQE35" s="193"/>
      <c r="TQF35" s="193"/>
      <c r="TQG35" s="193"/>
      <c r="TQH35" s="193"/>
      <c r="TQI35" s="193"/>
      <c r="TQJ35" s="193"/>
      <c r="TQK35" s="193"/>
      <c r="TQL35" s="193"/>
      <c r="TQM35" s="193"/>
      <c r="TQN35" s="193"/>
      <c r="TQO35" s="193"/>
      <c r="TQP35" s="193"/>
      <c r="TQQ35" s="193"/>
      <c r="TQR35" s="193"/>
      <c r="TQS35" s="193"/>
      <c r="TQT35" s="193"/>
      <c r="TQU35" s="193"/>
      <c r="TQV35" s="193"/>
      <c r="TQW35" s="193"/>
      <c r="TQX35" s="193"/>
      <c r="TQY35" s="193"/>
      <c r="TQZ35" s="193"/>
      <c r="TRA35" s="193"/>
      <c r="TRB35" s="193"/>
      <c r="TRC35" s="193"/>
      <c r="TRD35" s="193"/>
      <c r="TRE35" s="193"/>
      <c r="TRF35" s="193"/>
      <c r="TRG35" s="193"/>
      <c r="TRH35" s="193"/>
      <c r="TRI35" s="193"/>
      <c r="TRJ35" s="193"/>
      <c r="TRK35" s="193"/>
      <c r="TRL35" s="193"/>
      <c r="TRM35" s="193"/>
      <c r="TRN35" s="193"/>
      <c r="TRO35" s="193"/>
      <c r="TRP35" s="193"/>
      <c r="TRQ35" s="193"/>
      <c r="TRR35" s="193"/>
      <c r="TRS35" s="193"/>
      <c r="TRT35" s="193"/>
      <c r="TRU35" s="193"/>
      <c r="TRV35" s="193"/>
      <c r="TRW35" s="193"/>
      <c r="TRX35" s="193"/>
      <c r="TRY35" s="193"/>
      <c r="TRZ35" s="193"/>
      <c r="TSA35" s="193"/>
      <c r="TSB35" s="193"/>
      <c r="TSC35" s="193"/>
      <c r="TSD35" s="193"/>
      <c r="TSE35" s="193"/>
      <c r="TSF35" s="193"/>
      <c r="TSG35" s="193"/>
      <c r="TSH35" s="193"/>
      <c r="TSI35" s="193"/>
      <c r="TSJ35" s="193"/>
      <c r="TSK35" s="193"/>
      <c r="TSL35" s="193"/>
      <c r="TSM35" s="193"/>
      <c r="TSN35" s="193"/>
      <c r="TSO35" s="193"/>
      <c r="TSP35" s="193"/>
      <c r="TSQ35" s="193"/>
      <c r="TSR35" s="193"/>
      <c r="TSS35" s="193"/>
      <c r="TST35" s="193"/>
      <c r="TSU35" s="193"/>
      <c r="TSV35" s="193"/>
      <c r="TSW35" s="193"/>
      <c r="TSX35" s="193"/>
      <c r="TSY35" s="193"/>
      <c r="TSZ35" s="193"/>
      <c r="TTA35" s="193"/>
      <c r="TTB35" s="193"/>
      <c r="TTC35" s="193"/>
      <c r="TTD35" s="193"/>
      <c r="TTE35" s="193"/>
      <c r="TTF35" s="193"/>
      <c r="TTG35" s="193"/>
      <c r="TTH35" s="193"/>
      <c r="TTI35" s="193"/>
      <c r="TTJ35" s="193"/>
      <c r="TTK35" s="193"/>
      <c r="TTL35" s="193"/>
      <c r="TTM35" s="193"/>
      <c r="TTN35" s="193"/>
      <c r="TTO35" s="193"/>
      <c r="TTP35" s="193"/>
      <c r="TTQ35" s="193"/>
      <c r="TTR35" s="193"/>
      <c r="TTS35" s="193"/>
      <c r="TTT35" s="193"/>
      <c r="TTU35" s="193"/>
      <c r="TTV35" s="193"/>
      <c r="TTW35" s="193"/>
      <c r="TTX35" s="193"/>
      <c r="TTY35" s="193"/>
      <c r="TTZ35" s="193"/>
      <c r="TUA35" s="193"/>
      <c r="TUB35" s="193"/>
      <c r="TUC35" s="193"/>
      <c r="TUD35" s="193"/>
      <c r="TUE35" s="193"/>
      <c r="TUF35" s="193"/>
      <c r="TUG35" s="193"/>
      <c r="TUH35" s="193"/>
      <c r="TUI35" s="193"/>
      <c r="TUJ35" s="193"/>
      <c r="TUK35" s="193"/>
      <c r="TUL35" s="193"/>
      <c r="TUM35" s="193"/>
      <c r="TUN35" s="193"/>
      <c r="TUO35" s="193"/>
      <c r="TUP35" s="193"/>
      <c r="TUQ35" s="193"/>
      <c r="TUR35" s="193"/>
      <c r="TUS35" s="193"/>
      <c r="TUT35" s="193"/>
      <c r="TUU35" s="193"/>
      <c r="TUV35" s="193"/>
      <c r="TUW35" s="193"/>
      <c r="TUX35" s="193"/>
      <c r="TUY35" s="193"/>
      <c r="TUZ35" s="193"/>
      <c r="TVA35" s="193"/>
      <c r="TVB35" s="193"/>
      <c r="TVC35" s="193"/>
      <c r="TVD35" s="193"/>
      <c r="TVE35" s="193"/>
      <c r="TVF35" s="193"/>
      <c r="TVG35" s="193"/>
      <c r="TVH35" s="193"/>
      <c r="TVI35" s="193"/>
      <c r="TVJ35" s="193"/>
      <c r="TVK35" s="193"/>
      <c r="TVL35" s="193"/>
      <c r="TVM35" s="193"/>
      <c r="TVN35" s="193"/>
      <c r="TVO35" s="193"/>
      <c r="TVP35" s="193"/>
      <c r="TVQ35" s="193"/>
      <c r="TVR35" s="193"/>
      <c r="TVS35" s="193"/>
      <c r="TVT35" s="193"/>
      <c r="TVU35" s="193"/>
      <c r="TVV35" s="193"/>
      <c r="TVW35" s="193"/>
      <c r="TVX35" s="193"/>
      <c r="TVY35" s="193"/>
      <c r="TVZ35" s="193"/>
      <c r="TWA35" s="193"/>
      <c r="TWB35" s="193"/>
      <c r="TWC35" s="193"/>
      <c r="TWD35" s="193"/>
      <c r="TWE35" s="193"/>
      <c r="TWF35" s="193"/>
      <c r="TWG35" s="193"/>
      <c r="TWH35" s="193"/>
      <c r="TWI35" s="193"/>
      <c r="TWJ35" s="193"/>
      <c r="TWK35" s="193"/>
      <c r="TWL35" s="193"/>
      <c r="TWM35" s="193"/>
      <c r="TWN35" s="193"/>
      <c r="TWO35" s="193"/>
      <c r="TWP35" s="193"/>
      <c r="TWQ35" s="193"/>
      <c r="TWR35" s="193"/>
      <c r="TWS35" s="193"/>
      <c r="TWT35" s="193"/>
      <c r="TWU35" s="193"/>
      <c r="TWV35" s="193"/>
      <c r="TWW35" s="193"/>
      <c r="TWX35" s="193"/>
      <c r="TWY35" s="193"/>
      <c r="TWZ35" s="193"/>
      <c r="TXA35" s="193"/>
      <c r="TXB35" s="193"/>
      <c r="TXC35" s="193"/>
      <c r="TXD35" s="193"/>
      <c r="TXE35" s="193"/>
      <c r="TXF35" s="193"/>
      <c r="TXG35" s="193"/>
      <c r="TXH35" s="193"/>
      <c r="TXI35" s="193"/>
      <c r="TXJ35" s="193"/>
      <c r="TXK35" s="193"/>
      <c r="TXL35" s="193"/>
      <c r="TXM35" s="193"/>
      <c r="TXN35" s="193"/>
      <c r="TXO35" s="193"/>
      <c r="TXP35" s="193"/>
      <c r="TXQ35" s="193"/>
      <c r="TXR35" s="193"/>
      <c r="TXS35" s="193"/>
      <c r="TXT35" s="193"/>
      <c r="TXU35" s="193"/>
      <c r="TXV35" s="193"/>
      <c r="TXW35" s="193"/>
      <c r="TXX35" s="193"/>
      <c r="TXY35" s="193"/>
      <c r="TXZ35" s="193"/>
      <c r="TYA35" s="193"/>
      <c r="TYB35" s="193"/>
      <c r="TYC35" s="193"/>
      <c r="TYD35" s="193"/>
      <c r="TYE35" s="193"/>
      <c r="TYF35" s="193"/>
      <c r="TYG35" s="193"/>
      <c r="TYH35" s="193"/>
      <c r="TYI35" s="193"/>
      <c r="TYJ35" s="193"/>
      <c r="TYK35" s="193"/>
      <c r="TYL35" s="193"/>
      <c r="TYM35" s="193"/>
      <c r="TYN35" s="193"/>
      <c r="TYO35" s="193"/>
      <c r="TYP35" s="193"/>
      <c r="TYQ35" s="193"/>
      <c r="TYR35" s="193"/>
      <c r="TYS35" s="193"/>
      <c r="TYT35" s="193"/>
      <c r="TYU35" s="193"/>
      <c r="TYV35" s="193"/>
      <c r="TYW35" s="193"/>
      <c r="TYX35" s="193"/>
      <c r="TYY35" s="193"/>
      <c r="TYZ35" s="193"/>
      <c r="TZA35" s="193"/>
      <c r="TZB35" s="193"/>
      <c r="TZC35" s="193"/>
      <c r="TZD35" s="193"/>
      <c r="TZE35" s="193"/>
      <c r="TZF35" s="193"/>
      <c r="TZG35" s="193"/>
      <c r="TZH35" s="193"/>
      <c r="TZI35" s="193"/>
      <c r="TZJ35" s="193"/>
      <c r="TZK35" s="193"/>
      <c r="TZL35" s="193"/>
      <c r="TZM35" s="193"/>
      <c r="TZN35" s="193"/>
      <c r="TZO35" s="193"/>
      <c r="TZP35" s="193"/>
      <c r="TZQ35" s="193"/>
      <c r="TZR35" s="193"/>
      <c r="TZS35" s="193"/>
      <c r="TZT35" s="193"/>
      <c r="TZU35" s="193"/>
      <c r="TZV35" s="193"/>
      <c r="TZW35" s="193"/>
      <c r="TZX35" s="193"/>
      <c r="TZY35" s="193"/>
      <c r="TZZ35" s="193"/>
      <c r="UAA35" s="193"/>
      <c r="UAB35" s="193"/>
      <c r="UAC35" s="193"/>
      <c r="UAD35" s="193"/>
      <c r="UAE35" s="193"/>
      <c r="UAF35" s="193"/>
      <c r="UAG35" s="193"/>
      <c r="UAH35" s="193"/>
      <c r="UAI35" s="193"/>
      <c r="UAJ35" s="193"/>
      <c r="UAK35" s="193"/>
      <c r="UAL35" s="193"/>
      <c r="UAM35" s="193"/>
      <c r="UAN35" s="193"/>
      <c r="UAO35" s="193"/>
      <c r="UAP35" s="193"/>
      <c r="UAQ35" s="193"/>
      <c r="UAR35" s="193"/>
      <c r="UAS35" s="193"/>
      <c r="UAT35" s="193"/>
      <c r="UAU35" s="193"/>
      <c r="UAV35" s="193"/>
      <c r="UAW35" s="193"/>
      <c r="UAX35" s="193"/>
      <c r="UAY35" s="193"/>
      <c r="UAZ35" s="193"/>
      <c r="UBA35" s="193"/>
      <c r="UBB35" s="193"/>
      <c r="UBC35" s="193"/>
      <c r="UBD35" s="193"/>
      <c r="UBE35" s="193"/>
      <c r="UBF35" s="193"/>
      <c r="UBG35" s="193"/>
      <c r="UBH35" s="193"/>
      <c r="UBI35" s="193"/>
      <c r="UBJ35" s="193"/>
      <c r="UBK35" s="193"/>
      <c r="UBL35" s="193"/>
      <c r="UBM35" s="193"/>
      <c r="UBN35" s="193"/>
      <c r="UBO35" s="193"/>
      <c r="UBP35" s="193"/>
      <c r="UBQ35" s="193"/>
      <c r="UBR35" s="193"/>
      <c r="UBS35" s="193"/>
      <c r="UBT35" s="193"/>
      <c r="UBU35" s="193"/>
      <c r="UBV35" s="193"/>
      <c r="UBW35" s="193"/>
      <c r="UBX35" s="193"/>
      <c r="UBY35" s="193"/>
      <c r="UBZ35" s="193"/>
      <c r="UCA35" s="193"/>
      <c r="UCB35" s="193"/>
      <c r="UCC35" s="193"/>
      <c r="UCD35" s="193"/>
      <c r="UCE35" s="193"/>
      <c r="UCF35" s="193"/>
      <c r="UCG35" s="193"/>
      <c r="UCH35" s="193"/>
      <c r="UCI35" s="193"/>
      <c r="UCJ35" s="193"/>
      <c r="UCK35" s="193"/>
      <c r="UCL35" s="193"/>
      <c r="UCM35" s="193"/>
      <c r="UCN35" s="193"/>
      <c r="UCO35" s="193"/>
      <c r="UCP35" s="193"/>
      <c r="UCQ35" s="193"/>
      <c r="UCR35" s="193"/>
      <c r="UCS35" s="193"/>
      <c r="UCT35" s="193"/>
      <c r="UCU35" s="193"/>
      <c r="UCV35" s="193"/>
      <c r="UCW35" s="193"/>
      <c r="UCX35" s="193"/>
      <c r="UCY35" s="193"/>
      <c r="UCZ35" s="193"/>
      <c r="UDA35" s="193"/>
      <c r="UDB35" s="193"/>
      <c r="UDC35" s="193"/>
      <c r="UDD35" s="193"/>
      <c r="UDE35" s="193"/>
      <c r="UDF35" s="193"/>
      <c r="UDG35" s="193"/>
      <c r="UDH35" s="193"/>
      <c r="UDI35" s="193"/>
      <c r="UDJ35" s="193"/>
      <c r="UDK35" s="193"/>
      <c r="UDL35" s="193"/>
      <c r="UDM35" s="193"/>
      <c r="UDN35" s="193"/>
      <c r="UDO35" s="193"/>
      <c r="UDP35" s="193"/>
      <c r="UDQ35" s="193"/>
      <c r="UDR35" s="193"/>
      <c r="UDS35" s="193"/>
      <c r="UDT35" s="193"/>
      <c r="UDU35" s="193"/>
      <c r="UDV35" s="193"/>
      <c r="UDW35" s="193"/>
      <c r="UDX35" s="193"/>
      <c r="UDY35" s="193"/>
      <c r="UDZ35" s="193"/>
      <c r="UEA35" s="193"/>
      <c r="UEB35" s="193"/>
      <c r="UEC35" s="193"/>
      <c r="UED35" s="193"/>
      <c r="UEE35" s="193"/>
      <c r="UEF35" s="193"/>
      <c r="UEG35" s="193"/>
      <c r="UEH35" s="193"/>
      <c r="UEI35" s="193"/>
      <c r="UEJ35" s="193"/>
      <c r="UEK35" s="193"/>
      <c r="UEL35" s="193"/>
      <c r="UEM35" s="193"/>
      <c r="UEN35" s="193"/>
      <c r="UEO35" s="193"/>
      <c r="UEP35" s="193"/>
      <c r="UEQ35" s="193"/>
      <c r="UER35" s="193"/>
      <c r="UES35" s="193"/>
      <c r="UET35" s="193"/>
      <c r="UEU35" s="193"/>
      <c r="UEV35" s="193"/>
      <c r="UEW35" s="193"/>
      <c r="UEX35" s="193"/>
      <c r="UEY35" s="193"/>
      <c r="UEZ35" s="193"/>
      <c r="UFA35" s="193"/>
      <c r="UFB35" s="193"/>
      <c r="UFC35" s="193"/>
      <c r="UFD35" s="193"/>
      <c r="UFE35" s="193"/>
      <c r="UFF35" s="193"/>
      <c r="UFG35" s="193"/>
      <c r="UFH35" s="193"/>
      <c r="UFI35" s="193"/>
      <c r="UFJ35" s="193"/>
      <c r="UFK35" s="193"/>
      <c r="UFL35" s="193"/>
      <c r="UFM35" s="193"/>
      <c r="UFN35" s="193"/>
      <c r="UFO35" s="193"/>
      <c r="UFP35" s="193"/>
      <c r="UFQ35" s="193"/>
      <c r="UFR35" s="193"/>
      <c r="UFS35" s="193"/>
      <c r="UFT35" s="193"/>
      <c r="UFU35" s="193"/>
      <c r="UFV35" s="193"/>
      <c r="UFW35" s="193"/>
      <c r="UFX35" s="193"/>
      <c r="UFY35" s="193"/>
      <c r="UFZ35" s="193"/>
      <c r="UGA35" s="193"/>
      <c r="UGB35" s="193"/>
      <c r="UGC35" s="193"/>
      <c r="UGD35" s="193"/>
      <c r="UGE35" s="193"/>
      <c r="UGF35" s="193"/>
      <c r="UGG35" s="193"/>
      <c r="UGH35" s="193"/>
      <c r="UGI35" s="193"/>
      <c r="UGJ35" s="193"/>
      <c r="UGK35" s="193"/>
      <c r="UGL35" s="193"/>
      <c r="UGM35" s="193"/>
      <c r="UGN35" s="193"/>
      <c r="UGO35" s="193"/>
      <c r="UGP35" s="193"/>
      <c r="UGQ35" s="193"/>
      <c r="UGR35" s="193"/>
      <c r="UGS35" s="193"/>
      <c r="UGT35" s="193"/>
      <c r="UGU35" s="193"/>
      <c r="UGV35" s="193"/>
      <c r="UGW35" s="193"/>
      <c r="UGX35" s="193"/>
      <c r="UGY35" s="193"/>
      <c r="UGZ35" s="193"/>
      <c r="UHA35" s="193"/>
      <c r="UHB35" s="193"/>
      <c r="UHC35" s="193"/>
      <c r="UHD35" s="193"/>
      <c r="UHE35" s="193"/>
      <c r="UHF35" s="193"/>
      <c r="UHG35" s="193"/>
      <c r="UHH35" s="193"/>
      <c r="UHI35" s="193"/>
      <c r="UHJ35" s="193"/>
      <c r="UHK35" s="193"/>
      <c r="UHL35" s="193"/>
      <c r="UHM35" s="193"/>
      <c r="UHN35" s="193"/>
      <c r="UHO35" s="193"/>
      <c r="UHP35" s="193"/>
      <c r="UHQ35" s="193"/>
      <c r="UHR35" s="193"/>
      <c r="UHS35" s="193"/>
      <c r="UHT35" s="193"/>
      <c r="UHU35" s="193"/>
      <c r="UHV35" s="193"/>
      <c r="UHW35" s="193"/>
      <c r="UHX35" s="193"/>
      <c r="UHY35" s="193"/>
      <c r="UHZ35" s="193"/>
      <c r="UIA35" s="193"/>
      <c r="UIB35" s="193"/>
      <c r="UIC35" s="193"/>
      <c r="UID35" s="193"/>
      <c r="UIE35" s="193"/>
      <c r="UIF35" s="193"/>
      <c r="UIG35" s="193"/>
      <c r="UIH35" s="193"/>
      <c r="UII35" s="193"/>
      <c r="UIJ35" s="193"/>
      <c r="UIK35" s="193"/>
      <c r="UIL35" s="193"/>
      <c r="UIM35" s="193"/>
      <c r="UIN35" s="193"/>
      <c r="UIO35" s="193"/>
      <c r="UIP35" s="193"/>
      <c r="UIQ35" s="193"/>
      <c r="UIR35" s="193"/>
      <c r="UIS35" s="193"/>
      <c r="UIT35" s="193"/>
      <c r="UIU35" s="193"/>
      <c r="UIV35" s="193"/>
      <c r="UIW35" s="193"/>
      <c r="UIX35" s="193"/>
      <c r="UIY35" s="193"/>
      <c r="UIZ35" s="193"/>
      <c r="UJA35" s="193"/>
      <c r="UJB35" s="193"/>
      <c r="UJC35" s="193"/>
      <c r="UJD35" s="193"/>
      <c r="UJE35" s="193"/>
      <c r="UJF35" s="193"/>
      <c r="UJG35" s="193"/>
      <c r="UJH35" s="193"/>
      <c r="UJI35" s="193"/>
      <c r="UJJ35" s="193"/>
      <c r="UJK35" s="193"/>
      <c r="UJL35" s="193"/>
      <c r="UJM35" s="193"/>
      <c r="UJN35" s="193"/>
      <c r="UJO35" s="193"/>
      <c r="UJP35" s="193"/>
      <c r="UJQ35" s="193"/>
      <c r="UJR35" s="193"/>
      <c r="UJS35" s="193"/>
      <c r="UJT35" s="193"/>
      <c r="UJU35" s="193"/>
      <c r="UJV35" s="193"/>
      <c r="UJW35" s="193"/>
      <c r="UJX35" s="193"/>
      <c r="UJY35" s="193"/>
      <c r="UJZ35" s="193"/>
      <c r="UKA35" s="193"/>
      <c r="UKB35" s="193"/>
      <c r="UKC35" s="193"/>
      <c r="UKD35" s="193"/>
      <c r="UKE35" s="193"/>
      <c r="UKF35" s="193"/>
      <c r="UKG35" s="193"/>
      <c r="UKH35" s="193"/>
      <c r="UKI35" s="193"/>
      <c r="UKJ35" s="193"/>
      <c r="UKK35" s="193"/>
      <c r="UKL35" s="193"/>
      <c r="UKM35" s="193"/>
      <c r="UKN35" s="193"/>
      <c r="UKO35" s="193"/>
      <c r="UKP35" s="193"/>
      <c r="UKQ35" s="193"/>
      <c r="UKR35" s="193"/>
      <c r="UKS35" s="193"/>
      <c r="UKT35" s="193"/>
      <c r="UKU35" s="193"/>
      <c r="UKV35" s="193"/>
      <c r="UKW35" s="193"/>
      <c r="UKX35" s="193"/>
      <c r="UKY35" s="193"/>
      <c r="UKZ35" s="193"/>
      <c r="ULA35" s="193"/>
      <c r="ULB35" s="193"/>
      <c r="ULC35" s="193"/>
      <c r="ULD35" s="193"/>
      <c r="ULE35" s="193"/>
      <c r="ULF35" s="193"/>
      <c r="ULG35" s="193"/>
      <c r="ULH35" s="193"/>
      <c r="ULI35" s="193"/>
      <c r="ULJ35" s="193"/>
      <c r="ULK35" s="193"/>
      <c r="ULL35" s="193"/>
      <c r="ULM35" s="193"/>
      <c r="ULN35" s="193"/>
      <c r="ULO35" s="193"/>
      <c r="ULP35" s="193"/>
      <c r="ULQ35" s="193"/>
      <c r="ULR35" s="193"/>
      <c r="ULS35" s="193"/>
      <c r="ULT35" s="193"/>
      <c r="ULU35" s="193"/>
      <c r="ULV35" s="193"/>
      <c r="ULW35" s="193"/>
      <c r="ULX35" s="193"/>
      <c r="ULY35" s="193"/>
      <c r="ULZ35" s="193"/>
      <c r="UMA35" s="193"/>
      <c r="UMB35" s="193"/>
      <c r="UMC35" s="193"/>
      <c r="UMD35" s="193"/>
      <c r="UME35" s="193"/>
      <c r="UMF35" s="193"/>
      <c r="UMG35" s="193"/>
      <c r="UMH35" s="193"/>
      <c r="UMI35" s="193"/>
      <c r="UMJ35" s="193"/>
      <c r="UMK35" s="193"/>
      <c r="UML35" s="193"/>
      <c r="UMM35" s="193"/>
      <c r="UMN35" s="193"/>
      <c r="UMO35" s="193"/>
      <c r="UMP35" s="193"/>
      <c r="UMQ35" s="193"/>
      <c r="UMR35" s="193"/>
      <c r="UMS35" s="193"/>
      <c r="UMT35" s="193"/>
      <c r="UMU35" s="193"/>
      <c r="UMV35" s="193"/>
      <c r="UMW35" s="193"/>
      <c r="UMX35" s="193"/>
      <c r="UMY35" s="193"/>
      <c r="UMZ35" s="193"/>
      <c r="UNA35" s="193"/>
      <c r="UNB35" s="193"/>
      <c r="UNC35" s="193"/>
      <c r="UND35" s="193"/>
      <c r="UNE35" s="193"/>
      <c r="UNF35" s="193"/>
      <c r="UNG35" s="193"/>
      <c r="UNH35" s="193"/>
      <c r="UNI35" s="193"/>
      <c r="UNJ35" s="193"/>
      <c r="UNK35" s="193"/>
      <c r="UNL35" s="193"/>
      <c r="UNM35" s="193"/>
      <c r="UNN35" s="193"/>
      <c r="UNO35" s="193"/>
      <c r="UNP35" s="193"/>
      <c r="UNQ35" s="193"/>
      <c r="UNR35" s="193"/>
      <c r="UNS35" s="193"/>
      <c r="UNT35" s="193"/>
      <c r="UNU35" s="193"/>
      <c r="UNV35" s="193"/>
      <c r="UNW35" s="193"/>
      <c r="UNX35" s="193"/>
      <c r="UNY35" s="193"/>
      <c r="UNZ35" s="193"/>
      <c r="UOA35" s="193"/>
      <c r="UOB35" s="193"/>
      <c r="UOC35" s="193"/>
      <c r="UOD35" s="193"/>
      <c r="UOE35" s="193"/>
      <c r="UOF35" s="193"/>
      <c r="UOG35" s="193"/>
      <c r="UOH35" s="193"/>
      <c r="UOI35" s="193"/>
      <c r="UOJ35" s="193"/>
      <c r="UOK35" s="193"/>
      <c r="UOL35" s="193"/>
      <c r="UOM35" s="193"/>
      <c r="UON35" s="193"/>
      <c r="UOO35" s="193"/>
      <c r="UOP35" s="193"/>
      <c r="UOQ35" s="193"/>
      <c r="UOR35" s="193"/>
      <c r="UOS35" s="193"/>
      <c r="UOT35" s="193"/>
      <c r="UOU35" s="193"/>
      <c r="UOV35" s="193"/>
      <c r="UOW35" s="193"/>
      <c r="UOX35" s="193"/>
      <c r="UOY35" s="193"/>
      <c r="UOZ35" s="193"/>
      <c r="UPA35" s="193"/>
      <c r="UPB35" s="193"/>
      <c r="UPC35" s="193"/>
      <c r="UPD35" s="193"/>
      <c r="UPE35" s="193"/>
      <c r="UPF35" s="193"/>
      <c r="UPG35" s="193"/>
      <c r="UPH35" s="193"/>
      <c r="UPI35" s="193"/>
      <c r="UPJ35" s="193"/>
      <c r="UPK35" s="193"/>
      <c r="UPL35" s="193"/>
      <c r="UPM35" s="193"/>
      <c r="UPN35" s="193"/>
      <c r="UPO35" s="193"/>
      <c r="UPP35" s="193"/>
      <c r="UPQ35" s="193"/>
      <c r="UPR35" s="193"/>
      <c r="UPS35" s="193"/>
      <c r="UPT35" s="193"/>
      <c r="UPU35" s="193"/>
      <c r="UPV35" s="193"/>
      <c r="UPW35" s="193"/>
      <c r="UPX35" s="193"/>
      <c r="UPY35" s="193"/>
      <c r="UPZ35" s="193"/>
      <c r="UQA35" s="193"/>
      <c r="UQB35" s="193"/>
      <c r="UQC35" s="193"/>
      <c r="UQD35" s="193"/>
      <c r="UQE35" s="193"/>
      <c r="UQF35" s="193"/>
      <c r="UQG35" s="193"/>
      <c r="UQH35" s="193"/>
      <c r="UQI35" s="193"/>
      <c r="UQJ35" s="193"/>
      <c r="UQK35" s="193"/>
      <c r="UQL35" s="193"/>
      <c r="UQM35" s="193"/>
      <c r="UQN35" s="193"/>
      <c r="UQO35" s="193"/>
      <c r="UQP35" s="193"/>
      <c r="UQQ35" s="193"/>
      <c r="UQR35" s="193"/>
      <c r="UQS35" s="193"/>
      <c r="UQT35" s="193"/>
      <c r="UQU35" s="193"/>
      <c r="UQV35" s="193"/>
      <c r="UQW35" s="193"/>
      <c r="UQX35" s="193"/>
      <c r="UQY35" s="193"/>
      <c r="UQZ35" s="193"/>
      <c r="URA35" s="193"/>
      <c r="URB35" s="193"/>
      <c r="URC35" s="193"/>
      <c r="URD35" s="193"/>
      <c r="URE35" s="193"/>
      <c r="URF35" s="193"/>
      <c r="URG35" s="193"/>
      <c r="URH35" s="193"/>
      <c r="URI35" s="193"/>
      <c r="URJ35" s="193"/>
      <c r="URK35" s="193"/>
      <c r="URL35" s="193"/>
      <c r="URM35" s="193"/>
      <c r="URN35" s="193"/>
      <c r="URO35" s="193"/>
      <c r="URP35" s="193"/>
      <c r="URQ35" s="193"/>
      <c r="URR35" s="193"/>
      <c r="URS35" s="193"/>
      <c r="URT35" s="193"/>
      <c r="URU35" s="193"/>
      <c r="URV35" s="193"/>
      <c r="URW35" s="193"/>
      <c r="URX35" s="193"/>
      <c r="URY35" s="193"/>
      <c r="URZ35" s="193"/>
      <c r="USA35" s="193"/>
      <c r="USB35" s="193"/>
      <c r="USC35" s="193"/>
      <c r="USD35" s="193"/>
      <c r="USE35" s="193"/>
      <c r="USF35" s="193"/>
      <c r="USG35" s="193"/>
      <c r="USH35" s="193"/>
      <c r="USI35" s="193"/>
      <c r="USJ35" s="193"/>
      <c r="USK35" s="193"/>
      <c r="USL35" s="193"/>
      <c r="USM35" s="193"/>
      <c r="USN35" s="193"/>
      <c r="USO35" s="193"/>
      <c r="USP35" s="193"/>
      <c r="USQ35" s="193"/>
      <c r="USR35" s="193"/>
      <c r="USS35" s="193"/>
      <c r="UST35" s="193"/>
      <c r="USU35" s="193"/>
      <c r="USV35" s="193"/>
      <c r="USW35" s="193"/>
      <c r="USX35" s="193"/>
      <c r="USY35" s="193"/>
      <c r="USZ35" s="193"/>
      <c r="UTA35" s="193"/>
      <c r="UTB35" s="193"/>
      <c r="UTC35" s="193"/>
      <c r="UTD35" s="193"/>
      <c r="UTE35" s="193"/>
      <c r="UTF35" s="193"/>
      <c r="UTG35" s="193"/>
      <c r="UTH35" s="193"/>
      <c r="UTI35" s="193"/>
      <c r="UTJ35" s="193"/>
      <c r="UTK35" s="193"/>
      <c r="UTL35" s="193"/>
      <c r="UTM35" s="193"/>
      <c r="UTN35" s="193"/>
      <c r="UTO35" s="193"/>
      <c r="UTP35" s="193"/>
      <c r="UTQ35" s="193"/>
      <c r="UTR35" s="193"/>
      <c r="UTS35" s="193"/>
      <c r="UTT35" s="193"/>
      <c r="UTU35" s="193"/>
      <c r="UTV35" s="193"/>
      <c r="UTW35" s="193"/>
      <c r="UTX35" s="193"/>
      <c r="UTY35" s="193"/>
      <c r="UTZ35" s="193"/>
      <c r="UUA35" s="193"/>
      <c r="UUB35" s="193"/>
      <c r="UUC35" s="193"/>
      <c r="UUD35" s="193"/>
      <c r="UUE35" s="193"/>
      <c r="UUF35" s="193"/>
      <c r="UUG35" s="193"/>
      <c r="UUH35" s="193"/>
      <c r="UUI35" s="193"/>
      <c r="UUJ35" s="193"/>
      <c r="UUK35" s="193"/>
      <c r="UUL35" s="193"/>
      <c r="UUM35" s="193"/>
      <c r="UUN35" s="193"/>
      <c r="UUO35" s="193"/>
      <c r="UUP35" s="193"/>
      <c r="UUQ35" s="193"/>
      <c r="UUR35" s="193"/>
      <c r="UUS35" s="193"/>
      <c r="UUT35" s="193"/>
      <c r="UUU35" s="193"/>
      <c r="UUV35" s="193"/>
      <c r="UUW35" s="193"/>
      <c r="UUX35" s="193"/>
      <c r="UUY35" s="193"/>
      <c r="UUZ35" s="193"/>
      <c r="UVA35" s="193"/>
      <c r="UVB35" s="193"/>
      <c r="UVC35" s="193"/>
      <c r="UVD35" s="193"/>
      <c r="UVE35" s="193"/>
      <c r="UVF35" s="193"/>
      <c r="UVG35" s="193"/>
      <c r="UVH35" s="193"/>
      <c r="UVI35" s="193"/>
      <c r="UVJ35" s="193"/>
      <c r="UVK35" s="193"/>
      <c r="UVL35" s="193"/>
      <c r="UVM35" s="193"/>
      <c r="UVN35" s="193"/>
      <c r="UVO35" s="193"/>
      <c r="UVP35" s="193"/>
      <c r="UVQ35" s="193"/>
      <c r="UVR35" s="193"/>
      <c r="UVS35" s="193"/>
      <c r="UVT35" s="193"/>
      <c r="UVU35" s="193"/>
      <c r="UVV35" s="193"/>
      <c r="UVW35" s="193"/>
      <c r="UVX35" s="193"/>
      <c r="UVY35" s="193"/>
      <c r="UVZ35" s="193"/>
      <c r="UWA35" s="193"/>
      <c r="UWB35" s="193"/>
      <c r="UWC35" s="193"/>
      <c r="UWD35" s="193"/>
      <c r="UWE35" s="193"/>
      <c r="UWF35" s="193"/>
      <c r="UWG35" s="193"/>
      <c r="UWH35" s="193"/>
      <c r="UWI35" s="193"/>
      <c r="UWJ35" s="193"/>
      <c r="UWK35" s="193"/>
      <c r="UWL35" s="193"/>
      <c r="UWM35" s="193"/>
      <c r="UWN35" s="193"/>
      <c r="UWO35" s="193"/>
      <c r="UWP35" s="193"/>
      <c r="UWQ35" s="193"/>
      <c r="UWR35" s="193"/>
      <c r="UWS35" s="193"/>
      <c r="UWT35" s="193"/>
      <c r="UWU35" s="193"/>
      <c r="UWV35" s="193"/>
      <c r="UWW35" s="193"/>
      <c r="UWX35" s="193"/>
      <c r="UWY35" s="193"/>
      <c r="UWZ35" s="193"/>
      <c r="UXA35" s="193"/>
      <c r="UXB35" s="193"/>
      <c r="UXC35" s="193"/>
      <c r="UXD35" s="193"/>
      <c r="UXE35" s="193"/>
      <c r="UXF35" s="193"/>
      <c r="UXG35" s="193"/>
      <c r="UXH35" s="193"/>
      <c r="UXI35" s="193"/>
      <c r="UXJ35" s="193"/>
      <c r="UXK35" s="193"/>
      <c r="UXL35" s="193"/>
      <c r="UXM35" s="193"/>
      <c r="UXN35" s="193"/>
      <c r="UXO35" s="193"/>
      <c r="UXP35" s="193"/>
      <c r="UXQ35" s="193"/>
      <c r="UXR35" s="193"/>
      <c r="UXS35" s="193"/>
      <c r="UXT35" s="193"/>
      <c r="UXU35" s="193"/>
      <c r="UXV35" s="193"/>
      <c r="UXW35" s="193"/>
      <c r="UXX35" s="193"/>
      <c r="UXY35" s="193"/>
      <c r="UXZ35" s="193"/>
      <c r="UYA35" s="193"/>
      <c r="UYB35" s="193"/>
      <c r="UYC35" s="193"/>
      <c r="UYD35" s="193"/>
      <c r="UYE35" s="193"/>
      <c r="UYF35" s="193"/>
      <c r="UYG35" s="193"/>
      <c r="UYH35" s="193"/>
      <c r="UYI35" s="193"/>
      <c r="UYJ35" s="193"/>
      <c r="UYK35" s="193"/>
      <c r="UYL35" s="193"/>
      <c r="UYM35" s="193"/>
      <c r="UYN35" s="193"/>
      <c r="UYO35" s="193"/>
      <c r="UYP35" s="193"/>
      <c r="UYQ35" s="193"/>
      <c r="UYR35" s="193"/>
      <c r="UYS35" s="193"/>
      <c r="UYT35" s="193"/>
      <c r="UYU35" s="193"/>
      <c r="UYV35" s="193"/>
      <c r="UYW35" s="193"/>
      <c r="UYX35" s="193"/>
      <c r="UYY35" s="193"/>
      <c r="UYZ35" s="193"/>
      <c r="UZA35" s="193"/>
      <c r="UZB35" s="193"/>
      <c r="UZC35" s="193"/>
      <c r="UZD35" s="193"/>
      <c r="UZE35" s="193"/>
      <c r="UZF35" s="193"/>
      <c r="UZG35" s="193"/>
      <c r="UZH35" s="193"/>
      <c r="UZI35" s="193"/>
      <c r="UZJ35" s="193"/>
      <c r="UZK35" s="193"/>
      <c r="UZL35" s="193"/>
      <c r="UZM35" s="193"/>
      <c r="UZN35" s="193"/>
      <c r="UZO35" s="193"/>
      <c r="UZP35" s="193"/>
      <c r="UZQ35" s="193"/>
      <c r="UZR35" s="193"/>
      <c r="UZS35" s="193"/>
      <c r="UZT35" s="193"/>
      <c r="UZU35" s="193"/>
      <c r="UZV35" s="193"/>
      <c r="UZW35" s="193"/>
      <c r="UZX35" s="193"/>
      <c r="UZY35" s="193"/>
      <c r="UZZ35" s="193"/>
      <c r="VAA35" s="193"/>
      <c r="VAB35" s="193"/>
      <c r="VAC35" s="193"/>
      <c r="VAD35" s="193"/>
      <c r="VAE35" s="193"/>
      <c r="VAF35" s="193"/>
      <c r="VAG35" s="193"/>
      <c r="VAH35" s="193"/>
      <c r="VAI35" s="193"/>
      <c r="VAJ35" s="193"/>
      <c r="VAK35" s="193"/>
      <c r="VAL35" s="193"/>
      <c r="VAM35" s="193"/>
      <c r="VAN35" s="193"/>
      <c r="VAO35" s="193"/>
      <c r="VAP35" s="193"/>
      <c r="VAQ35" s="193"/>
      <c r="VAR35" s="193"/>
      <c r="VAS35" s="193"/>
      <c r="VAT35" s="193"/>
      <c r="VAU35" s="193"/>
      <c r="VAV35" s="193"/>
      <c r="VAW35" s="193"/>
      <c r="VAX35" s="193"/>
      <c r="VAY35" s="193"/>
      <c r="VAZ35" s="193"/>
      <c r="VBA35" s="193"/>
      <c r="VBB35" s="193"/>
      <c r="VBC35" s="193"/>
      <c r="VBD35" s="193"/>
      <c r="VBE35" s="193"/>
      <c r="VBF35" s="193"/>
      <c r="VBG35" s="193"/>
      <c r="VBH35" s="193"/>
      <c r="VBI35" s="193"/>
      <c r="VBJ35" s="193"/>
      <c r="VBK35" s="193"/>
      <c r="VBL35" s="193"/>
      <c r="VBM35" s="193"/>
      <c r="VBN35" s="193"/>
      <c r="VBO35" s="193"/>
      <c r="VBP35" s="193"/>
      <c r="VBQ35" s="193"/>
      <c r="VBR35" s="193"/>
      <c r="VBS35" s="193"/>
      <c r="VBT35" s="193"/>
      <c r="VBU35" s="193"/>
      <c r="VBV35" s="193"/>
      <c r="VBW35" s="193"/>
      <c r="VBX35" s="193"/>
      <c r="VBY35" s="193"/>
      <c r="VBZ35" s="193"/>
      <c r="VCA35" s="193"/>
      <c r="VCB35" s="193"/>
      <c r="VCC35" s="193"/>
      <c r="VCD35" s="193"/>
      <c r="VCE35" s="193"/>
      <c r="VCF35" s="193"/>
      <c r="VCG35" s="193"/>
      <c r="VCH35" s="193"/>
      <c r="VCI35" s="193"/>
      <c r="VCJ35" s="193"/>
      <c r="VCK35" s="193"/>
      <c r="VCL35" s="193"/>
      <c r="VCM35" s="193"/>
      <c r="VCN35" s="193"/>
      <c r="VCO35" s="193"/>
      <c r="VCP35" s="193"/>
      <c r="VCQ35" s="193"/>
      <c r="VCR35" s="193"/>
      <c r="VCS35" s="193"/>
      <c r="VCT35" s="193"/>
      <c r="VCU35" s="193"/>
      <c r="VCV35" s="193"/>
      <c r="VCW35" s="193"/>
      <c r="VCX35" s="193"/>
      <c r="VCY35" s="193"/>
      <c r="VCZ35" s="193"/>
      <c r="VDA35" s="193"/>
      <c r="VDB35" s="193"/>
      <c r="VDC35" s="193"/>
      <c r="VDD35" s="193"/>
      <c r="VDE35" s="193"/>
      <c r="VDF35" s="193"/>
      <c r="VDG35" s="193"/>
      <c r="VDH35" s="193"/>
      <c r="VDI35" s="193"/>
      <c r="VDJ35" s="193"/>
      <c r="VDK35" s="193"/>
      <c r="VDL35" s="193"/>
      <c r="VDM35" s="193"/>
      <c r="VDN35" s="193"/>
      <c r="VDO35" s="193"/>
      <c r="VDP35" s="193"/>
      <c r="VDQ35" s="193"/>
      <c r="VDR35" s="193"/>
      <c r="VDS35" s="193"/>
      <c r="VDT35" s="193"/>
      <c r="VDU35" s="193"/>
      <c r="VDV35" s="193"/>
      <c r="VDW35" s="193"/>
      <c r="VDX35" s="193"/>
      <c r="VDY35" s="193"/>
      <c r="VDZ35" s="193"/>
      <c r="VEA35" s="193"/>
      <c r="VEB35" s="193"/>
      <c r="VEC35" s="193"/>
      <c r="VED35" s="193"/>
      <c r="VEE35" s="193"/>
      <c r="VEF35" s="193"/>
      <c r="VEG35" s="193"/>
      <c r="VEH35" s="193"/>
      <c r="VEI35" s="193"/>
      <c r="VEJ35" s="193"/>
      <c r="VEK35" s="193"/>
      <c r="VEL35" s="193"/>
      <c r="VEM35" s="193"/>
      <c r="VEN35" s="193"/>
      <c r="VEO35" s="193"/>
      <c r="VEP35" s="193"/>
      <c r="VEQ35" s="193"/>
      <c r="VER35" s="193"/>
      <c r="VES35" s="193"/>
      <c r="VET35" s="193"/>
      <c r="VEU35" s="193"/>
      <c r="VEV35" s="193"/>
      <c r="VEW35" s="193"/>
      <c r="VEX35" s="193"/>
      <c r="VEY35" s="193"/>
      <c r="VEZ35" s="193"/>
      <c r="VFA35" s="193"/>
      <c r="VFB35" s="193"/>
      <c r="VFC35" s="193"/>
      <c r="VFD35" s="193"/>
      <c r="VFE35" s="193"/>
      <c r="VFF35" s="193"/>
      <c r="VFG35" s="193"/>
      <c r="VFH35" s="193"/>
      <c r="VFI35" s="193"/>
      <c r="VFJ35" s="193"/>
      <c r="VFK35" s="193"/>
      <c r="VFL35" s="193"/>
      <c r="VFM35" s="193"/>
      <c r="VFN35" s="193"/>
      <c r="VFO35" s="193"/>
      <c r="VFP35" s="193"/>
      <c r="VFQ35" s="193"/>
      <c r="VFR35" s="193"/>
      <c r="VFS35" s="193"/>
      <c r="VFT35" s="193"/>
      <c r="VFU35" s="193"/>
      <c r="VFV35" s="193"/>
      <c r="VFW35" s="193"/>
      <c r="VFX35" s="193"/>
      <c r="VFY35" s="193"/>
      <c r="VFZ35" s="193"/>
      <c r="VGA35" s="193"/>
      <c r="VGB35" s="193"/>
      <c r="VGC35" s="193"/>
      <c r="VGD35" s="193"/>
      <c r="VGE35" s="193"/>
      <c r="VGF35" s="193"/>
      <c r="VGG35" s="193"/>
      <c r="VGH35" s="193"/>
      <c r="VGI35" s="193"/>
      <c r="VGJ35" s="193"/>
      <c r="VGK35" s="193"/>
      <c r="VGL35" s="193"/>
      <c r="VGM35" s="193"/>
      <c r="VGN35" s="193"/>
      <c r="VGO35" s="193"/>
      <c r="VGP35" s="193"/>
      <c r="VGQ35" s="193"/>
      <c r="VGR35" s="193"/>
      <c r="VGS35" s="193"/>
      <c r="VGT35" s="193"/>
      <c r="VGU35" s="193"/>
      <c r="VGV35" s="193"/>
      <c r="VGW35" s="193"/>
      <c r="VGX35" s="193"/>
      <c r="VGY35" s="193"/>
      <c r="VGZ35" s="193"/>
      <c r="VHA35" s="193"/>
      <c r="VHB35" s="193"/>
      <c r="VHC35" s="193"/>
      <c r="VHD35" s="193"/>
      <c r="VHE35" s="193"/>
      <c r="VHF35" s="193"/>
      <c r="VHG35" s="193"/>
      <c r="VHH35" s="193"/>
      <c r="VHI35" s="193"/>
      <c r="VHJ35" s="193"/>
      <c r="VHK35" s="193"/>
      <c r="VHL35" s="193"/>
      <c r="VHM35" s="193"/>
      <c r="VHN35" s="193"/>
      <c r="VHO35" s="193"/>
      <c r="VHP35" s="193"/>
      <c r="VHQ35" s="193"/>
      <c r="VHR35" s="193"/>
      <c r="VHS35" s="193"/>
      <c r="VHT35" s="193"/>
      <c r="VHU35" s="193"/>
      <c r="VHV35" s="193"/>
      <c r="VHW35" s="193"/>
      <c r="VHX35" s="193"/>
      <c r="VHY35" s="193"/>
      <c r="VHZ35" s="193"/>
      <c r="VIA35" s="193"/>
      <c r="VIB35" s="193"/>
      <c r="VIC35" s="193"/>
      <c r="VID35" s="193"/>
      <c r="VIE35" s="193"/>
      <c r="VIF35" s="193"/>
      <c r="VIG35" s="193"/>
      <c r="VIH35" s="193"/>
      <c r="VII35" s="193"/>
      <c r="VIJ35" s="193"/>
      <c r="VIK35" s="193"/>
      <c r="VIL35" s="193"/>
      <c r="VIM35" s="193"/>
      <c r="VIN35" s="193"/>
      <c r="VIO35" s="193"/>
      <c r="VIP35" s="193"/>
      <c r="VIQ35" s="193"/>
      <c r="VIR35" s="193"/>
      <c r="VIS35" s="193"/>
      <c r="VIT35" s="193"/>
      <c r="VIU35" s="193"/>
      <c r="VIV35" s="193"/>
      <c r="VIW35" s="193"/>
      <c r="VIX35" s="193"/>
      <c r="VIY35" s="193"/>
      <c r="VIZ35" s="193"/>
      <c r="VJA35" s="193"/>
      <c r="VJB35" s="193"/>
      <c r="VJC35" s="193"/>
      <c r="VJD35" s="193"/>
      <c r="VJE35" s="193"/>
      <c r="VJF35" s="193"/>
      <c r="VJG35" s="193"/>
      <c r="VJH35" s="193"/>
      <c r="VJI35" s="193"/>
      <c r="VJJ35" s="193"/>
      <c r="VJK35" s="193"/>
      <c r="VJL35" s="193"/>
      <c r="VJM35" s="193"/>
      <c r="VJN35" s="193"/>
      <c r="VJO35" s="193"/>
      <c r="VJP35" s="193"/>
      <c r="VJQ35" s="193"/>
      <c r="VJR35" s="193"/>
      <c r="VJS35" s="193"/>
      <c r="VJT35" s="193"/>
      <c r="VJU35" s="193"/>
      <c r="VJV35" s="193"/>
      <c r="VJW35" s="193"/>
      <c r="VJX35" s="193"/>
      <c r="VJY35" s="193"/>
      <c r="VJZ35" s="193"/>
      <c r="VKA35" s="193"/>
      <c r="VKB35" s="193"/>
      <c r="VKC35" s="193"/>
      <c r="VKD35" s="193"/>
      <c r="VKE35" s="193"/>
      <c r="VKF35" s="193"/>
      <c r="VKG35" s="193"/>
      <c r="VKH35" s="193"/>
      <c r="VKI35" s="193"/>
      <c r="VKJ35" s="193"/>
      <c r="VKK35" s="193"/>
      <c r="VKL35" s="193"/>
      <c r="VKM35" s="193"/>
      <c r="VKN35" s="193"/>
      <c r="VKO35" s="193"/>
      <c r="VKP35" s="193"/>
      <c r="VKQ35" s="193"/>
      <c r="VKR35" s="193"/>
      <c r="VKS35" s="193"/>
      <c r="VKT35" s="193"/>
      <c r="VKU35" s="193"/>
      <c r="VKV35" s="193"/>
      <c r="VKW35" s="193"/>
      <c r="VKX35" s="193"/>
      <c r="VKY35" s="193"/>
      <c r="VKZ35" s="193"/>
      <c r="VLA35" s="193"/>
      <c r="VLB35" s="193"/>
      <c r="VLC35" s="193"/>
      <c r="VLD35" s="193"/>
      <c r="VLE35" s="193"/>
      <c r="VLF35" s="193"/>
      <c r="VLG35" s="193"/>
      <c r="VLH35" s="193"/>
      <c r="VLI35" s="193"/>
      <c r="VLJ35" s="193"/>
      <c r="VLK35" s="193"/>
      <c r="VLL35" s="193"/>
      <c r="VLM35" s="193"/>
      <c r="VLN35" s="193"/>
      <c r="VLO35" s="193"/>
      <c r="VLP35" s="193"/>
      <c r="VLQ35" s="193"/>
      <c r="VLR35" s="193"/>
      <c r="VLS35" s="193"/>
      <c r="VLT35" s="193"/>
      <c r="VLU35" s="193"/>
      <c r="VLV35" s="193"/>
      <c r="VLW35" s="193"/>
      <c r="VLX35" s="193"/>
      <c r="VLY35" s="193"/>
      <c r="VLZ35" s="193"/>
      <c r="VMA35" s="193"/>
      <c r="VMB35" s="193"/>
      <c r="VMC35" s="193"/>
      <c r="VMD35" s="193"/>
      <c r="VME35" s="193"/>
      <c r="VMF35" s="193"/>
      <c r="VMG35" s="193"/>
      <c r="VMH35" s="193"/>
      <c r="VMI35" s="193"/>
      <c r="VMJ35" s="193"/>
      <c r="VMK35" s="193"/>
      <c r="VML35" s="193"/>
      <c r="VMM35" s="193"/>
      <c r="VMN35" s="193"/>
      <c r="VMO35" s="193"/>
      <c r="VMP35" s="193"/>
      <c r="VMQ35" s="193"/>
      <c r="VMR35" s="193"/>
      <c r="VMS35" s="193"/>
      <c r="VMT35" s="193"/>
      <c r="VMU35" s="193"/>
      <c r="VMV35" s="193"/>
      <c r="VMW35" s="193"/>
      <c r="VMX35" s="193"/>
      <c r="VMY35" s="193"/>
      <c r="VMZ35" s="193"/>
      <c r="VNA35" s="193"/>
      <c r="VNB35" s="193"/>
      <c r="VNC35" s="193"/>
      <c r="VND35" s="193"/>
      <c r="VNE35" s="193"/>
      <c r="VNF35" s="193"/>
      <c r="VNG35" s="193"/>
      <c r="VNH35" s="193"/>
      <c r="VNI35" s="193"/>
      <c r="VNJ35" s="193"/>
      <c r="VNK35" s="193"/>
      <c r="VNL35" s="193"/>
      <c r="VNM35" s="193"/>
      <c r="VNN35" s="193"/>
      <c r="VNO35" s="193"/>
      <c r="VNP35" s="193"/>
      <c r="VNQ35" s="193"/>
      <c r="VNR35" s="193"/>
      <c r="VNS35" s="193"/>
      <c r="VNT35" s="193"/>
      <c r="VNU35" s="193"/>
      <c r="VNV35" s="193"/>
      <c r="VNW35" s="193"/>
      <c r="VNX35" s="193"/>
      <c r="VNY35" s="193"/>
      <c r="VNZ35" s="193"/>
      <c r="VOA35" s="193"/>
      <c r="VOB35" s="193"/>
      <c r="VOC35" s="193"/>
      <c r="VOD35" s="193"/>
      <c r="VOE35" s="193"/>
      <c r="VOF35" s="193"/>
      <c r="VOG35" s="193"/>
      <c r="VOH35" s="193"/>
      <c r="VOI35" s="193"/>
      <c r="VOJ35" s="193"/>
      <c r="VOK35" s="193"/>
      <c r="VOL35" s="193"/>
      <c r="VOM35" s="193"/>
      <c r="VON35" s="193"/>
      <c r="VOO35" s="193"/>
      <c r="VOP35" s="193"/>
      <c r="VOQ35" s="193"/>
      <c r="VOR35" s="193"/>
      <c r="VOS35" s="193"/>
      <c r="VOT35" s="193"/>
      <c r="VOU35" s="193"/>
      <c r="VOV35" s="193"/>
      <c r="VOW35" s="193"/>
      <c r="VOX35" s="193"/>
      <c r="VOY35" s="193"/>
      <c r="VOZ35" s="193"/>
      <c r="VPA35" s="193"/>
      <c r="VPB35" s="193"/>
      <c r="VPC35" s="193"/>
      <c r="VPD35" s="193"/>
      <c r="VPE35" s="193"/>
      <c r="VPF35" s="193"/>
      <c r="VPG35" s="193"/>
      <c r="VPH35" s="193"/>
      <c r="VPI35" s="193"/>
      <c r="VPJ35" s="193"/>
      <c r="VPK35" s="193"/>
      <c r="VPL35" s="193"/>
      <c r="VPM35" s="193"/>
      <c r="VPN35" s="193"/>
      <c r="VPO35" s="193"/>
      <c r="VPP35" s="193"/>
      <c r="VPQ35" s="193"/>
      <c r="VPR35" s="193"/>
      <c r="VPS35" s="193"/>
      <c r="VPT35" s="193"/>
      <c r="VPU35" s="193"/>
      <c r="VPV35" s="193"/>
      <c r="VPW35" s="193"/>
      <c r="VPX35" s="193"/>
      <c r="VPY35" s="193"/>
      <c r="VPZ35" s="193"/>
      <c r="VQA35" s="193"/>
      <c r="VQB35" s="193"/>
      <c r="VQC35" s="193"/>
      <c r="VQD35" s="193"/>
      <c r="VQE35" s="193"/>
      <c r="VQF35" s="193"/>
      <c r="VQG35" s="193"/>
      <c r="VQH35" s="193"/>
      <c r="VQI35" s="193"/>
      <c r="VQJ35" s="193"/>
      <c r="VQK35" s="193"/>
      <c r="VQL35" s="193"/>
      <c r="VQM35" s="193"/>
      <c r="VQN35" s="193"/>
      <c r="VQO35" s="193"/>
      <c r="VQP35" s="193"/>
      <c r="VQQ35" s="193"/>
      <c r="VQR35" s="193"/>
      <c r="VQS35" s="193"/>
      <c r="VQT35" s="193"/>
      <c r="VQU35" s="193"/>
      <c r="VQV35" s="193"/>
      <c r="VQW35" s="193"/>
      <c r="VQX35" s="193"/>
      <c r="VQY35" s="193"/>
      <c r="VQZ35" s="193"/>
      <c r="VRA35" s="193"/>
      <c r="VRB35" s="193"/>
      <c r="VRC35" s="193"/>
      <c r="VRD35" s="193"/>
      <c r="VRE35" s="193"/>
      <c r="VRF35" s="193"/>
      <c r="VRG35" s="193"/>
      <c r="VRH35" s="193"/>
      <c r="VRI35" s="193"/>
      <c r="VRJ35" s="193"/>
      <c r="VRK35" s="193"/>
      <c r="VRL35" s="193"/>
      <c r="VRM35" s="193"/>
      <c r="VRN35" s="193"/>
      <c r="VRO35" s="193"/>
      <c r="VRP35" s="193"/>
      <c r="VRQ35" s="193"/>
      <c r="VRR35" s="193"/>
      <c r="VRS35" s="193"/>
      <c r="VRT35" s="193"/>
      <c r="VRU35" s="193"/>
      <c r="VRV35" s="193"/>
      <c r="VRW35" s="193"/>
      <c r="VRX35" s="193"/>
      <c r="VRY35" s="193"/>
      <c r="VRZ35" s="193"/>
      <c r="VSA35" s="193"/>
      <c r="VSB35" s="193"/>
      <c r="VSC35" s="193"/>
      <c r="VSD35" s="193"/>
      <c r="VSE35" s="193"/>
      <c r="VSF35" s="193"/>
      <c r="VSG35" s="193"/>
      <c r="VSH35" s="193"/>
      <c r="VSI35" s="193"/>
      <c r="VSJ35" s="193"/>
      <c r="VSK35" s="193"/>
      <c r="VSL35" s="193"/>
      <c r="VSM35" s="193"/>
      <c r="VSN35" s="193"/>
      <c r="VSO35" s="193"/>
      <c r="VSP35" s="193"/>
      <c r="VSQ35" s="193"/>
      <c r="VSR35" s="193"/>
      <c r="VSS35" s="193"/>
      <c r="VST35" s="193"/>
      <c r="VSU35" s="193"/>
      <c r="VSV35" s="193"/>
      <c r="VSW35" s="193"/>
      <c r="VSX35" s="193"/>
      <c r="VSY35" s="193"/>
      <c r="VSZ35" s="193"/>
      <c r="VTA35" s="193"/>
      <c r="VTB35" s="193"/>
      <c r="VTC35" s="193"/>
      <c r="VTD35" s="193"/>
      <c r="VTE35" s="193"/>
      <c r="VTF35" s="193"/>
      <c r="VTG35" s="193"/>
      <c r="VTH35" s="193"/>
      <c r="VTI35" s="193"/>
      <c r="VTJ35" s="193"/>
      <c r="VTK35" s="193"/>
      <c r="VTL35" s="193"/>
      <c r="VTM35" s="193"/>
      <c r="VTN35" s="193"/>
      <c r="VTO35" s="193"/>
      <c r="VTP35" s="193"/>
      <c r="VTQ35" s="193"/>
      <c r="VTR35" s="193"/>
      <c r="VTS35" s="193"/>
      <c r="VTT35" s="193"/>
      <c r="VTU35" s="193"/>
      <c r="VTV35" s="193"/>
      <c r="VTW35" s="193"/>
      <c r="VTX35" s="193"/>
      <c r="VTY35" s="193"/>
      <c r="VTZ35" s="193"/>
      <c r="VUA35" s="193"/>
      <c r="VUB35" s="193"/>
      <c r="VUC35" s="193"/>
      <c r="VUD35" s="193"/>
      <c r="VUE35" s="193"/>
      <c r="VUF35" s="193"/>
      <c r="VUG35" s="193"/>
      <c r="VUH35" s="193"/>
      <c r="VUI35" s="193"/>
      <c r="VUJ35" s="193"/>
      <c r="VUK35" s="193"/>
      <c r="VUL35" s="193"/>
      <c r="VUM35" s="193"/>
      <c r="VUN35" s="193"/>
      <c r="VUO35" s="193"/>
      <c r="VUP35" s="193"/>
      <c r="VUQ35" s="193"/>
      <c r="VUR35" s="193"/>
      <c r="VUS35" s="193"/>
      <c r="VUT35" s="193"/>
      <c r="VUU35" s="193"/>
      <c r="VUV35" s="193"/>
      <c r="VUW35" s="193"/>
      <c r="VUX35" s="193"/>
      <c r="VUY35" s="193"/>
      <c r="VUZ35" s="193"/>
      <c r="VVA35" s="193"/>
      <c r="VVB35" s="193"/>
      <c r="VVC35" s="193"/>
      <c r="VVD35" s="193"/>
      <c r="VVE35" s="193"/>
      <c r="VVF35" s="193"/>
      <c r="VVG35" s="193"/>
      <c r="VVH35" s="193"/>
      <c r="VVI35" s="193"/>
      <c r="VVJ35" s="193"/>
      <c r="VVK35" s="193"/>
      <c r="VVL35" s="193"/>
      <c r="VVM35" s="193"/>
      <c r="VVN35" s="193"/>
      <c r="VVO35" s="193"/>
      <c r="VVP35" s="193"/>
      <c r="VVQ35" s="193"/>
      <c r="VVR35" s="193"/>
      <c r="VVS35" s="193"/>
      <c r="VVT35" s="193"/>
      <c r="VVU35" s="193"/>
      <c r="VVV35" s="193"/>
      <c r="VVW35" s="193"/>
      <c r="VVX35" s="193"/>
      <c r="VVY35" s="193"/>
      <c r="VVZ35" s="193"/>
      <c r="VWA35" s="193"/>
      <c r="VWB35" s="193"/>
      <c r="VWC35" s="193"/>
      <c r="VWD35" s="193"/>
      <c r="VWE35" s="193"/>
      <c r="VWF35" s="193"/>
      <c r="VWG35" s="193"/>
      <c r="VWH35" s="193"/>
      <c r="VWI35" s="193"/>
      <c r="VWJ35" s="193"/>
      <c r="VWK35" s="193"/>
      <c r="VWL35" s="193"/>
      <c r="VWM35" s="193"/>
    </row>
    <row r="36" s="178" customFormat="1" ht="23" customHeight="1" spans="1:17">
      <c r="A36" s="191" t="s">
        <v>887</v>
      </c>
      <c r="B36" s="32">
        <v>1</v>
      </c>
      <c r="C36" s="32" t="s">
        <v>282</v>
      </c>
      <c r="D36" s="32" t="s">
        <v>30</v>
      </c>
      <c r="E36" s="49">
        <v>0.0003624</v>
      </c>
      <c r="F36" s="191" t="s">
        <v>888</v>
      </c>
      <c r="G36" s="104"/>
      <c r="H36" s="32"/>
      <c r="I36" s="32">
        <f t="shared" si="1"/>
        <v>50.736</v>
      </c>
      <c r="J36" s="32">
        <f t="shared" si="2"/>
        <v>36.24</v>
      </c>
      <c r="K36" s="32">
        <v>36.24</v>
      </c>
      <c r="L36" s="32"/>
      <c r="M36" s="32"/>
      <c r="N36" s="32"/>
      <c r="O36" s="32"/>
      <c r="P36" s="32">
        <v>14.496</v>
      </c>
      <c r="Q36" s="33" t="s">
        <v>58</v>
      </c>
    </row>
    <row r="37" s="3" customFormat="1" ht="18" customHeight="1" spans="1:17">
      <c r="A37" s="31" t="s">
        <v>889</v>
      </c>
      <c r="B37" s="33">
        <v>1</v>
      </c>
      <c r="C37" s="33" t="s">
        <v>282</v>
      </c>
      <c r="D37" s="33" t="s">
        <v>30</v>
      </c>
      <c r="E37" s="49">
        <v>1.5</v>
      </c>
      <c r="F37" s="31" t="s">
        <v>583</v>
      </c>
      <c r="G37" s="33" t="s">
        <v>637</v>
      </c>
      <c r="H37" s="33"/>
      <c r="I37" s="32">
        <f t="shared" si="1"/>
        <v>3000</v>
      </c>
      <c r="J37" s="32">
        <f t="shared" si="2"/>
        <v>700</v>
      </c>
      <c r="K37" s="32">
        <v>200</v>
      </c>
      <c r="L37" s="32">
        <v>200</v>
      </c>
      <c r="M37" s="32">
        <v>300</v>
      </c>
      <c r="N37" s="32"/>
      <c r="O37" s="32">
        <v>1000</v>
      </c>
      <c r="P37" s="32">
        <v>1300</v>
      </c>
      <c r="Q37" s="33" t="s">
        <v>54</v>
      </c>
    </row>
    <row r="38" s="3" customFormat="1" ht="20" customHeight="1" spans="1:17">
      <c r="A38" s="31" t="s">
        <v>890</v>
      </c>
      <c r="B38" s="33">
        <v>1</v>
      </c>
      <c r="C38" s="33" t="s">
        <v>282</v>
      </c>
      <c r="D38" s="33" t="s">
        <v>30</v>
      </c>
      <c r="E38" s="49">
        <v>1</v>
      </c>
      <c r="F38" s="31" t="s">
        <v>891</v>
      </c>
      <c r="G38" s="33" t="s">
        <v>637</v>
      </c>
      <c r="H38" s="33"/>
      <c r="I38" s="32">
        <f t="shared" si="1"/>
        <v>5000</v>
      </c>
      <c r="J38" s="32">
        <f t="shared" si="2"/>
        <v>1500</v>
      </c>
      <c r="K38" s="32">
        <v>600</v>
      </c>
      <c r="L38" s="32">
        <v>600</v>
      </c>
      <c r="M38" s="32">
        <v>300</v>
      </c>
      <c r="N38" s="32">
        <v>2000</v>
      </c>
      <c r="O38" s="32">
        <v>1000</v>
      </c>
      <c r="P38" s="32">
        <v>500</v>
      </c>
      <c r="Q38" s="33" t="s">
        <v>54</v>
      </c>
    </row>
    <row r="39" s="3" customFormat="1" ht="18" customHeight="1" spans="1:17">
      <c r="A39" s="31" t="s">
        <v>892</v>
      </c>
      <c r="B39" s="33">
        <v>1</v>
      </c>
      <c r="C39" s="33" t="s">
        <v>282</v>
      </c>
      <c r="D39" s="33" t="s">
        <v>30</v>
      </c>
      <c r="E39" s="49">
        <v>1</v>
      </c>
      <c r="F39" s="31" t="s">
        <v>585</v>
      </c>
      <c r="G39" s="33" t="s">
        <v>637</v>
      </c>
      <c r="H39" s="33"/>
      <c r="I39" s="32">
        <f t="shared" si="1"/>
        <v>2000</v>
      </c>
      <c r="J39" s="32">
        <f t="shared" si="2"/>
        <v>500</v>
      </c>
      <c r="K39" s="32">
        <v>100</v>
      </c>
      <c r="L39" s="32">
        <v>200</v>
      </c>
      <c r="M39" s="32">
        <v>200</v>
      </c>
      <c r="N39" s="32"/>
      <c r="O39" s="32">
        <v>1000</v>
      </c>
      <c r="P39" s="32">
        <v>500</v>
      </c>
      <c r="Q39" s="33" t="s">
        <v>54</v>
      </c>
    </row>
    <row r="40" s="3" customFormat="1" ht="22" customHeight="1" spans="1:17">
      <c r="A40" s="31" t="s">
        <v>893</v>
      </c>
      <c r="B40" s="33">
        <v>1</v>
      </c>
      <c r="C40" s="33" t="s">
        <v>282</v>
      </c>
      <c r="D40" s="33" t="s">
        <v>30</v>
      </c>
      <c r="E40" s="49">
        <v>0.1</v>
      </c>
      <c r="F40" s="31" t="s">
        <v>894</v>
      </c>
      <c r="G40" s="33" t="s">
        <v>637</v>
      </c>
      <c r="H40" s="33"/>
      <c r="I40" s="32">
        <f t="shared" si="1"/>
        <v>10000</v>
      </c>
      <c r="J40" s="32">
        <f t="shared" si="2"/>
        <v>500</v>
      </c>
      <c r="K40" s="32">
        <v>200</v>
      </c>
      <c r="L40" s="32">
        <v>200</v>
      </c>
      <c r="M40" s="32">
        <v>100</v>
      </c>
      <c r="N40" s="32">
        <v>3500</v>
      </c>
      <c r="O40" s="32">
        <v>3000</v>
      </c>
      <c r="P40" s="32">
        <v>3000</v>
      </c>
      <c r="Q40" s="33" t="s">
        <v>54</v>
      </c>
    </row>
    <row r="41" s="3" customFormat="1" ht="17" customHeight="1" spans="1:17">
      <c r="A41" s="35" t="s">
        <v>895</v>
      </c>
      <c r="B41" s="33">
        <v>1</v>
      </c>
      <c r="C41" s="33" t="s">
        <v>282</v>
      </c>
      <c r="D41" s="33" t="s">
        <v>30</v>
      </c>
      <c r="E41" s="49">
        <v>0.5</v>
      </c>
      <c r="F41" s="31" t="s">
        <v>896</v>
      </c>
      <c r="G41" s="33" t="s">
        <v>637</v>
      </c>
      <c r="H41" s="33"/>
      <c r="I41" s="32">
        <f t="shared" si="1"/>
        <v>1000</v>
      </c>
      <c r="J41" s="32">
        <f t="shared" si="2"/>
        <v>150</v>
      </c>
      <c r="K41" s="32"/>
      <c r="L41" s="32">
        <v>150</v>
      </c>
      <c r="M41" s="32">
        <v>0</v>
      </c>
      <c r="N41" s="32">
        <v>350</v>
      </c>
      <c r="O41" s="32" t="s">
        <v>298</v>
      </c>
      <c r="P41" s="32">
        <v>500</v>
      </c>
      <c r="Q41" s="33" t="s">
        <v>54</v>
      </c>
    </row>
    <row r="42" s="3" customFormat="1" ht="17" customHeight="1" spans="1:17">
      <c r="A42" s="35" t="s">
        <v>897</v>
      </c>
      <c r="B42" s="33">
        <v>1</v>
      </c>
      <c r="C42" s="33" t="s">
        <v>282</v>
      </c>
      <c r="D42" s="33" t="s">
        <v>30</v>
      </c>
      <c r="E42" s="49">
        <v>0.06</v>
      </c>
      <c r="F42" s="31" t="s">
        <v>898</v>
      </c>
      <c r="G42" s="33" t="s">
        <v>637</v>
      </c>
      <c r="H42" s="33"/>
      <c r="I42" s="32">
        <f t="shared" si="1"/>
        <v>120</v>
      </c>
      <c r="J42" s="32">
        <f t="shared" si="2"/>
        <v>60</v>
      </c>
      <c r="K42" s="32">
        <v>42</v>
      </c>
      <c r="L42" s="32">
        <v>18</v>
      </c>
      <c r="M42" s="32">
        <v>0</v>
      </c>
      <c r="N42" s="32"/>
      <c r="O42" s="32" t="s">
        <v>298</v>
      </c>
      <c r="P42" s="32">
        <v>60</v>
      </c>
      <c r="Q42" s="33" t="s">
        <v>513</v>
      </c>
    </row>
    <row r="43" s="3" customFormat="1" ht="23" customHeight="1" spans="1:17">
      <c r="A43" s="31" t="s">
        <v>899</v>
      </c>
      <c r="B43" s="33">
        <v>1</v>
      </c>
      <c r="C43" s="33" t="s">
        <v>282</v>
      </c>
      <c r="D43" s="33" t="s">
        <v>30</v>
      </c>
      <c r="E43" s="49">
        <v>1</v>
      </c>
      <c r="F43" s="31" t="s">
        <v>900</v>
      </c>
      <c r="G43" s="33" t="s">
        <v>637</v>
      </c>
      <c r="H43" s="33"/>
      <c r="I43" s="32">
        <f t="shared" si="1"/>
        <v>3000</v>
      </c>
      <c r="J43" s="32">
        <f t="shared" si="2"/>
        <v>500</v>
      </c>
      <c r="K43" s="32">
        <v>100</v>
      </c>
      <c r="L43" s="32">
        <v>300</v>
      </c>
      <c r="M43" s="32">
        <v>100</v>
      </c>
      <c r="N43" s="32"/>
      <c r="O43" s="32">
        <v>1500</v>
      </c>
      <c r="P43" s="32">
        <v>1000</v>
      </c>
      <c r="Q43" s="33" t="s">
        <v>54</v>
      </c>
    </row>
    <row r="44" s="4" customFormat="1" ht="18" customHeight="1" spans="1:17">
      <c r="A44" s="31" t="s">
        <v>35</v>
      </c>
      <c r="B44" s="32">
        <f>SUM(B45:B46)</f>
        <v>2</v>
      </c>
      <c r="C44" s="33" t="s">
        <v>282</v>
      </c>
      <c r="D44" s="33" t="s">
        <v>30</v>
      </c>
      <c r="E44" s="49">
        <f>SUM(E45:E46)</f>
        <v>0.7</v>
      </c>
      <c r="F44" s="100"/>
      <c r="G44" s="56"/>
      <c r="H44" s="56" t="s">
        <v>24</v>
      </c>
      <c r="I44" s="32">
        <f t="shared" si="1"/>
        <v>2500</v>
      </c>
      <c r="J44" s="32">
        <f t="shared" si="2"/>
        <v>350</v>
      </c>
      <c r="K44" s="32">
        <f t="shared" ref="K44:P44" si="10">SUM(K45:K46)</f>
        <v>100</v>
      </c>
      <c r="L44" s="32">
        <f t="shared" si="10"/>
        <v>200</v>
      </c>
      <c r="M44" s="32">
        <f t="shared" si="10"/>
        <v>50</v>
      </c>
      <c r="N44" s="32">
        <f t="shared" si="10"/>
        <v>500</v>
      </c>
      <c r="O44" s="32">
        <f t="shared" si="10"/>
        <v>650</v>
      </c>
      <c r="P44" s="32">
        <f t="shared" si="10"/>
        <v>1000</v>
      </c>
      <c r="Q44" s="33" t="s">
        <v>24</v>
      </c>
    </row>
    <row r="45" s="179" customFormat="1" ht="24" customHeight="1" spans="1:17">
      <c r="A45" s="31" t="s">
        <v>901</v>
      </c>
      <c r="B45" s="33">
        <v>1</v>
      </c>
      <c r="C45" s="33" t="s">
        <v>282</v>
      </c>
      <c r="D45" s="33" t="s">
        <v>30</v>
      </c>
      <c r="E45" s="49">
        <v>0.2</v>
      </c>
      <c r="F45" s="31" t="s">
        <v>902</v>
      </c>
      <c r="G45" s="33" t="s">
        <v>637</v>
      </c>
      <c r="H45" s="33"/>
      <c r="I45" s="32">
        <f t="shared" si="1"/>
        <v>1000</v>
      </c>
      <c r="J45" s="32">
        <f t="shared" si="2"/>
        <v>100</v>
      </c>
      <c r="K45" s="32" t="s">
        <v>298</v>
      </c>
      <c r="L45" s="32">
        <v>100</v>
      </c>
      <c r="M45" s="32"/>
      <c r="N45" s="32">
        <v>500</v>
      </c>
      <c r="O45" s="32" t="s">
        <v>298</v>
      </c>
      <c r="P45" s="32">
        <v>400</v>
      </c>
      <c r="Q45" s="33" t="s">
        <v>54</v>
      </c>
    </row>
    <row r="46" s="179" customFormat="1" ht="25" customHeight="1" spans="1:17">
      <c r="A46" s="31" t="s">
        <v>903</v>
      </c>
      <c r="B46" s="33">
        <v>1</v>
      </c>
      <c r="C46" s="33" t="s">
        <v>282</v>
      </c>
      <c r="D46" s="33" t="s">
        <v>30</v>
      </c>
      <c r="E46" s="49">
        <v>0.5</v>
      </c>
      <c r="F46" s="31" t="s">
        <v>904</v>
      </c>
      <c r="G46" s="33" t="s">
        <v>637</v>
      </c>
      <c r="H46" s="33"/>
      <c r="I46" s="32">
        <f t="shared" si="1"/>
        <v>1500</v>
      </c>
      <c r="J46" s="32">
        <f t="shared" si="2"/>
        <v>250</v>
      </c>
      <c r="K46" s="32">
        <v>100</v>
      </c>
      <c r="L46" s="32">
        <v>100</v>
      </c>
      <c r="M46" s="32">
        <v>50</v>
      </c>
      <c r="N46" s="32"/>
      <c r="O46" s="32">
        <v>650</v>
      </c>
      <c r="P46" s="32">
        <v>600</v>
      </c>
      <c r="Q46" s="33" t="s">
        <v>54</v>
      </c>
    </row>
    <row r="47" s="4" customFormat="1" ht="22" customHeight="1" spans="1:17">
      <c r="A47" s="31" t="s">
        <v>37</v>
      </c>
      <c r="B47" s="32">
        <f>SUM(B48:B52)</f>
        <v>5</v>
      </c>
      <c r="C47" s="33"/>
      <c r="D47" s="33" t="s">
        <v>30</v>
      </c>
      <c r="E47" s="49">
        <f>SUM(E48:E52)</f>
        <v>1.85</v>
      </c>
      <c r="F47" s="100"/>
      <c r="G47" s="56"/>
      <c r="H47" s="56" t="s">
        <v>24</v>
      </c>
      <c r="I47" s="32">
        <f t="shared" si="1"/>
        <v>4800</v>
      </c>
      <c r="J47" s="32">
        <f t="shared" si="2"/>
        <v>660</v>
      </c>
      <c r="K47" s="32">
        <f t="shared" ref="K47:P47" si="11">SUM(K48:K52)</f>
        <v>150</v>
      </c>
      <c r="L47" s="32">
        <f t="shared" si="11"/>
        <v>380</v>
      </c>
      <c r="M47" s="32">
        <f t="shared" si="11"/>
        <v>130</v>
      </c>
      <c r="N47" s="32">
        <f t="shared" si="11"/>
        <v>500</v>
      </c>
      <c r="O47" s="32">
        <f t="shared" si="11"/>
        <v>2000</v>
      </c>
      <c r="P47" s="32">
        <f t="shared" si="11"/>
        <v>1640</v>
      </c>
      <c r="Q47" s="33" t="s">
        <v>54</v>
      </c>
    </row>
    <row r="48" s="3" customFormat="1" ht="21" customHeight="1" spans="1:17">
      <c r="A48" s="31" t="s">
        <v>905</v>
      </c>
      <c r="B48" s="33">
        <v>1</v>
      </c>
      <c r="C48" s="33" t="s">
        <v>282</v>
      </c>
      <c r="D48" s="33" t="s">
        <v>30</v>
      </c>
      <c r="E48" s="49">
        <v>0.5</v>
      </c>
      <c r="F48" s="31" t="s">
        <v>906</v>
      </c>
      <c r="G48" s="33" t="s">
        <v>637</v>
      </c>
      <c r="H48" s="33"/>
      <c r="I48" s="32">
        <f t="shared" si="1"/>
        <v>1500</v>
      </c>
      <c r="J48" s="32">
        <f t="shared" si="2"/>
        <v>150</v>
      </c>
      <c r="K48" s="32">
        <v>50</v>
      </c>
      <c r="L48" s="32">
        <v>100</v>
      </c>
      <c r="M48" s="32"/>
      <c r="N48" s="32">
        <v>500</v>
      </c>
      <c r="O48" s="32">
        <v>500</v>
      </c>
      <c r="P48" s="32">
        <v>350</v>
      </c>
      <c r="Q48" s="33" t="s">
        <v>54</v>
      </c>
    </row>
    <row r="49" s="3" customFormat="1" ht="21" customHeight="1" spans="1:17">
      <c r="A49" s="31" t="s">
        <v>907</v>
      </c>
      <c r="B49" s="33">
        <v>1</v>
      </c>
      <c r="C49" s="33" t="s">
        <v>282</v>
      </c>
      <c r="D49" s="34" t="s">
        <v>30</v>
      </c>
      <c r="E49" s="49">
        <v>0.5</v>
      </c>
      <c r="F49" s="31" t="s">
        <v>908</v>
      </c>
      <c r="G49" s="33" t="s">
        <v>637</v>
      </c>
      <c r="H49" s="33"/>
      <c r="I49" s="32">
        <f t="shared" si="1"/>
        <v>1000</v>
      </c>
      <c r="J49" s="32">
        <f t="shared" si="2"/>
        <v>150</v>
      </c>
      <c r="K49" s="32">
        <v>50</v>
      </c>
      <c r="L49" s="32">
        <v>100</v>
      </c>
      <c r="M49" s="32"/>
      <c r="N49" s="32"/>
      <c r="O49" s="32">
        <v>500</v>
      </c>
      <c r="P49" s="32">
        <v>350</v>
      </c>
      <c r="Q49" s="33" t="s">
        <v>54</v>
      </c>
    </row>
    <row r="50" s="3" customFormat="1" ht="21" customHeight="1" spans="1:17">
      <c r="A50" s="31" t="s">
        <v>909</v>
      </c>
      <c r="B50" s="33">
        <v>1</v>
      </c>
      <c r="C50" s="33" t="s">
        <v>282</v>
      </c>
      <c r="D50" s="33" t="s">
        <v>30</v>
      </c>
      <c r="E50" s="49">
        <v>0.5</v>
      </c>
      <c r="F50" s="31" t="s">
        <v>601</v>
      </c>
      <c r="G50" s="33" t="s">
        <v>637</v>
      </c>
      <c r="H50" s="33"/>
      <c r="I50" s="32">
        <f t="shared" si="1"/>
        <v>1500</v>
      </c>
      <c r="J50" s="32">
        <f t="shared" si="2"/>
        <v>250</v>
      </c>
      <c r="K50" s="32">
        <v>50</v>
      </c>
      <c r="L50" s="32">
        <v>100</v>
      </c>
      <c r="M50" s="32">
        <v>100</v>
      </c>
      <c r="N50" s="32"/>
      <c r="O50" s="32">
        <v>1000</v>
      </c>
      <c r="P50" s="32">
        <v>250</v>
      </c>
      <c r="Q50" s="33" t="s">
        <v>54</v>
      </c>
    </row>
    <row r="51" s="3" customFormat="1" ht="21" customHeight="1" spans="1:17">
      <c r="A51" s="31" t="s">
        <v>910</v>
      </c>
      <c r="B51" s="33">
        <v>1</v>
      </c>
      <c r="C51" s="33" t="s">
        <v>282</v>
      </c>
      <c r="D51" s="33"/>
      <c r="E51" s="49">
        <v>0.05</v>
      </c>
      <c r="F51" s="31" t="s">
        <v>602</v>
      </c>
      <c r="G51" s="33" t="s">
        <v>497</v>
      </c>
      <c r="H51" s="33"/>
      <c r="I51" s="32">
        <f t="shared" si="1"/>
        <v>500</v>
      </c>
      <c r="J51" s="32">
        <f t="shared" si="2"/>
        <v>50</v>
      </c>
      <c r="K51" s="32"/>
      <c r="L51" s="32">
        <v>50</v>
      </c>
      <c r="M51" s="32"/>
      <c r="N51" s="32"/>
      <c r="O51" s="32"/>
      <c r="P51" s="32">
        <v>450</v>
      </c>
      <c r="Q51" s="33" t="s">
        <v>54</v>
      </c>
    </row>
    <row r="52" s="3" customFormat="1" ht="21" customHeight="1" spans="1:17">
      <c r="A52" s="31" t="s">
        <v>911</v>
      </c>
      <c r="B52" s="33">
        <v>1</v>
      </c>
      <c r="C52" s="33" t="s">
        <v>282</v>
      </c>
      <c r="D52" s="33" t="s">
        <v>30</v>
      </c>
      <c r="E52" s="49">
        <v>0.3</v>
      </c>
      <c r="F52" s="31" t="s">
        <v>603</v>
      </c>
      <c r="G52" s="33" t="s">
        <v>637</v>
      </c>
      <c r="H52" s="33"/>
      <c r="I52" s="32">
        <f t="shared" si="1"/>
        <v>300</v>
      </c>
      <c r="J52" s="32">
        <f t="shared" si="2"/>
        <v>60</v>
      </c>
      <c r="K52" s="32"/>
      <c r="L52" s="32">
        <v>30</v>
      </c>
      <c r="M52" s="32">
        <v>30</v>
      </c>
      <c r="N52" s="32"/>
      <c r="O52" s="32"/>
      <c r="P52" s="32">
        <v>240</v>
      </c>
      <c r="Q52" s="33" t="s">
        <v>54</v>
      </c>
    </row>
    <row r="53" s="4" customFormat="1" ht="22" customHeight="1" spans="1:17">
      <c r="A53" s="31" t="s">
        <v>39</v>
      </c>
      <c r="B53" s="32">
        <f>SUM(B54,B58,B64,B71,B76)</f>
        <v>27</v>
      </c>
      <c r="C53" s="33"/>
      <c r="D53" s="33"/>
      <c r="E53" s="49">
        <f>SUM(E54,E58,E64,E71,E76)</f>
        <v>56.0824</v>
      </c>
      <c r="F53" s="100"/>
      <c r="G53" s="56"/>
      <c r="H53" s="56" t="s">
        <v>24</v>
      </c>
      <c r="I53" s="32">
        <f t="shared" si="1"/>
        <v>21456.925</v>
      </c>
      <c r="J53" s="32">
        <f t="shared" si="2"/>
        <v>4482.992</v>
      </c>
      <c r="K53" s="32">
        <f t="shared" ref="K53:P53" si="12">SUM(K54,K58,K64,K71,K76)</f>
        <v>2455.992</v>
      </c>
      <c r="L53" s="32">
        <f t="shared" si="12"/>
        <v>1527</v>
      </c>
      <c r="M53" s="32">
        <f t="shared" si="12"/>
        <v>500</v>
      </c>
      <c r="N53" s="32">
        <f t="shared" si="12"/>
        <v>6500</v>
      </c>
      <c r="O53" s="32">
        <f t="shared" si="12"/>
        <v>6600</v>
      </c>
      <c r="P53" s="32">
        <f t="shared" si="12"/>
        <v>3873.933</v>
      </c>
      <c r="Q53" s="33"/>
    </row>
    <row r="54" s="4" customFormat="1" ht="20" customHeight="1" spans="1:17">
      <c r="A54" s="31" t="s">
        <v>40</v>
      </c>
      <c r="B54" s="32">
        <f>SUM(B55:B57)</f>
        <v>3</v>
      </c>
      <c r="C54" s="33"/>
      <c r="D54" s="33" t="s">
        <v>41</v>
      </c>
      <c r="E54" s="49">
        <f>SUM(E55:E57)</f>
        <v>0.1672</v>
      </c>
      <c r="F54" s="100"/>
      <c r="G54" s="56"/>
      <c r="H54" s="56" t="s">
        <v>24</v>
      </c>
      <c r="I54" s="32">
        <f t="shared" si="1"/>
        <v>1786</v>
      </c>
      <c r="J54" s="32">
        <f t="shared" si="2"/>
        <v>367.2</v>
      </c>
      <c r="K54" s="32">
        <f t="shared" ref="K54:P54" si="13">SUM(K55:K57)</f>
        <v>317.2</v>
      </c>
      <c r="L54" s="32">
        <f t="shared" si="13"/>
        <v>50</v>
      </c>
      <c r="M54" s="32">
        <f t="shared" si="13"/>
        <v>0</v>
      </c>
      <c r="N54" s="32">
        <f t="shared" si="13"/>
        <v>500</v>
      </c>
      <c r="O54" s="32">
        <f t="shared" si="13"/>
        <v>300</v>
      </c>
      <c r="P54" s="32">
        <f t="shared" si="13"/>
        <v>618.8</v>
      </c>
      <c r="Q54" s="33"/>
    </row>
    <row r="55" s="3" customFormat="1" ht="22.9" customHeight="1" spans="1:17">
      <c r="A55" s="35" t="s">
        <v>912</v>
      </c>
      <c r="B55" s="33">
        <v>1</v>
      </c>
      <c r="C55" s="33" t="s">
        <v>282</v>
      </c>
      <c r="D55" s="33" t="s">
        <v>41</v>
      </c>
      <c r="E55" s="49">
        <v>0.1</v>
      </c>
      <c r="F55" s="31" t="s">
        <v>913</v>
      </c>
      <c r="G55" s="33" t="s">
        <v>637</v>
      </c>
      <c r="H55" s="33"/>
      <c r="I55" s="32">
        <f t="shared" si="1"/>
        <v>1200</v>
      </c>
      <c r="J55" s="32">
        <f t="shared" si="2"/>
        <v>100</v>
      </c>
      <c r="K55" s="32">
        <v>50</v>
      </c>
      <c r="L55" s="32">
        <v>50</v>
      </c>
      <c r="M55" s="32"/>
      <c r="N55" s="32">
        <v>500</v>
      </c>
      <c r="O55" s="32">
        <v>300</v>
      </c>
      <c r="P55" s="32">
        <v>300</v>
      </c>
      <c r="Q55" s="33" t="s">
        <v>54</v>
      </c>
    </row>
    <row r="56" s="4" customFormat="1" ht="22.9" customHeight="1" spans="1:17">
      <c r="A56" s="31" t="s">
        <v>914</v>
      </c>
      <c r="B56" s="33">
        <v>1</v>
      </c>
      <c r="C56" s="33"/>
      <c r="D56" s="33" t="s">
        <v>41</v>
      </c>
      <c r="E56" s="49">
        <v>0.0172</v>
      </c>
      <c r="F56" s="31" t="s">
        <v>915</v>
      </c>
      <c r="G56" s="33" t="s">
        <v>637</v>
      </c>
      <c r="H56" s="33"/>
      <c r="I56" s="32">
        <f t="shared" si="1"/>
        <v>86</v>
      </c>
      <c r="J56" s="32">
        <f t="shared" si="2"/>
        <v>17.2</v>
      </c>
      <c r="K56" s="32">
        <v>17.2</v>
      </c>
      <c r="L56" s="32"/>
      <c r="M56" s="32"/>
      <c r="N56" s="32"/>
      <c r="O56" s="32"/>
      <c r="P56" s="32">
        <v>68.8</v>
      </c>
      <c r="Q56" s="33" t="s">
        <v>58</v>
      </c>
    </row>
    <row r="57" s="67" customFormat="1" ht="22.9" customHeight="1" spans="1:17">
      <c r="A57" s="31" t="s">
        <v>916</v>
      </c>
      <c r="B57" s="32">
        <v>1</v>
      </c>
      <c r="C57" s="33" t="s">
        <v>282</v>
      </c>
      <c r="D57" s="33" t="s">
        <v>41</v>
      </c>
      <c r="E57" s="49">
        <v>0.05</v>
      </c>
      <c r="F57" s="31" t="s">
        <v>917</v>
      </c>
      <c r="G57" s="56" t="s">
        <v>637</v>
      </c>
      <c r="H57" s="56" t="s">
        <v>115</v>
      </c>
      <c r="I57" s="32">
        <f t="shared" si="1"/>
        <v>500</v>
      </c>
      <c r="J57" s="32">
        <f t="shared" si="2"/>
        <v>250</v>
      </c>
      <c r="K57" s="32">
        <v>250</v>
      </c>
      <c r="L57" s="32"/>
      <c r="M57" s="32"/>
      <c r="N57" s="32"/>
      <c r="O57" s="32"/>
      <c r="P57" s="32">
        <f>K57</f>
        <v>250</v>
      </c>
      <c r="Q57" s="33"/>
    </row>
    <row r="58" s="4" customFormat="1" ht="21" customHeight="1" spans="1:17">
      <c r="A58" s="31" t="s">
        <v>44</v>
      </c>
      <c r="B58" s="32">
        <f>SUM(B59:B63)</f>
        <v>5</v>
      </c>
      <c r="C58" s="33"/>
      <c r="D58" s="33" t="s">
        <v>45</v>
      </c>
      <c r="E58" s="49">
        <f>SUM(E59:E63)</f>
        <v>5.1993</v>
      </c>
      <c r="F58" s="100"/>
      <c r="G58" s="56"/>
      <c r="H58" s="56" t="s">
        <v>24</v>
      </c>
      <c r="I58" s="32">
        <f t="shared" si="1"/>
        <v>5138.2</v>
      </c>
      <c r="J58" s="32">
        <f t="shared" si="2"/>
        <v>1099.65</v>
      </c>
      <c r="K58" s="32">
        <f t="shared" ref="K58:P58" si="14">SUM(K59:K63)</f>
        <v>434.65</v>
      </c>
      <c r="L58" s="32">
        <f t="shared" si="14"/>
        <v>465</v>
      </c>
      <c r="M58" s="32">
        <f t="shared" si="14"/>
        <v>200</v>
      </c>
      <c r="N58" s="32">
        <f t="shared" si="14"/>
        <v>0</v>
      </c>
      <c r="O58" s="32">
        <f t="shared" si="14"/>
        <v>2000</v>
      </c>
      <c r="P58" s="32">
        <f t="shared" si="14"/>
        <v>2038.55</v>
      </c>
      <c r="Q58" s="33"/>
    </row>
    <row r="59" s="4" customFormat="1" customHeight="1" spans="1:17">
      <c r="A59" s="31" t="s">
        <v>918</v>
      </c>
      <c r="B59" s="33">
        <v>1</v>
      </c>
      <c r="C59" s="33" t="s">
        <v>282</v>
      </c>
      <c r="D59" s="33" t="s">
        <v>45</v>
      </c>
      <c r="E59" s="49">
        <v>0.11</v>
      </c>
      <c r="F59" s="31" t="s">
        <v>919</v>
      </c>
      <c r="G59" s="33" t="s">
        <v>637</v>
      </c>
      <c r="H59" s="33"/>
      <c r="I59" s="32">
        <f t="shared" si="1"/>
        <v>77</v>
      </c>
      <c r="J59" s="32">
        <f t="shared" si="2"/>
        <v>55</v>
      </c>
      <c r="K59" s="32"/>
      <c r="L59" s="32">
        <v>55</v>
      </c>
      <c r="M59" s="32"/>
      <c r="N59" s="32"/>
      <c r="O59" s="32"/>
      <c r="P59" s="32">
        <v>22</v>
      </c>
      <c r="Q59" s="33"/>
    </row>
    <row r="60" s="4" customFormat="1" customHeight="1" spans="1:17">
      <c r="A60" s="31" t="s">
        <v>920</v>
      </c>
      <c r="B60" s="33">
        <v>1</v>
      </c>
      <c r="C60" s="33" t="s">
        <v>282</v>
      </c>
      <c r="D60" s="33" t="s">
        <v>45</v>
      </c>
      <c r="E60" s="49">
        <v>0.0132</v>
      </c>
      <c r="F60" s="31" t="s">
        <v>921</v>
      </c>
      <c r="G60" s="33" t="s">
        <v>637</v>
      </c>
      <c r="H60" s="33"/>
      <c r="I60" s="32">
        <f t="shared" si="1"/>
        <v>11.88</v>
      </c>
      <c r="J60" s="32">
        <f t="shared" si="2"/>
        <v>6.6</v>
      </c>
      <c r="K60" s="32">
        <v>6.6</v>
      </c>
      <c r="L60" s="32"/>
      <c r="M60" s="32"/>
      <c r="N60" s="32"/>
      <c r="O60" s="32"/>
      <c r="P60" s="32">
        <v>5.28</v>
      </c>
      <c r="Q60" s="33" t="s">
        <v>58</v>
      </c>
    </row>
    <row r="61" s="4" customFormat="1" customHeight="1" spans="1:17">
      <c r="A61" s="31" t="s">
        <v>922</v>
      </c>
      <c r="B61" s="33">
        <v>1</v>
      </c>
      <c r="C61" s="33" t="s">
        <v>282</v>
      </c>
      <c r="D61" s="33" t="s">
        <v>45</v>
      </c>
      <c r="E61" s="49">
        <v>0.0161</v>
      </c>
      <c r="F61" s="31" t="s">
        <v>923</v>
      </c>
      <c r="G61" s="33" t="s">
        <v>637</v>
      </c>
      <c r="H61" s="33"/>
      <c r="I61" s="32">
        <f t="shared" si="1"/>
        <v>19.32</v>
      </c>
      <c r="J61" s="32">
        <f t="shared" si="2"/>
        <v>8.05</v>
      </c>
      <c r="K61" s="32">
        <v>8.05</v>
      </c>
      <c r="L61" s="32"/>
      <c r="M61" s="32"/>
      <c r="N61" s="32"/>
      <c r="O61" s="32"/>
      <c r="P61" s="32">
        <v>11.27</v>
      </c>
      <c r="Q61" s="33" t="s">
        <v>58</v>
      </c>
    </row>
    <row r="62" s="4" customFormat="1" customHeight="1" spans="1:17">
      <c r="A62" s="31" t="s">
        <v>924</v>
      </c>
      <c r="B62" s="33">
        <v>1</v>
      </c>
      <c r="C62" s="33" t="s">
        <v>282</v>
      </c>
      <c r="D62" s="33" t="s">
        <v>45</v>
      </c>
      <c r="E62" s="49">
        <v>0.06</v>
      </c>
      <c r="F62" s="31" t="s">
        <v>925</v>
      </c>
      <c r="G62" s="33" t="s">
        <v>637</v>
      </c>
      <c r="H62" s="33" t="s">
        <v>24</v>
      </c>
      <c r="I62" s="32">
        <f t="shared" si="1"/>
        <v>30</v>
      </c>
      <c r="J62" s="32">
        <f t="shared" si="2"/>
        <v>30</v>
      </c>
      <c r="K62" s="104">
        <v>20</v>
      </c>
      <c r="L62" s="104">
        <v>10</v>
      </c>
      <c r="M62" s="32"/>
      <c r="N62" s="32"/>
      <c r="O62" s="32"/>
      <c r="P62" s="32"/>
      <c r="Q62" s="33" t="s">
        <v>513</v>
      </c>
    </row>
    <row r="63" s="180" customFormat="1" ht="21" customHeight="1" spans="1:17">
      <c r="A63" s="35" t="s">
        <v>926</v>
      </c>
      <c r="B63" s="33">
        <v>1</v>
      </c>
      <c r="C63" s="33" t="s">
        <v>282</v>
      </c>
      <c r="D63" s="33" t="s">
        <v>45</v>
      </c>
      <c r="E63" s="49">
        <v>5</v>
      </c>
      <c r="F63" s="31" t="s">
        <v>927</v>
      </c>
      <c r="G63" s="33" t="s">
        <v>637</v>
      </c>
      <c r="H63" s="33"/>
      <c r="I63" s="32">
        <f t="shared" si="1"/>
        <v>5000</v>
      </c>
      <c r="J63" s="32">
        <f t="shared" si="2"/>
        <v>1000</v>
      </c>
      <c r="K63" s="32">
        <v>400</v>
      </c>
      <c r="L63" s="32">
        <v>400</v>
      </c>
      <c r="M63" s="32">
        <v>200</v>
      </c>
      <c r="N63" s="32"/>
      <c r="O63" s="32">
        <v>2000</v>
      </c>
      <c r="P63" s="32">
        <v>2000</v>
      </c>
      <c r="Q63" s="33" t="s">
        <v>54</v>
      </c>
    </row>
    <row r="64" s="4" customFormat="1" ht="20" customHeight="1" spans="1:17">
      <c r="A64" s="31" t="s">
        <v>47</v>
      </c>
      <c r="B64" s="32">
        <f>SUM(B65:B70)</f>
        <v>7</v>
      </c>
      <c r="C64" s="33"/>
      <c r="D64" s="33" t="s">
        <v>41</v>
      </c>
      <c r="E64" s="49">
        <f>SUM(E65:E70)</f>
        <v>12.1677</v>
      </c>
      <c r="F64" s="100"/>
      <c r="G64" s="56"/>
      <c r="H64" s="56" t="s">
        <v>24</v>
      </c>
      <c r="I64" s="32">
        <f t="shared" si="1"/>
        <v>12798.27</v>
      </c>
      <c r="J64" s="32">
        <f t="shared" si="2"/>
        <v>1896.16</v>
      </c>
      <c r="K64" s="32">
        <f t="shared" ref="J64:P64" si="15">SUM(K65:K70)</f>
        <v>734.16</v>
      </c>
      <c r="L64" s="32">
        <f t="shared" si="15"/>
        <v>912</v>
      </c>
      <c r="M64" s="32">
        <f t="shared" si="15"/>
        <v>250</v>
      </c>
      <c r="N64" s="32">
        <f t="shared" si="15"/>
        <v>6000</v>
      </c>
      <c r="O64" s="32">
        <f t="shared" si="15"/>
        <v>4000</v>
      </c>
      <c r="P64" s="32">
        <f t="shared" si="15"/>
        <v>902.11</v>
      </c>
      <c r="Q64" s="33"/>
    </row>
    <row r="65" s="4" customFormat="1" ht="12" customHeight="1" spans="1:17">
      <c r="A65" s="31" t="s">
        <v>928</v>
      </c>
      <c r="B65" s="33">
        <v>1</v>
      </c>
      <c r="C65" s="33" t="s">
        <v>282</v>
      </c>
      <c r="D65" s="33" t="s">
        <v>41</v>
      </c>
      <c r="E65" s="49">
        <v>0.13</v>
      </c>
      <c r="F65" s="31" t="s">
        <v>929</v>
      </c>
      <c r="G65" s="33" t="s">
        <v>637</v>
      </c>
      <c r="H65" s="33"/>
      <c r="I65" s="32">
        <f t="shared" si="1"/>
        <v>325</v>
      </c>
      <c r="J65" s="32">
        <f t="shared" si="2"/>
        <v>260</v>
      </c>
      <c r="K65" s="32"/>
      <c r="L65" s="32">
        <v>260</v>
      </c>
      <c r="M65" s="32"/>
      <c r="N65" s="32"/>
      <c r="O65" s="32"/>
      <c r="P65" s="32">
        <v>65</v>
      </c>
      <c r="Q65" s="33" t="s">
        <v>58</v>
      </c>
    </row>
    <row r="66" s="4" customFormat="1" ht="15" customHeight="1" spans="1:17">
      <c r="A66" s="31" t="s">
        <v>930</v>
      </c>
      <c r="B66" s="33">
        <v>1</v>
      </c>
      <c r="C66" s="33" t="s">
        <v>282</v>
      </c>
      <c r="D66" s="33" t="s">
        <v>41</v>
      </c>
      <c r="E66" s="49">
        <v>0.005</v>
      </c>
      <c r="F66" s="31" t="s">
        <v>931</v>
      </c>
      <c r="G66" s="33" t="s">
        <v>637</v>
      </c>
      <c r="H66" s="33" t="s">
        <v>24</v>
      </c>
      <c r="I66" s="32">
        <f t="shared" si="1"/>
        <v>10</v>
      </c>
      <c r="J66" s="32">
        <f t="shared" si="2"/>
        <v>10</v>
      </c>
      <c r="K66" s="104">
        <v>8</v>
      </c>
      <c r="L66" s="104">
        <v>2</v>
      </c>
      <c r="M66" s="32"/>
      <c r="N66" s="32"/>
      <c r="O66" s="32"/>
      <c r="P66" s="32"/>
      <c r="Q66" s="33" t="s">
        <v>513</v>
      </c>
    </row>
    <row r="67" s="4" customFormat="1" ht="23" customHeight="1" spans="1:17">
      <c r="A67" s="31" t="s">
        <v>932</v>
      </c>
      <c r="B67" s="33">
        <v>1</v>
      </c>
      <c r="C67" s="33" t="s">
        <v>282</v>
      </c>
      <c r="D67" s="33" t="s">
        <v>41</v>
      </c>
      <c r="E67" s="49">
        <v>0.017</v>
      </c>
      <c r="F67" s="150" t="s">
        <v>933</v>
      </c>
      <c r="G67" s="33" t="s">
        <v>637</v>
      </c>
      <c r="H67" s="33"/>
      <c r="I67" s="32">
        <f t="shared" si="1"/>
        <v>38.6</v>
      </c>
      <c r="J67" s="32">
        <f t="shared" si="2"/>
        <v>13.6</v>
      </c>
      <c r="K67" s="32">
        <v>13.6</v>
      </c>
      <c r="L67" s="32"/>
      <c r="M67" s="32"/>
      <c r="N67" s="32"/>
      <c r="O67" s="32"/>
      <c r="P67" s="32">
        <v>25</v>
      </c>
      <c r="Q67" s="33" t="s">
        <v>58</v>
      </c>
    </row>
    <row r="68" s="4" customFormat="1" ht="24" customHeight="1" spans="1:17">
      <c r="A68" s="31" t="s">
        <v>934</v>
      </c>
      <c r="B68" s="33">
        <v>2</v>
      </c>
      <c r="C68" s="33" t="s">
        <v>282</v>
      </c>
      <c r="D68" s="33" t="s">
        <v>41</v>
      </c>
      <c r="E68" s="49">
        <v>0.0157</v>
      </c>
      <c r="F68" s="150" t="s">
        <v>935</v>
      </c>
      <c r="G68" s="33" t="s">
        <v>637</v>
      </c>
      <c r="H68" s="33"/>
      <c r="I68" s="32">
        <f t="shared" si="1"/>
        <v>24.67</v>
      </c>
      <c r="J68" s="32">
        <f t="shared" si="2"/>
        <v>12.56</v>
      </c>
      <c r="K68" s="32">
        <v>12.56</v>
      </c>
      <c r="L68" s="32"/>
      <c r="M68" s="32"/>
      <c r="N68" s="32"/>
      <c r="O68" s="32"/>
      <c r="P68" s="32">
        <v>12.11</v>
      </c>
      <c r="Q68" s="33" t="s">
        <v>58</v>
      </c>
    </row>
    <row r="69" s="3" customFormat="1" ht="26" customHeight="1" spans="1:17">
      <c r="A69" s="31" t="s">
        <v>936</v>
      </c>
      <c r="B69" s="33">
        <v>1</v>
      </c>
      <c r="C69" s="33" t="s">
        <v>282</v>
      </c>
      <c r="D69" s="33" t="s">
        <v>41</v>
      </c>
      <c r="E69" s="49">
        <v>2</v>
      </c>
      <c r="F69" s="31" t="s">
        <v>937</v>
      </c>
      <c r="G69" s="33" t="s">
        <v>637</v>
      </c>
      <c r="H69" s="33"/>
      <c r="I69" s="32">
        <f t="shared" si="1"/>
        <v>2400</v>
      </c>
      <c r="J69" s="32">
        <f t="shared" si="2"/>
        <v>600</v>
      </c>
      <c r="K69" s="32">
        <v>300</v>
      </c>
      <c r="L69" s="32">
        <v>250</v>
      </c>
      <c r="M69" s="32">
        <v>50</v>
      </c>
      <c r="N69" s="32"/>
      <c r="O69" s="32">
        <v>1000</v>
      </c>
      <c r="P69" s="32">
        <v>800</v>
      </c>
      <c r="Q69" s="33" t="s">
        <v>54</v>
      </c>
    </row>
    <row r="70" s="3" customFormat="1" ht="46" customHeight="1" spans="1:17">
      <c r="A70" s="31" t="s">
        <v>938</v>
      </c>
      <c r="B70" s="33">
        <v>1</v>
      </c>
      <c r="C70" s="33" t="s">
        <v>306</v>
      </c>
      <c r="D70" s="33" t="s">
        <v>41</v>
      </c>
      <c r="E70" s="49">
        <v>10</v>
      </c>
      <c r="F70" s="31" t="s">
        <v>591</v>
      </c>
      <c r="G70" s="33" t="s">
        <v>637</v>
      </c>
      <c r="H70" s="33"/>
      <c r="I70" s="32">
        <f t="shared" si="1"/>
        <v>10000</v>
      </c>
      <c r="J70" s="32">
        <f t="shared" si="2"/>
        <v>1000</v>
      </c>
      <c r="K70" s="32">
        <v>400</v>
      </c>
      <c r="L70" s="32">
        <v>400</v>
      </c>
      <c r="M70" s="32">
        <v>200</v>
      </c>
      <c r="N70" s="32">
        <v>6000</v>
      </c>
      <c r="O70" s="32">
        <v>3000</v>
      </c>
      <c r="P70" s="32"/>
      <c r="Q70" s="33" t="s">
        <v>54</v>
      </c>
    </row>
    <row r="71" s="4" customFormat="1" ht="18" customHeight="1" spans="1:17">
      <c r="A71" s="31" t="s">
        <v>49</v>
      </c>
      <c r="B71" s="32">
        <f>SUM(B72:B75)</f>
        <v>11</v>
      </c>
      <c r="C71" s="33"/>
      <c r="D71" s="33" t="s">
        <v>50</v>
      </c>
      <c r="E71" s="49">
        <f>SUM(E72:E75)</f>
        <v>38.4982</v>
      </c>
      <c r="F71" s="100"/>
      <c r="G71" s="56"/>
      <c r="H71" s="56" t="s">
        <v>24</v>
      </c>
      <c r="I71" s="32">
        <f>SUM(J71,N71:P71)</f>
        <v>1711.455</v>
      </c>
      <c r="J71" s="32">
        <f>SUM(K71:M71)</f>
        <v>1104.982</v>
      </c>
      <c r="K71" s="32">
        <f t="shared" ref="K71:P71" si="16">SUM(K72:K75)</f>
        <v>954.982</v>
      </c>
      <c r="L71" s="32">
        <f t="shared" si="16"/>
        <v>100</v>
      </c>
      <c r="M71" s="32">
        <f t="shared" si="16"/>
        <v>50</v>
      </c>
      <c r="N71" s="32">
        <f t="shared" si="16"/>
        <v>0</v>
      </c>
      <c r="O71" s="32">
        <f t="shared" si="16"/>
        <v>300</v>
      </c>
      <c r="P71" s="32">
        <f t="shared" si="16"/>
        <v>306.473</v>
      </c>
      <c r="Q71" s="33"/>
    </row>
    <row r="72" s="4" customFormat="1" ht="19" spans="1:17">
      <c r="A72" s="31" t="s">
        <v>939</v>
      </c>
      <c r="B72" s="33">
        <v>1</v>
      </c>
      <c r="C72" s="33"/>
      <c r="D72" s="33" t="s">
        <v>50</v>
      </c>
      <c r="E72" s="49">
        <v>0.2982</v>
      </c>
      <c r="F72" s="31" t="s">
        <v>940</v>
      </c>
      <c r="G72" s="34"/>
      <c r="H72" s="33"/>
      <c r="I72" s="32">
        <f t="shared" ref="I72:I90" si="17">SUM(J72,N72:P72)</f>
        <v>7.455</v>
      </c>
      <c r="J72" s="32">
        <f t="shared" ref="J72:J90" si="18">SUM(K72:M72)</f>
        <v>2.982</v>
      </c>
      <c r="K72" s="32">
        <v>2.982</v>
      </c>
      <c r="L72" s="32"/>
      <c r="M72" s="32"/>
      <c r="N72" s="32"/>
      <c r="O72" s="32"/>
      <c r="P72" s="32">
        <v>4.473</v>
      </c>
      <c r="Q72" s="33" t="s">
        <v>58</v>
      </c>
    </row>
    <row r="73" s="67" customFormat="1" ht="27" customHeight="1" spans="1:17">
      <c r="A73" s="31" t="s">
        <v>941</v>
      </c>
      <c r="B73" s="32">
        <v>1</v>
      </c>
      <c r="C73" s="33" t="s">
        <v>282</v>
      </c>
      <c r="D73" s="33" t="s">
        <v>50</v>
      </c>
      <c r="E73" s="102">
        <v>0.2</v>
      </c>
      <c r="F73" s="31" t="s">
        <v>942</v>
      </c>
      <c r="G73" s="56" t="s">
        <v>637</v>
      </c>
      <c r="H73" s="56" t="s">
        <v>115</v>
      </c>
      <c r="I73" s="32">
        <f t="shared" si="17"/>
        <v>4</v>
      </c>
      <c r="J73" s="32">
        <f t="shared" si="18"/>
        <v>2</v>
      </c>
      <c r="K73" s="104">
        <v>2</v>
      </c>
      <c r="L73" s="32"/>
      <c r="M73" s="32"/>
      <c r="N73" s="32"/>
      <c r="O73" s="32"/>
      <c r="P73" s="32">
        <f>J73</f>
        <v>2</v>
      </c>
      <c r="Q73" s="33"/>
    </row>
    <row r="74" s="67" customFormat="1" ht="30" customHeight="1" spans="1:17">
      <c r="A74" s="31" t="s">
        <v>943</v>
      </c>
      <c r="B74" s="32">
        <v>8</v>
      </c>
      <c r="C74" s="33" t="s">
        <v>282</v>
      </c>
      <c r="D74" s="33" t="s">
        <v>77</v>
      </c>
      <c r="E74" s="104">
        <v>8</v>
      </c>
      <c r="F74" s="31" t="s">
        <v>944</v>
      </c>
      <c r="G74" s="56"/>
      <c r="H74" s="56"/>
      <c r="I74" s="32">
        <f t="shared" si="17"/>
        <v>800</v>
      </c>
      <c r="J74" s="32">
        <f t="shared" si="18"/>
        <v>800</v>
      </c>
      <c r="K74" s="104">
        <v>800</v>
      </c>
      <c r="L74" s="32"/>
      <c r="M74" s="32"/>
      <c r="N74" s="32"/>
      <c r="O74" s="32"/>
      <c r="P74" s="32"/>
      <c r="Q74" s="33" t="s">
        <v>58</v>
      </c>
    </row>
    <row r="75" s="3" customFormat="1" ht="24" customHeight="1" spans="1:17">
      <c r="A75" s="31" t="s">
        <v>945</v>
      </c>
      <c r="B75" s="33">
        <v>1</v>
      </c>
      <c r="C75" s="33" t="s">
        <v>282</v>
      </c>
      <c r="D75" s="33" t="s">
        <v>50</v>
      </c>
      <c r="E75" s="49">
        <v>30</v>
      </c>
      <c r="F75" s="31" t="s">
        <v>946</v>
      </c>
      <c r="G75" s="33" t="s">
        <v>637</v>
      </c>
      <c r="H75" s="33"/>
      <c r="I75" s="32">
        <f t="shared" si="17"/>
        <v>900</v>
      </c>
      <c r="J75" s="32">
        <f t="shared" si="18"/>
        <v>300</v>
      </c>
      <c r="K75" s="32">
        <v>150</v>
      </c>
      <c r="L75" s="32">
        <v>100</v>
      </c>
      <c r="M75" s="32">
        <v>50</v>
      </c>
      <c r="N75" s="32"/>
      <c r="O75" s="32">
        <v>300</v>
      </c>
      <c r="P75" s="32">
        <v>300</v>
      </c>
      <c r="Q75" s="33" t="s">
        <v>54</v>
      </c>
    </row>
    <row r="76" s="67" customFormat="1" ht="19" customHeight="1" spans="1:17">
      <c r="A76" s="31" t="s">
        <v>55</v>
      </c>
      <c r="B76" s="32">
        <f>SUM(B77:B77)</f>
        <v>1</v>
      </c>
      <c r="C76" s="33"/>
      <c r="D76" s="33"/>
      <c r="E76" s="49">
        <f>SUM(E77:E77)</f>
        <v>0.05</v>
      </c>
      <c r="F76" s="100"/>
      <c r="G76" s="56"/>
      <c r="H76" s="56"/>
      <c r="I76" s="32">
        <f t="shared" si="17"/>
        <v>23</v>
      </c>
      <c r="J76" s="32">
        <f t="shared" si="18"/>
        <v>15</v>
      </c>
      <c r="K76" s="32">
        <f t="shared" ref="K76:P76" si="19">SUM(K77:K77)</f>
        <v>15</v>
      </c>
      <c r="L76" s="32">
        <f t="shared" si="19"/>
        <v>0</v>
      </c>
      <c r="M76" s="32">
        <f t="shared" si="19"/>
        <v>0</v>
      </c>
      <c r="N76" s="32">
        <f t="shared" si="19"/>
        <v>0</v>
      </c>
      <c r="O76" s="32">
        <f t="shared" si="19"/>
        <v>0</v>
      </c>
      <c r="P76" s="32">
        <f t="shared" si="19"/>
        <v>8</v>
      </c>
      <c r="Q76" s="33"/>
    </row>
    <row r="77" s="67" customFormat="1" ht="21" customHeight="1" spans="1:17">
      <c r="A77" s="31" t="s">
        <v>57</v>
      </c>
      <c r="B77" s="32">
        <v>1</v>
      </c>
      <c r="C77" s="33" t="s">
        <v>282</v>
      </c>
      <c r="D77" s="33" t="s">
        <v>947</v>
      </c>
      <c r="E77" s="49">
        <v>0.05</v>
      </c>
      <c r="F77" s="31" t="s">
        <v>948</v>
      </c>
      <c r="G77" s="56" t="s">
        <v>637</v>
      </c>
      <c r="H77" s="56" t="s">
        <v>115</v>
      </c>
      <c r="I77" s="32">
        <f t="shared" si="17"/>
        <v>23</v>
      </c>
      <c r="J77" s="32">
        <f t="shared" si="18"/>
        <v>15</v>
      </c>
      <c r="K77" s="32">
        <v>15</v>
      </c>
      <c r="L77" s="32"/>
      <c r="M77" s="32"/>
      <c r="N77" s="32"/>
      <c r="O77" s="32"/>
      <c r="P77" s="32">
        <v>8</v>
      </c>
      <c r="Q77" s="33" t="s">
        <v>58</v>
      </c>
    </row>
    <row r="78" s="4" customFormat="1" ht="23" customHeight="1" spans="1:17">
      <c r="A78" s="35" t="s">
        <v>59</v>
      </c>
      <c r="B78" s="32">
        <f>SUM(B79:B81)</f>
        <v>3</v>
      </c>
      <c r="C78" s="33"/>
      <c r="D78" s="33" t="s">
        <v>30</v>
      </c>
      <c r="E78" s="49">
        <f>SUM(E79:E81)</f>
        <v>0.45</v>
      </c>
      <c r="F78" s="100"/>
      <c r="G78" s="56"/>
      <c r="H78" s="56" t="s">
        <v>24</v>
      </c>
      <c r="I78" s="32">
        <f t="shared" si="17"/>
        <v>5800</v>
      </c>
      <c r="J78" s="32">
        <f t="shared" si="18"/>
        <v>1060</v>
      </c>
      <c r="K78" s="32">
        <f t="shared" ref="K78:P78" si="20">SUM(K79:K81)</f>
        <v>400</v>
      </c>
      <c r="L78" s="32">
        <f t="shared" si="20"/>
        <v>560</v>
      </c>
      <c r="M78" s="32">
        <f t="shared" si="20"/>
        <v>100</v>
      </c>
      <c r="N78" s="32">
        <f t="shared" si="20"/>
        <v>2000</v>
      </c>
      <c r="O78" s="32">
        <f t="shared" si="20"/>
        <v>2000</v>
      </c>
      <c r="P78" s="32">
        <f t="shared" si="20"/>
        <v>740</v>
      </c>
      <c r="Q78" s="33"/>
    </row>
    <row r="79" s="3" customFormat="1" ht="23" customHeight="1" spans="1:17">
      <c r="A79" s="35" t="s">
        <v>949</v>
      </c>
      <c r="B79" s="33">
        <v>1</v>
      </c>
      <c r="C79" s="33" t="s">
        <v>282</v>
      </c>
      <c r="D79" s="33" t="s">
        <v>30</v>
      </c>
      <c r="E79" s="49">
        <v>0.1</v>
      </c>
      <c r="F79" s="31" t="s">
        <v>950</v>
      </c>
      <c r="G79" s="33" t="s">
        <v>637</v>
      </c>
      <c r="H79" s="33"/>
      <c r="I79" s="32">
        <f t="shared" si="17"/>
        <v>3000</v>
      </c>
      <c r="J79" s="32">
        <f t="shared" si="18"/>
        <v>500</v>
      </c>
      <c r="K79" s="32">
        <v>200</v>
      </c>
      <c r="L79" s="32">
        <v>200</v>
      </c>
      <c r="M79" s="32">
        <v>100</v>
      </c>
      <c r="N79" s="32">
        <v>1000</v>
      </c>
      <c r="O79" s="32">
        <v>1000</v>
      </c>
      <c r="P79" s="32">
        <v>500</v>
      </c>
      <c r="Q79" s="33" t="s">
        <v>54</v>
      </c>
    </row>
    <row r="80" s="3" customFormat="1" ht="22" customHeight="1" spans="1:17">
      <c r="A80" s="35" t="s">
        <v>951</v>
      </c>
      <c r="B80" s="33">
        <v>1</v>
      </c>
      <c r="C80" s="33" t="s">
        <v>282</v>
      </c>
      <c r="D80" s="33" t="s">
        <v>30</v>
      </c>
      <c r="E80" s="49">
        <v>0.05</v>
      </c>
      <c r="F80" s="31" t="s">
        <v>952</v>
      </c>
      <c r="G80" s="33" t="s">
        <v>637</v>
      </c>
      <c r="H80" s="33"/>
      <c r="I80" s="32">
        <f t="shared" si="17"/>
        <v>2500</v>
      </c>
      <c r="J80" s="32">
        <f t="shared" si="18"/>
        <v>500</v>
      </c>
      <c r="K80" s="32">
        <v>200</v>
      </c>
      <c r="L80" s="32">
        <v>300</v>
      </c>
      <c r="M80" s="32"/>
      <c r="N80" s="32">
        <v>1000</v>
      </c>
      <c r="O80" s="32">
        <v>1000</v>
      </c>
      <c r="P80" s="32"/>
      <c r="Q80" s="33" t="s">
        <v>54</v>
      </c>
    </row>
    <row r="81" s="3" customFormat="1" ht="25" customHeight="1" spans="1:17">
      <c r="A81" s="35" t="s">
        <v>953</v>
      </c>
      <c r="B81" s="33">
        <v>1</v>
      </c>
      <c r="C81" s="33" t="s">
        <v>282</v>
      </c>
      <c r="D81" s="33" t="s">
        <v>30</v>
      </c>
      <c r="E81" s="49">
        <v>0.3</v>
      </c>
      <c r="F81" s="31" t="s">
        <v>954</v>
      </c>
      <c r="G81" s="33" t="s">
        <v>637</v>
      </c>
      <c r="H81" s="33"/>
      <c r="I81" s="32">
        <f t="shared" si="17"/>
        <v>300</v>
      </c>
      <c r="J81" s="32">
        <f t="shared" si="18"/>
        <v>60</v>
      </c>
      <c r="K81" s="32"/>
      <c r="L81" s="32">
        <v>60</v>
      </c>
      <c r="M81" s="32"/>
      <c r="N81" s="32"/>
      <c r="O81" s="32"/>
      <c r="P81" s="32">
        <v>240</v>
      </c>
      <c r="Q81" s="33" t="s">
        <v>54</v>
      </c>
    </row>
    <row r="82" s="4" customFormat="1" ht="9.5" spans="1:17">
      <c r="A82" s="31" t="s">
        <v>61</v>
      </c>
      <c r="B82" s="32"/>
      <c r="C82" s="33"/>
      <c r="D82" s="33" t="s">
        <v>30</v>
      </c>
      <c r="E82" s="49"/>
      <c r="F82" s="100"/>
      <c r="G82" s="56"/>
      <c r="H82" s="56" t="s">
        <v>24</v>
      </c>
      <c r="I82" s="32">
        <f t="shared" si="17"/>
        <v>0</v>
      </c>
      <c r="J82" s="32">
        <f t="shared" si="18"/>
        <v>0</v>
      </c>
      <c r="K82" s="32"/>
      <c r="L82" s="32"/>
      <c r="M82" s="32"/>
      <c r="N82" s="32"/>
      <c r="O82" s="32"/>
      <c r="P82" s="32"/>
      <c r="Q82" s="33"/>
    </row>
    <row r="83" s="67" customFormat="1" ht="15" customHeight="1" spans="1:17">
      <c r="A83" s="31" t="s">
        <v>62</v>
      </c>
      <c r="B83" s="32">
        <f>B84+B85+B87+B88+B89+B91+B92</f>
        <v>2</v>
      </c>
      <c r="C83" s="33"/>
      <c r="D83" s="33"/>
      <c r="E83" s="49">
        <f>E84+E85+E87+E88+E89+E91+E92</f>
        <v>2.3</v>
      </c>
      <c r="F83" s="100"/>
      <c r="G83" s="56"/>
      <c r="H83" s="56" t="s">
        <v>24</v>
      </c>
      <c r="I83" s="32">
        <f t="shared" si="17"/>
        <v>905</v>
      </c>
      <c r="J83" s="32">
        <f t="shared" si="18"/>
        <v>290</v>
      </c>
      <c r="K83" s="32">
        <f>K84+K85+K87+K88+K89+K91+K92</f>
        <v>30</v>
      </c>
      <c r="L83" s="32">
        <f t="shared" ref="K83:P83" si="21">L84+L85+L87+L88+L89+L91+L92</f>
        <v>230</v>
      </c>
      <c r="M83" s="32">
        <f t="shared" si="21"/>
        <v>30</v>
      </c>
      <c r="N83" s="32">
        <f t="shared" si="21"/>
        <v>0</v>
      </c>
      <c r="O83" s="32">
        <f t="shared" si="21"/>
        <v>0</v>
      </c>
      <c r="P83" s="32">
        <f t="shared" si="21"/>
        <v>615</v>
      </c>
      <c r="Q83" s="33" t="s">
        <v>63</v>
      </c>
    </row>
    <row r="84" s="67" customFormat="1" ht="9.5" spans="1:17">
      <c r="A84" s="31" t="s">
        <v>64</v>
      </c>
      <c r="B84" s="32"/>
      <c r="C84" s="33"/>
      <c r="D84" s="33" t="s">
        <v>30</v>
      </c>
      <c r="E84" s="49"/>
      <c r="F84" s="100"/>
      <c r="G84" s="56"/>
      <c r="H84" s="56" t="s">
        <v>24</v>
      </c>
      <c r="I84" s="32">
        <f t="shared" si="17"/>
        <v>0</v>
      </c>
      <c r="J84" s="32">
        <f t="shared" si="18"/>
        <v>0</v>
      </c>
      <c r="K84" s="32"/>
      <c r="L84" s="32"/>
      <c r="M84" s="32"/>
      <c r="N84" s="32"/>
      <c r="O84" s="32"/>
      <c r="P84" s="32"/>
      <c r="Q84" s="33" t="s">
        <v>63</v>
      </c>
    </row>
    <row r="85" s="67" customFormat="1" ht="15" customHeight="1" spans="1:17">
      <c r="A85" s="31" t="s">
        <v>66</v>
      </c>
      <c r="B85" s="32">
        <f>B86</f>
        <v>1</v>
      </c>
      <c r="C85" s="33"/>
      <c r="D85" s="33" t="s">
        <v>30</v>
      </c>
      <c r="E85" s="49">
        <f>E86</f>
        <v>2</v>
      </c>
      <c r="F85" s="100"/>
      <c r="G85" s="56"/>
      <c r="H85" s="56" t="s">
        <v>24</v>
      </c>
      <c r="I85" s="32">
        <f t="shared" si="17"/>
        <v>600</v>
      </c>
      <c r="J85" s="32">
        <f t="shared" si="18"/>
        <v>200</v>
      </c>
      <c r="K85" s="32"/>
      <c r="L85" s="32">
        <f>L86</f>
        <v>200</v>
      </c>
      <c r="M85" s="32">
        <f>M86</f>
        <v>0</v>
      </c>
      <c r="N85" s="32">
        <f>N86</f>
        <v>0</v>
      </c>
      <c r="O85" s="32">
        <f>O86</f>
        <v>0</v>
      </c>
      <c r="P85" s="32">
        <f>P86</f>
        <v>400</v>
      </c>
      <c r="Q85" s="33" t="s">
        <v>63</v>
      </c>
    </row>
    <row r="86" s="67" customFormat="1" ht="9.5" spans="1:17">
      <c r="A86" s="194" t="s">
        <v>955</v>
      </c>
      <c r="B86" s="33">
        <v>1</v>
      </c>
      <c r="C86" s="111" t="s">
        <v>282</v>
      </c>
      <c r="D86" s="111" t="s">
        <v>30</v>
      </c>
      <c r="E86" s="49">
        <v>2</v>
      </c>
      <c r="F86" s="31" t="s">
        <v>604</v>
      </c>
      <c r="G86" s="34"/>
      <c r="H86" s="33"/>
      <c r="I86" s="32">
        <f t="shared" si="17"/>
        <v>600</v>
      </c>
      <c r="J86" s="32">
        <f t="shared" si="18"/>
        <v>200</v>
      </c>
      <c r="K86" s="42"/>
      <c r="L86" s="42">
        <v>200</v>
      </c>
      <c r="M86" s="32"/>
      <c r="N86" s="32"/>
      <c r="O86" s="32"/>
      <c r="P86" s="32">
        <v>400</v>
      </c>
      <c r="Q86" s="33" t="s">
        <v>63</v>
      </c>
    </row>
    <row r="87" s="67" customFormat="1" ht="9.5" spans="1:17">
      <c r="A87" s="31" t="s">
        <v>68</v>
      </c>
      <c r="B87" s="32"/>
      <c r="C87" s="33"/>
      <c r="D87" s="33" t="s">
        <v>30</v>
      </c>
      <c r="E87" s="49"/>
      <c r="F87" s="100"/>
      <c r="G87" s="56"/>
      <c r="H87" s="56" t="s">
        <v>24</v>
      </c>
      <c r="I87" s="32">
        <f t="shared" si="17"/>
        <v>260</v>
      </c>
      <c r="J87" s="32">
        <f t="shared" si="18"/>
        <v>60</v>
      </c>
      <c r="K87" s="32"/>
      <c r="L87" s="32">
        <v>30</v>
      </c>
      <c r="M87" s="32">
        <v>30</v>
      </c>
      <c r="N87" s="32"/>
      <c r="O87" s="32"/>
      <c r="P87" s="32">
        <v>200</v>
      </c>
      <c r="Q87" s="33" t="s">
        <v>63</v>
      </c>
    </row>
    <row r="88" s="4" customFormat="1" ht="9.5" spans="1:17">
      <c r="A88" s="31" t="s">
        <v>70</v>
      </c>
      <c r="B88" s="32"/>
      <c r="C88" s="33"/>
      <c r="D88" s="33" t="s">
        <v>71</v>
      </c>
      <c r="E88" s="49"/>
      <c r="F88" s="100"/>
      <c r="G88" s="56"/>
      <c r="H88" s="56" t="s">
        <v>24</v>
      </c>
      <c r="I88" s="32">
        <f t="shared" si="17"/>
        <v>0</v>
      </c>
      <c r="J88" s="32">
        <f t="shared" si="18"/>
        <v>0</v>
      </c>
      <c r="K88" s="32"/>
      <c r="L88" s="32"/>
      <c r="M88" s="32"/>
      <c r="N88" s="32"/>
      <c r="O88" s="32"/>
      <c r="P88" s="32"/>
      <c r="Q88" s="33"/>
    </row>
    <row r="89" s="4" customFormat="1" ht="12" customHeight="1" spans="1:17">
      <c r="A89" s="31" t="s">
        <v>72</v>
      </c>
      <c r="B89" s="32">
        <f>SUM(B90:B90)</f>
        <v>1</v>
      </c>
      <c r="C89" s="33"/>
      <c r="D89" s="33" t="s">
        <v>30</v>
      </c>
      <c r="E89" s="49">
        <f>SUM(E90:E90)</f>
        <v>0.3</v>
      </c>
      <c r="F89" s="100"/>
      <c r="G89" s="56"/>
      <c r="H89" s="56" t="s">
        <v>24</v>
      </c>
      <c r="I89" s="32">
        <f t="shared" si="17"/>
        <v>45</v>
      </c>
      <c r="J89" s="32">
        <f t="shared" si="18"/>
        <v>30</v>
      </c>
      <c r="K89" s="32">
        <f t="shared" ref="K89:P89" si="22">SUM(K90:K90)</f>
        <v>30</v>
      </c>
      <c r="L89" s="32">
        <f t="shared" si="22"/>
        <v>0</v>
      </c>
      <c r="M89" s="32">
        <f t="shared" si="22"/>
        <v>0</v>
      </c>
      <c r="N89" s="32">
        <f t="shared" si="22"/>
        <v>0</v>
      </c>
      <c r="O89" s="32">
        <f t="shared" si="22"/>
        <v>0</v>
      </c>
      <c r="P89" s="32">
        <f t="shared" si="22"/>
        <v>15</v>
      </c>
      <c r="Q89" s="33"/>
    </row>
    <row r="90" s="67" customFormat="1" ht="23" customHeight="1" spans="1:17">
      <c r="A90" s="31" t="s">
        <v>956</v>
      </c>
      <c r="B90" s="32">
        <v>1</v>
      </c>
      <c r="C90" s="33" t="s">
        <v>282</v>
      </c>
      <c r="D90" s="33" t="s">
        <v>30</v>
      </c>
      <c r="E90" s="49">
        <v>0.3</v>
      </c>
      <c r="F90" s="31" t="s">
        <v>957</v>
      </c>
      <c r="G90" s="56" t="s">
        <v>637</v>
      </c>
      <c r="H90" s="56" t="s">
        <v>115</v>
      </c>
      <c r="I90" s="32">
        <f t="shared" si="17"/>
        <v>45</v>
      </c>
      <c r="J90" s="32">
        <f t="shared" si="18"/>
        <v>30</v>
      </c>
      <c r="K90" s="32">
        <v>30</v>
      </c>
      <c r="L90" s="32"/>
      <c r="M90" s="32"/>
      <c r="N90" s="32"/>
      <c r="O90" s="32"/>
      <c r="P90" s="32">
        <v>15</v>
      </c>
      <c r="Q90" s="33" t="s">
        <v>58</v>
      </c>
    </row>
    <row r="91" s="4" customFormat="1" ht="15" customHeight="1" spans="1:17">
      <c r="A91" s="31" t="s">
        <v>74</v>
      </c>
      <c r="B91" s="32"/>
      <c r="C91" s="33"/>
      <c r="D91" s="33" t="s">
        <v>30</v>
      </c>
      <c r="E91" s="49"/>
      <c r="F91" s="100"/>
      <c r="G91" s="56"/>
      <c r="H91" s="56" t="s">
        <v>24</v>
      </c>
      <c r="I91" s="32">
        <f t="shared" ref="I91:I153" si="23">SUM(J91,N91:P91)</f>
        <v>0</v>
      </c>
      <c r="J91" s="32">
        <f t="shared" ref="J91:J152" si="24">SUM(K91:M91)</f>
        <v>0</v>
      </c>
      <c r="K91" s="32"/>
      <c r="L91" s="32"/>
      <c r="M91" s="32"/>
      <c r="N91" s="32"/>
      <c r="O91" s="32"/>
      <c r="P91" s="32"/>
      <c r="Q91" s="33"/>
    </row>
    <row r="92" s="4" customFormat="1" ht="19" spans="1:17">
      <c r="A92" s="31" t="s">
        <v>76</v>
      </c>
      <c r="B92" s="32"/>
      <c r="C92" s="33"/>
      <c r="D92" s="33" t="s">
        <v>77</v>
      </c>
      <c r="E92" s="49"/>
      <c r="F92" s="100"/>
      <c r="G92" s="56"/>
      <c r="H92" s="56" t="s">
        <v>24</v>
      </c>
      <c r="I92" s="32">
        <f t="shared" si="23"/>
        <v>0</v>
      </c>
      <c r="J92" s="32">
        <f t="shared" si="24"/>
        <v>0</v>
      </c>
      <c r="K92" s="32"/>
      <c r="L92" s="32"/>
      <c r="M92" s="32"/>
      <c r="N92" s="32"/>
      <c r="O92" s="32"/>
      <c r="P92" s="32"/>
      <c r="Q92" s="33"/>
    </row>
    <row r="93" s="4" customFormat="1" ht="19" customHeight="1" spans="1:17">
      <c r="A93" s="31" t="s">
        <v>78</v>
      </c>
      <c r="B93" s="32">
        <f>B94+B103+B104</f>
        <v>8</v>
      </c>
      <c r="C93" s="33"/>
      <c r="D93" s="33"/>
      <c r="E93" s="32">
        <f>E94+E103+E104</f>
        <v>8</v>
      </c>
      <c r="F93" s="100"/>
      <c r="G93" s="56"/>
      <c r="H93" s="56" t="s">
        <v>24</v>
      </c>
      <c r="I93" s="32">
        <f t="shared" si="23"/>
        <v>16500</v>
      </c>
      <c r="J93" s="32">
        <f t="shared" si="24"/>
        <v>2300</v>
      </c>
      <c r="K93" s="32">
        <f t="shared" ref="K93:P93" si="25">K94+K103+K104</f>
        <v>1000</v>
      </c>
      <c r="L93" s="32">
        <f t="shared" si="25"/>
        <v>1050</v>
      </c>
      <c r="M93" s="32">
        <f t="shared" si="25"/>
        <v>250</v>
      </c>
      <c r="N93" s="32">
        <f t="shared" si="25"/>
        <v>6400</v>
      </c>
      <c r="O93" s="32">
        <f t="shared" si="25"/>
        <v>7800</v>
      </c>
      <c r="P93" s="32">
        <f t="shared" si="25"/>
        <v>0</v>
      </c>
      <c r="Q93" s="33"/>
    </row>
    <row r="94" s="4" customFormat="1" ht="19" customHeight="1" spans="1:17">
      <c r="A94" s="31" t="s">
        <v>79</v>
      </c>
      <c r="B94" s="32">
        <f>SUM(B95:B102)</f>
        <v>8</v>
      </c>
      <c r="C94" s="33" t="s">
        <v>282</v>
      </c>
      <c r="D94" s="33" t="s">
        <v>77</v>
      </c>
      <c r="E94" s="32">
        <f>SUM(E95:E102)</f>
        <v>8</v>
      </c>
      <c r="F94" s="100"/>
      <c r="G94" s="56"/>
      <c r="H94" s="56" t="s">
        <v>24</v>
      </c>
      <c r="I94" s="32">
        <f t="shared" si="23"/>
        <v>16500</v>
      </c>
      <c r="J94" s="32">
        <f t="shared" si="24"/>
        <v>2300</v>
      </c>
      <c r="K94" s="32">
        <f t="shared" ref="K94:P94" si="26">SUM(K95:K102)</f>
        <v>1000</v>
      </c>
      <c r="L94" s="32">
        <f t="shared" si="26"/>
        <v>1050</v>
      </c>
      <c r="M94" s="32">
        <f t="shared" si="26"/>
        <v>250</v>
      </c>
      <c r="N94" s="32">
        <f t="shared" si="26"/>
        <v>6400</v>
      </c>
      <c r="O94" s="32">
        <f t="shared" si="26"/>
        <v>7800</v>
      </c>
      <c r="P94" s="32">
        <f t="shared" si="26"/>
        <v>0</v>
      </c>
      <c r="Q94" s="33"/>
    </row>
    <row r="95" s="3" customFormat="1" ht="21" customHeight="1" spans="1:17">
      <c r="A95" s="31" t="s">
        <v>958</v>
      </c>
      <c r="B95" s="33">
        <v>1</v>
      </c>
      <c r="C95" s="33" t="s">
        <v>282</v>
      </c>
      <c r="D95" s="33" t="s">
        <v>77</v>
      </c>
      <c r="E95" s="32">
        <v>1</v>
      </c>
      <c r="F95" s="31" t="s">
        <v>959</v>
      </c>
      <c r="G95" s="33" t="s">
        <v>637</v>
      </c>
      <c r="H95" s="33"/>
      <c r="I95" s="32">
        <f t="shared" si="23"/>
        <v>1000</v>
      </c>
      <c r="J95" s="32">
        <f t="shared" si="24"/>
        <v>200</v>
      </c>
      <c r="K95" s="32">
        <v>100</v>
      </c>
      <c r="L95" s="32">
        <v>100</v>
      </c>
      <c r="M95" s="32"/>
      <c r="N95" s="32">
        <v>400</v>
      </c>
      <c r="O95" s="32">
        <v>400</v>
      </c>
      <c r="P95" s="32"/>
      <c r="Q95" s="33" t="s">
        <v>54</v>
      </c>
    </row>
    <row r="96" s="3" customFormat="1" ht="21" customHeight="1" spans="1:17">
      <c r="A96" s="31" t="s">
        <v>960</v>
      </c>
      <c r="B96" s="33">
        <v>1</v>
      </c>
      <c r="C96" s="33" t="s">
        <v>282</v>
      </c>
      <c r="D96" s="33" t="s">
        <v>77</v>
      </c>
      <c r="E96" s="32">
        <v>1</v>
      </c>
      <c r="F96" s="31" t="s">
        <v>961</v>
      </c>
      <c r="G96" s="33" t="s">
        <v>637</v>
      </c>
      <c r="H96" s="33"/>
      <c r="I96" s="32">
        <f t="shared" si="23"/>
        <v>1500</v>
      </c>
      <c r="J96" s="32">
        <f t="shared" si="24"/>
        <v>200</v>
      </c>
      <c r="K96" s="32"/>
      <c r="L96" s="32">
        <v>200</v>
      </c>
      <c r="M96" s="32"/>
      <c r="N96" s="32">
        <v>600</v>
      </c>
      <c r="O96" s="32">
        <v>700</v>
      </c>
      <c r="P96" s="32"/>
      <c r="Q96" s="33" t="s">
        <v>54</v>
      </c>
    </row>
    <row r="97" s="3" customFormat="1" ht="21" customHeight="1" spans="1:17">
      <c r="A97" s="31" t="s">
        <v>962</v>
      </c>
      <c r="B97" s="33">
        <v>1</v>
      </c>
      <c r="C97" s="33" t="s">
        <v>282</v>
      </c>
      <c r="D97" s="33" t="s">
        <v>77</v>
      </c>
      <c r="E97" s="32">
        <v>1</v>
      </c>
      <c r="F97" s="31" t="s">
        <v>963</v>
      </c>
      <c r="G97" s="33" t="s">
        <v>637</v>
      </c>
      <c r="H97" s="33"/>
      <c r="I97" s="32">
        <f t="shared" si="23"/>
        <v>1000</v>
      </c>
      <c r="J97" s="32">
        <f t="shared" si="24"/>
        <v>200</v>
      </c>
      <c r="K97" s="32">
        <v>100</v>
      </c>
      <c r="L97" s="32">
        <v>100</v>
      </c>
      <c r="M97" s="32"/>
      <c r="N97" s="32">
        <v>400</v>
      </c>
      <c r="O97" s="32">
        <v>400</v>
      </c>
      <c r="P97" s="32"/>
      <c r="Q97" s="33" t="s">
        <v>54</v>
      </c>
    </row>
    <row r="98" s="3" customFormat="1" ht="21" customHeight="1" spans="1:17">
      <c r="A98" s="31" t="s">
        <v>964</v>
      </c>
      <c r="B98" s="33">
        <v>1</v>
      </c>
      <c r="C98" s="33" t="s">
        <v>282</v>
      </c>
      <c r="D98" s="33" t="s">
        <v>77</v>
      </c>
      <c r="E98" s="32">
        <v>1</v>
      </c>
      <c r="F98" s="31" t="s">
        <v>965</v>
      </c>
      <c r="G98" s="33" t="s">
        <v>637</v>
      </c>
      <c r="H98" s="33"/>
      <c r="I98" s="32">
        <f t="shared" si="23"/>
        <v>2000</v>
      </c>
      <c r="J98" s="32">
        <f t="shared" si="24"/>
        <v>300</v>
      </c>
      <c r="K98" s="32">
        <v>100</v>
      </c>
      <c r="L98" s="32">
        <v>150</v>
      </c>
      <c r="M98" s="32">
        <v>50</v>
      </c>
      <c r="N98" s="32">
        <v>600</v>
      </c>
      <c r="O98" s="32">
        <v>1100</v>
      </c>
      <c r="P98" s="32"/>
      <c r="Q98" s="33" t="s">
        <v>54</v>
      </c>
    </row>
    <row r="99" s="3" customFormat="1" ht="21" customHeight="1" spans="1:17">
      <c r="A99" s="31" t="s">
        <v>966</v>
      </c>
      <c r="B99" s="33">
        <v>1</v>
      </c>
      <c r="C99" s="33" t="s">
        <v>282</v>
      </c>
      <c r="D99" s="33" t="s">
        <v>77</v>
      </c>
      <c r="E99" s="32">
        <v>1</v>
      </c>
      <c r="F99" s="31" t="s">
        <v>967</v>
      </c>
      <c r="G99" s="33" t="s">
        <v>637</v>
      </c>
      <c r="H99" s="33"/>
      <c r="I99" s="32">
        <f t="shared" si="23"/>
        <v>2500</v>
      </c>
      <c r="J99" s="32">
        <f t="shared" si="24"/>
        <v>400</v>
      </c>
      <c r="K99" s="32">
        <v>200</v>
      </c>
      <c r="L99" s="32">
        <v>150</v>
      </c>
      <c r="M99" s="32">
        <v>50</v>
      </c>
      <c r="N99" s="32">
        <v>1100</v>
      </c>
      <c r="O99" s="32">
        <v>1000</v>
      </c>
      <c r="P99" s="32"/>
      <c r="Q99" s="33" t="s">
        <v>54</v>
      </c>
    </row>
    <row r="100" s="3" customFormat="1" ht="21" customHeight="1" spans="1:17">
      <c r="A100" s="31" t="s">
        <v>968</v>
      </c>
      <c r="B100" s="33">
        <v>1</v>
      </c>
      <c r="C100" s="33" t="s">
        <v>282</v>
      </c>
      <c r="D100" s="33" t="s">
        <v>77</v>
      </c>
      <c r="E100" s="32">
        <v>1</v>
      </c>
      <c r="F100" s="31" t="s">
        <v>969</v>
      </c>
      <c r="G100" s="33" t="s">
        <v>637</v>
      </c>
      <c r="H100" s="33"/>
      <c r="I100" s="32">
        <f t="shared" si="23"/>
        <v>5000</v>
      </c>
      <c r="J100" s="32">
        <f t="shared" si="24"/>
        <v>500</v>
      </c>
      <c r="K100" s="32">
        <v>200</v>
      </c>
      <c r="L100" s="32">
        <v>200</v>
      </c>
      <c r="M100" s="32">
        <v>100</v>
      </c>
      <c r="N100" s="32">
        <v>2000</v>
      </c>
      <c r="O100" s="32">
        <v>2500</v>
      </c>
      <c r="P100" s="32"/>
      <c r="Q100" s="33" t="s">
        <v>54</v>
      </c>
    </row>
    <row r="101" s="3" customFormat="1" ht="21" customHeight="1" spans="1:17">
      <c r="A101" s="31" t="s">
        <v>970</v>
      </c>
      <c r="B101" s="33">
        <v>1</v>
      </c>
      <c r="C101" s="33" t="s">
        <v>282</v>
      </c>
      <c r="D101" s="33" t="s">
        <v>77</v>
      </c>
      <c r="E101" s="32">
        <v>1</v>
      </c>
      <c r="F101" s="31" t="s">
        <v>971</v>
      </c>
      <c r="G101" s="33" t="s">
        <v>637</v>
      </c>
      <c r="H101" s="33"/>
      <c r="I101" s="32">
        <f t="shared" si="23"/>
        <v>2000</v>
      </c>
      <c r="J101" s="32">
        <f t="shared" si="24"/>
        <v>200</v>
      </c>
      <c r="K101" s="32">
        <v>100</v>
      </c>
      <c r="L101" s="32">
        <v>100</v>
      </c>
      <c r="M101" s="32"/>
      <c r="N101" s="32">
        <v>800</v>
      </c>
      <c r="O101" s="32">
        <v>1000</v>
      </c>
      <c r="P101" s="32"/>
      <c r="Q101" s="33" t="s">
        <v>54</v>
      </c>
    </row>
    <row r="102" s="3" customFormat="1" ht="21" customHeight="1" spans="1:17">
      <c r="A102" s="31" t="s">
        <v>972</v>
      </c>
      <c r="B102" s="33">
        <v>1</v>
      </c>
      <c r="C102" s="33" t="s">
        <v>282</v>
      </c>
      <c r="D102" s="33" t="s">
        <v>77</v>
      </c>
      <c r="E102" s="32">
        <v>1</v>
      </c>
      <c r="F102" s="31" t="s">
        <v>973</v>
      </c>
      <c r="G102" s="33" t="s">
        <v>637</v>
      </c>
      <c r="H102" s="33"/>
      <c r="I102" s="32">
        <f t="shared" si="23"/>
        <v>1500</v>
      </c>
      <c r="J102" s="32">
        <f t="shared" si="24"/>
        <v>300</v>
      </c>
      <c r="K102" s="32">
        <v>200</v>
      </c>
      <c r="L102" s="32">
        <v>50</v>
      </c>
      <c r="M102" s="32">
        <v>50</v>
      </c>
      <c r="N102" s="32">
        <v>500</v>
      </c>
      <c r="O102" s="32">
        <v>700</v>
      </c>
      <c r="P102" s="32"/>
      <c r="Q102" s="33" t="s">
        <v>54</v>
      </c>
    </row>
    <row r="103" s="4" customFormat="1" ht="9.5" spans="1:17">
      <c r="A103" s="31" t="s">
        <v>81</v>
      </c>
      <c r="B103" s="32"/>
      <c r="C103" s="33"/>
      <c r="D103" s="33" t="s">
        <v>77</v>
      </c>
      <c r="E103" s="32"/>
      <c r="F103" s="100"/>
      <c r="G103" s="56"/>
      <c r="H103" s="56" t="s">
        <v>24</v>
      </c>
      <c r="I103" s="32">
        <f t="shared" si="23"/>
        <v>0</v>
      </c>
      <c r="J103" s="32">
        <f t="shared" si="24"/>
        <v>0</v>
      </c>
      <c r="K103" s="32"/>
      <c r="L103" s="32"/>
      <c r="M103" s="32"/>
      <c r="N103" s="32"/>
      <c r="O103" s="32"/>
      <c r="P103" s="32"/>
      <c r="Q103" s="33"/>
    </row>
    <row r="104" s="4" customFormat="1" ht="9.5" spans="1:17">
      <c r="A104" s="31" t="s">
        <v>82</v>
      </c>
      <c r="B104" s="32"/>
      <c r="C104" s="33"/>
      <c r="D104" s="33" t="s">
        <v>77</v>
      </c>
      <c r="E104" s="32"/>
      <c r="F104" s="100"/>
      <c r="G104" s="56"/>
      <c r="H104" s="56" t="s">
        <v>24</v>
      </c>
      <c r="I104" s="32">
        <f t="shared" si="23"/>
        <v>0</v>
      </c>
      <c r="J104" s="32">
        <f t="shared" si="24"/>
        <v>0</v>
      </c>
      <c r="K104" s="32"/>
      <c r="L104" s="32"/>
      <c r="M104" s="32"/>
      <c r="N104" s="32"/>
      <c r="O104" s="32"/>
      <c r="P104" s="32"/>
      <c r="Q104" s="33"/>
    </row>
    <row r="105" s="4" customFormat="1" ht="23" customHeight="1" spans="1:17">
      <c r="A105" s="31" t="s">
        <v>83</v>
      </c>
      <c r="B105" s="32">
        <f>SUM(B107:B111)</f>
        <v>43</v>
      </c>
      <c r="C105" s="33"/>
      <c r="D105" s="33" t="s">
        <v>77</v>
      </c>
      <c r="E105" s="32"/>
      <c r="F105" s="100"/>
      <c r="G105" s="56"/>
      <c r="H105" s="56" t="s">
        <v>24</v>
      </c>
      <c r="I105" s="32">
        <f t="shared" si="23"/>
        <v>42110</v>
      </c>
      <c r="J105" s="32">
        <f t="shared" si="24"/>
        <v>4410</v>
      </c>
      <c r="K105" s="32">
        <f t="shared" ref="K105:P105" si="27">SUM(K106:K111)</f>
        <v>2170</v>
      </c>
      <c r="L105" s="32">
        <f t="shared" si="27"/>
        <v>900</v>
      </c>
      <c r="M105" s="32">
        <f t="shared" si="27"/>
        <v>1340</v>
      </c>
      <c r="N105" s="32">
        <f t="shared" si="27"/>
        <v>10000</v>
      </c>
      <c r="O105" s="32">
        <f t="shared" si="27"/>
        <v>27000</v>
      </c>
      <c r="P105" s="32">
        <f t="shared" si="27"/>
        <v>700</v>
      </c>
      <c r="Q105" s="33"/>
    </row>
    <row r="106" s="4" customFormat="1" ht="9.5" spans="1:17">
      <c r="A106" s="31" t="s">
        <v>974</v>
      </c>
      <c r="B106" s="33">
        <v>5</v>
      </c>
      <c r="C106" s="33"/>
      <c r="D106" s="33" t="s">
        <v>98</v>
      </c>
      <c r="E106" s="32">
        <v>20</v>
      </c>
      <c r="F106" s="31" t="s">
        <v>355</v>
      </c>
      <c r="G106" s="33"/>
      <c r="H106" s="33"/>
      <c r="I106" s="32">
        <f t="shared" si="23"/>
        <v>20</v>
      </c>
      <c r="J106" s="32">
        <f t="shared" si="24"/>
        <v>20</v>
      </c>
      <c r="K106" s="32"/>
      <c r="L106" s="32"/>
      <c r="M106" s="32">
        <v>20</v>
      </c>
      <c r="N106" s="32"/>
      <c r="O106" s="32"/>
      <c r="P106" s="32"/>
      <c r="Q106" s="33" t="s">
        <v>136</v>
      </c>
    </row>
    <row r="107" s="4" customFormat="1" ht="17" customHeight="1" spans="1:17">
      <c r="A107" s="191" t="s">
        <v>975</v>
      </c>
      <c r="B107" s="32">
        <v>1</v>
      </c>
      <c r="C107" s="32"/>
      <c r="D107" s="32" t="s">
        <v>976</v>
      </c>
      <c r="E107" s="32">
        <v>1.5</v>
      </c>
      <c r="F107" s="191"/>
      <c r="G107" s="104"/>
      <c r="H107" s="32"/>
      <c r="I107" s="32">
        <f t="shared" si="23"/>
        <v>15750</v>
      </c>
      <c r="J107" s="32">
        <f t="shared" si="24"/>
        <v>750</v>
      </c>
      <c r="K107" s="32">
        <v>750</v>
      </c>
      <c r="L107" s="32"/>
      <c r="M107" s="32"/>
      <c r="N107" s="32"/>
      <c r="O107" s="32">
        <v>15000</v>
      </c>
      <c r="P107" s="32"/>
      <c r="Q107" s="33" t="s">
        <v>58</v>
      </c>
    </row>
    <row r="108" s="4" customFormat="1" ht="17" customHeight="1" spans="1:17">
      <c r="A108" s="191" t="s">
        <v>977</v>
      </c>
      <c r="B108" s="32">
        <v>1</v>
      </c>
      <c r="C108" s="32"/>
      <c r="D108" s="32" t="s">
        <v>976</v>
      </c>
      <c r="E108" s="32">
        <v>0.5</v>
      </c>
      <c r="F108" s="191"/>
      <c r="G108" s="104"/>
      <c r="H108" s="32"/>
      <c r="I108" s="32">
        <f t="shared" si="23"/>
        <v>5150</v>
      </c>
      <c r="J108" s="32">
        <f t="shared" si="24"/>
        <v>150</v>
      </c>
      <c r="K108" s="32">
        <v>150</v>
      </c>
      <c r="L108" s="32"/>
      <c r="M108" s="32"/>
      <c r="N108" s="32"/>
      <c r="O108" s="32">
        <v>5000</v>
      </c>
      <c r="P108" s="32"/>
      <c r="Q108" s="33" t="s">
        <v>58</v>
      </c>
    </row>
    <row r="109" s="4" customFormat="1" ht="36" customHeight="1" spans="1:17">
      <c r="A109" s="191" t="s">
        <v>978</v>
      </c>
      <c r="B109" s="32">
        <v>9</v>
      </c>
      <c r="C109" s="32"/>
      <c r="D109" s="32" t="s">
        <v>77</v>
      </c>
      <c r="E109" s="32">
        <v>9</v>
      </c>
      <c r="F109" s="191" t="s">
        <v>979</v>
      </c>
      <c r="G109" s="104">
        <v>2018</v>
      </c>
      <c r="H109" s="32"/>
      <c r="I109" s="32">
        <f t="shared" si="23"/>
        <v>270</v>
      </c>
      <c r="J109" s="32">
        <f t="shared" si="24"/>
        <v>270</v>
      </c>
      <c r="K109" s="32">
        <v>270</v>
      </c>
      <c r="L109" s="32"/>
      <c r="M109" s="32"/>
      <c r="N109" s="32"/>
      <c r="O109" s="32"/>
      <c r="P109" s="32"/>
      <c r="Q109" s="33" t="s">
        <v>58</v>
      </c>
    </row>
    <row r="110" s="3" customFormat="1" ht="19" customHeight="1" spans="1:17">
      <c r="A110" s="31" t="s">
        <v>980</v>
      </c>
      <c r="B110" s="33">
        <v>1</v>
      </c>
      <c r="C110" s="33" t="s">
        <v>282</v>
      </c>
      <c r="D110" s="33" t="s">
        <v>77</v>
      </c>
      <c r="E110" s="32">
        <v>1</v>
      </c>
      <c r="F110" s="31" t="s">
        <v>981</v>
      </c>
      <c r="G110" s="33" t="s">
        <v>637</v>
      </c>
      <c r="H110" s="33"/>
      <c r="I110" s="32">
        <f t="shared" si="23"/>
        <v>500</v>
      </c>
      <c r="J110" s="32">
        <f t="shared" si="24"/>
        <v>100</v>
      </c>
      <c r="K110" s="32">
        <v>100</v>
      </c>
      <c r="L110" s="32"/>
      <c r="M110" s="32"/>
      <c r="N110" s="32">
        <v>200</v>
      </c>
      <c r="O110" s="32"/>
      <c r="P110" s="32">
        <v>200</v>
      </c>
      <c r="Q110" s="33" t="s">
        <v>54</v>
      </c>
    </row>
    <row r="111" s="3" customFormat="1" ht="21" customHeight="1" spans="1:17">
      <c r="A111" s="31" t="s">
        <v>982</v>
      </c>
      <c r="B111" s="33">
        <v>31</v>
      </c>
      <c r="C111" s="33" t="s">
        <v>282</v>
      </c>
      <c r="D111" s="33"/>
      <c r="E111" s="49">
        <v>31</v>
      </c>
      <c r="F111" s="31" t="s">
        <v>983</v>
      </c>
      <c r="G111" s="33" t="s">
        <v>637</v>
      </c>
      <c r="H111" s="33"/>
      <c r="I111" s="32">
        <f t="shared" si="23"/>
        <v>20420</v>
      </c>
      <c r="J111" s="32">
        <f t="shared" si="24"/>
        <v>3120</v>
      </c>
      <c r="K111" s="32">
        <v>900</v>
      </c>
      <c r="L111" s="32">
        <v>900</v>
      </c>
      <c r="M111" s="32">
        <v>1320</v>
      </c>
      <c r="N111" s="32">
        <v>9800</v>
      </c>
      <c r="O111" s="32">
        <v>7000</v>
      </c>
      <c r="P111" s="32">
        <v>500</v>
      </c>
      <c r="Q111" s="33" t="s">
        <v>54</v>
      </c>
    </row>
    <row r="112" s="4" customFormat="1" ht="23" customHeight="1" spans="1:17">
      <c r="A112" s="31" t="s">
        <v>86</v>
      </c>
      <c r="B112" s="32">
        <f>SUM(B113:B113)</f>
        <v>1</v>
      </c>
      <c r="C112" s="33"/>
      <c r="D112" s="33" t="s">
        <v>87</v>
      </c>
      <c r="E112" s="49">
        <f>SUM(E113:E113)</f>
        <v>0.02</v>
      </c>
      <c r="F112" s="100"/>
      <c r="G112" s="56"/>
      <c r="H112" s="56" t="s">
        <v>24</v>
      </c>
      <c r="I112" s="32">
        <f t="shared" si="23"/>
        <v>260</v>
      </c>
      <c r="J112" s="32">
        <f t="shared" si="24"/>
        <v>60</v>
      </c>
      <c r="K112" s="32">
        <f t="shared" ref="K112:P112" si="28">SUM(K113:K113)</f>
        <v>60</v>
      </c>
      <c r="L112" s="32">
        <f t="shared" si="28"/>
        <v>0</v>
      </c>
      <c r="M112" s="32">
        <f t="shared" si="28"/>
        <v>0</v>
      </c>
      <c r="N112" s="32">
        <f t="shared" si="28"/>
        <v>0</v>
      </c>
      <c r="O112" s="32">
        <f t="shared" si="28"/>
        <v>0</v>
      </c>
      <c r="P112" s="32">
        <f t="shared" si="28"/>
        <v>200</v>
      </c>
      <c r="Q112" s="33"/>
    </row>
    <row r="113" s="3" customFormat="1" ht="17" customHeight="1" spans="1:17">
      <c r="A113" s="31" t="s">
        <v>984</v>
      </c>
      <c r="B113" s="33">
        <v>1</v>
      </c>
      <c r="C113" s="33"/>
      <c r="D113" s="33" t="s">
        <v>87</v>
      </c>
      <c r="E113" s="49">
        <v>0.02</v>
      </c>
      <c r="F113" s="31" t="s">
        <v>615</v>
      </c>
      <c r="G113" s="33" t="s">
        <v>637</v>
      </c>
      <c r="H113" s="33"/>
      <c r="I113" s="32">
        <f t="shared" si="23"/>
        <v>260</v>
      </c>
      <c r="J113" s="32">
        <f t="shared" si="24"/>
        <v>60</v>
      </c>
      <c r="K113" s="32">
        <v>60</v>
      </c>
      <c r="L113" s="32"/>
      <c r="M113" s="32"/>
      <c r="N113" s="32"/>
      <c r="O113" s="32"/>
      <c r="P113" s="32">
        <v>200</v>
      </c>
      <c r="Q113" s="33" t="s">
        <v>54</v>
      </c>
    </row>
    <row r="114" s="4" customFormat="1" ht="9.5" spans="1:17">
      <c r="A114" s="31" t="s">
        <v>89</v>
      </c>
      <c r="B114" s="32">
        <f>SUM(B115:B115)</f>
        <v>1</v>
      </c>
      <c r="C114" s="33" t="s">
        <v>282</v>
      </c>
      <c r="D114" s="33" t="s">
        <v>87</v>
      </c>
      <c r="E114" s="49">
        <f>SUM(E115:E115)</f>
        <v>0.01</v>
      </c>
      <c r="F114" s="100"/>
      <c r="G114" s="56"/>
      <c r="H114" s="56" t="s">
        <v>24</v>
      </c>
      <c r="I114" s="32">
        <f t="shared" si="23"/>
        <v>645</v>
      </c>
      <c r="J114" s="32">
        <f t="shared" si="24"/>
        <v>645</v>
      </c>
      <c r="K114" s="32">
        <f>SUM(K115:K115)</f>
        <v>645</v>
      </c>
      <c r="L114" s="32"/>
      <c r="M114" s="32"/>
      <c r="N114" s="32"/>
      <c r="O114" s="32"/>
      <c r="P114" s="32"/>
      <c r="Q114" s="33"/>
    </row>
    <row r="115" s="3" customFormat="1" ht="43" customHeight="1" spans="1:17">
      <c r="A115" s="31" t="s">
        <v>985</v>
      </c>
      <c r="B115" s="33">
        <v>1</v>
      </c>
      <c r="C115" s="33" t="s">
        <v>282</v>
      </c>
      <c r="D115" s="33" t="s">
        <v>87</v>
      </c>
      <c r="E115" s="49">
        <v>0.01</v>
      </c>
      <c r="F115" s="31" t="s">
        <v>357</v>
      </c>
      <c r="G115" s="33" t="s">
        <v>637</v>
      </c>
      <c r="H115" s="33"/>
      <c r="I115" s="32">
        <f t="shared" si="23"/>
        <v>775</v>
      </c>
      <c r="J115" s="32">
        <f t="shared" si="24"/>
        <v>675</v>
      </c>
      <c r="K115" s="32">
        <v>645</v>
      </c>
      <c r="L115" s="32">
        <v>30</v>
      </c>
      <c r="M115" s="32"/>
      <c r="N115" s="32"/>
      <c r="O115" s="32"/>
      <c r="P115" s="32">
        <v>100</v>
      </c>
      <c r="Q115" s="33" t="s">
        <v>54</v>
      </c>
    </row>
    <row r="116" s="4" customFormat="1" ht="20" customHeight="1" spans="1:17">
      <c r="A116" s="31" t="s">
        <v>91</v>
      </c>
      <c r="B116" s="32">
        <f>B117+B124+B132+B138+B140+B142</f>
        <v>16</v>
      </c>
      <c r="C116" s="33"/>
      <c r="D116" s="33"/>
      <c r="E116" s="25" t="s">
        <v>24</v>
      </c>
      <c r="F116" s="100"/>
      <c r="G116" s="56"/>
      <c r="H116" s="56" t="s">
        <v>24</v>
      </c>
      <c r="I116" s="32">
        <f t="shared" si="23"/>
        <v>15704</v>
      </c>
      <c r="J116" s="32">
        <f t="shared" si="24"/>
        <v>1244</v>
      </c>
      <c r="K116" s="32">
        <f t="shared" ref="K116:P116" si="29">K117+K124+K132+K138+K140+K142</f>
        <v>350</v>
      </c>
      <c r="L116" s="32">
        <f t="shared" si="29"/>
        <v>500</v>
      </c>
      <c r="M116" s="32">
        <f t="shared" si="29"/>
        <v>394</v>
      </c>
      <c r="N116" s="32">
        <f t="shared" si="29"/>
        <v>4000</v>
      </c>
      <c r="O116" s="32">
        <f t="shared" si="29"/>
        <v>10460</v>
      </c>
      <c r="P116" s="32">
        <f t="shared" si="29"/>
        <v>0</v>
      </c>
      <c r="Q116" s="33"/>
    </row>
    <row r="117" s="4" customFormat="1" ht="20" customHeight="1" spans="1:17">
      <c r="A117" s="31" t="s">
        <v>93</v>
      </c>
      <c r="B117" s="32">
        <f>SUM(B118:B123)</f>
        <v>6</v>
      </c>
      <c r="C117" s="33" t="s">
        <v>282</v>
      </c>
      <c r="D117" s="33" t="s">
        <v>77</v>
      </c>
      <c r="E117" s="25" t="s">
        <v>24</v>
      </c>
      <c r="F117" s="100"/>
      <c r="G117" s="56"/>
      <c r="H117" s="56" t="s">
        <v>24</v>
      </c>
      <c r="I117" s="32">
        <f t="shared" si="23"/>
        <v>6360</v>
      </c>
      <c r="J117" s="32">
        <f t="shared" si="24"/>
        <v>300</v>
      </c>
      <c r="K117" s="32">
        <f t="shared" ref="K117:P117" si="30">SUM(K118:K123)</f>
        <v>150</v>
      </c>
      <c r="L117" s="32">
        <f t="shared" si="30"/>
        <v>0</v>
      </c>
      <c r="M117" s="32">
        <f t="shared" si="30"/>
        <v>150</v>
      </c>
      <c r="N117" s="32">
        <f t="shared" si="30"/>
        <v>0</v>
      </c>
      <c r="O117" s="32">
        <f t="shared" si="30"/>
        <v>6060</v>
      </c>
      <c r="P117" s="32">
        <f t="shared" si="30"/>
        <v>0</v>
      </c>
      <c r="Q117" s="33"/>
    </row>
    <row r="118" s="4" customFormat="1" ht="19" spans="1:17">
      <c r="A118" s="31" t="s">
        <v>986</v>
      </c>
      <c r="B118" s="32">
        <v>1</v>
      </c>
      <c r="C118" s="33" t="s">
        <v>282</v>
      </c>
      <c r="D118" s="33" t="s">
        <v>77</v>
      </c>
      <c r="E118" s="32">
        <v>1</v>
      </c>
      <c r="F118" s="100" t="s">
        <v>987</v>
      </c>
      <c r="G118" s="56" t="s">
        <v>637</v>
      </c>
      <c r="H118" s="56" t="s">
        <v>24</v>
      </c>
      <c r="I118" s="32">
        <f t="shared" si="23"/>
        <v>1000</v>
      </c>
      <c r="J118" s="32">
        <f t="shared" si="24"/>
        <v>0</v>
      </c>
      <c r="K118" s="32">
        <v>0</v>
      </c>
      <c r="L118" s="32">
        <v>0</v>
      </c>
      <c r="M118" s="32">
        <v>0</v>
      </c>
      <c r="N118" s="32">
        <v>0</v>
      </c>
      <c r="O118" s="32">
        <v>1000</v>
      </c>
      <c r="P118" s="32">
        <v>0</v>
      </c>
      <c r="Q118" s="33"/>
    </row>
    <row r="119" s="4" customFormat="1" ht="19" spans="1:17">
      <c r="A119" s="31" t="s">
        <v>988</v>
      </c>
      <c r="B119" s="32">
        <v>1</v>
      </c>
      <c r="C119" s="33" t="s">
        <v>282</v>
      </c>
      <c r="D119" s="33" t="s">
        <v>77</v>
      </c>
      <c r="E119" s="32">
        <v>1</v>
      </c>
      <c r="F119" s="100" t="s">
        <v>989</v>
      </c>
      <c r="G119" s="56" t="s">
        <v>637</v>
      </c>
      <c r="H119" s="56" t="s">
        <v>115</v>
      </c>
      <c r="I119" s="32">
        <f t="shared" si="23"/>
        <v>3000</v>
      </c>
      <c r="J119" s="32">
        <f t="shared" si="24"/>
        <v>0</v>
      </c>
      <c r="K119" s="32">
        <v>0</v>
      </c>
      <c r="L119" s="32">
        <v>0</v>
      </c>
      <c r="M119" s="32">
        <v>0</v>
      </c>
      <c r="N119" s="32">
        <v>0</v>
      </c>
      <c r="O119" s="32">
        <v>3000</v>
      </c>
      <c r="P119" s="32">
        <v>0</v>
      </c>
      <c r="Q119" s="33" t="s">
        <v>96</v>
      </c>
    </row>
    <row r="120" s="4" customFormat="1" ht="23" customHeight="1" spans="1:17">
      <c r="A120" s="31" t="s">
        <v>990</v>
      </c>
      <c r="B120" s="32">
        <v>1</v>
      </c>
      <c r="C120" s="33" t="s">
        <v>282</v>
      </c>
      <c r="D120" s="33" t="s">
        <v>77</v>
      </c>
      <c r="E120" s="32">
        <v>1</v>
      </c>
      <c r="F120" s="100" t="s">
        <v>991</v>
      </c>
      <c r="G120" s="56" t="s">
        <v>637</v>
      </c>
      <c r="H120" s="56" t="s">
        <v>115</v>
      </c>
      <c r="I120" s="32">
        <f t="shared" si="23"/>
        <v>2000</v>
      </c>
      <c r="J120" s="32">
        <f t="shared" si="24"/>
        <v>0</v>
      </c>
      <c r="K120" s="32">
        <v>0</v>
      </c>
      <c r="L120" s="32">
        <v>0</v>
      </c>
      <c r="M120" s="32">
        <v>0</v>
      </c>
      <c r="N120" s="32">
        <v>0</v>
      </c>
      <c r="O120" s="32">
        <v>2000</v>
      </c>
      <c r="P120" s="32">
        <v>0</v>
      </c>
      <c r="Q120" s="33" t="s">
        <v>96</v>
      </c>
    </row>
    <row r="121" s="4" customFormat="1" ht="9.5" spans="1:17">
      <c r="A121" s="31" t="s">
        <v>992</v>
      </c>
      <c r="B121" s="33">
        <v>1</v>
      </c>
      <c r="C121" s="33" t="s">
        <v>282</v>
      </c>
      <c r="D121" s="33" t="s">
        <v>77</v>
      </c>
      <c r="E121" s="32">
        <v>3</v>
      </c>
      <c r="F121" s="31"/>
      <c r="G121" s="33" t="s">
        <v>637</v>
      </c>
      <c r="H121" s="33" t="s">
        <v>24</v>
      </c>
      <c r="I121" s="32">
        <f t="shared" si="23"/>
        <v>150</v>
      </c>
      <c r="J121" s="32">
        <f t="shared" si="24"/>
        <v>150</v>
      </c>
      <c r="K121" s="32">
        <v>0</v>
      </c>
      <c r="L121" s="32">
        <v>0</v>
      </c>
      <c r="M121" s="32">
        <v>150</v>
      </c>
      <c r="N121" s="32">
        <v>0</v>
      </c>
      <c r="O121" s="32">
        <v>0</v>
      </c>
      <c r="P121" s="32">
        <v>0</v>
      </c>
      <c r="Q121" s="33" t="s">
        <v>96</v>
      </c>
    </row>
    <row r="122" s="4" customFormat="1" ht="9.5" spans="1:17">
      <c r="A122" s="31" t="s">
        <v>993</v>
      </c>
      <c r="B122" s="33">
        <v>1</v>
      </c>
      <c r="C122" s="33" t="s">
        <v>282</v>
      </c>
      <c r="D122" s="33" t="s">
        <v>77</v>
      </c>
      <c r="E122" s="32">
        <v>2</v>
      </c>
      <c r="F122" s="31" t="s">
        <v>994</v>
      </c>
      <c r="G122" s="33"/>
      <c r="H122" s="33"/>
      <c r="I122" s="32">
        <f t="shared" si="23"/>
        <v>150</v>
      </c>
      <c r="J122" s="32">
        <f t="shared" si="24"/>
        <v>150</v>
      </c>
      <c r="K122" s="32">
        <v>150</v>
      </c>
      <c r="L122" s="32"/>
      <c r="M122" s="32"/>
      <c r="N122" s="32"/>
      <c r="O122" s="32"/>
      <c r="P122" s="32"/>
      <c r="Q122" s="33" t="s">
        <v>513</v>
      </c>
    </row>
    <row r="123" s="4" customFormat="1" ht="9.5" spans="1:17">
      <c r="A123" s="31" t="s">
        <v>995</v>
      </c>
      <c r="B123" s="33">
        <v>1</v>
      </c>
      <c r="C123" s="33" t="s">
        <v>282</v>
      </c>
      <c r="D123" s="33" t="s">
        <v>77</v>
      </c>
      <c r="E123" s="32">
        <v>30</v>
      </c>
      <c r="F123" s="31" t="s">
        <v>996</v>
      </c>
      <c r="G123" s="33" t="s">
        <v>637</v>
      </c>
      <c r="H123" s="33"/>
      <c r="I123" s="32">
        <f t="shared" si="23"/>
        <v>60</v>
      </c>
      <c r="J123" s="32">
        <f t="shared" si="24"/>
        <v>0</v>
      </c>
      <c r="K123" s="32">
        <v>0</v>
      </c>
      <c r="L123" s="32">
        <v>0</v>
      </c>
      <c r="M123" s="32">
        <v>0</v>
      </c>
      <c r="N123" s="32">
        <v>0</v>
      </c>
      <c r="O123" s="32">
        <v>60</v>
      </c>
      <c r="P123" s="32">
        <v>0</v>
      </c>
      <c r="Q123" s="33" t="s">
        <v>96</v>
      </c>
    </row>
    <row r="124" s="4" customFormat="1" ht="17" customHeight="1" spans="1:17">
      <c r="A124" s="31" t="s">
        <v>95</v>
      </c>
      <c r="B124" s="32">
        <f>B125+B127+B129</f>
        <v>3</v>
      </c>
      <c r="C124" s="33" t="s">
        <v>282</v>
      </c>
      <c r="D124" s="33" t="s">
        <v>98</v>
      </c>
      <c r="E124" s="32">
        <f>E125+E127+E129</f>
        <v>22</v>
      </c>
      <c r="F124" s="100"/>
      <c r="G124" s="56"/>
      <c r="H124" s="56" t="s">
        <v>24</v>
      </c>
      <c r="I124" s="32">
        <f t="shared" si="23"/>
        <v>1040</v>
      </c>
      <c r="J124" s="32">
        <f t="shared" si="24"/>
        <v>140</v>
      </c>
      <c r="K124" s="32">
        <f t="shared" ref="K124:P124" si="31">K125+K127+K129</f>
        <v>0</v>
      </c>
      <c r="L124" s="32">
        <f t="shared" si="31"/>
        <v>0</v>
      </c>
      <c r="M124" s="32">
        <f t="shared" si="31"/>
        <v>140</v>
      </c>
      <c r="N124" s="32">
        <f t="shared" si="31"/>
        <v>0</v>
      </c>
      <c r="O124" s="32">
        <f t="shared" si="31"/>
        <v>900</v>
      </c>
      <c r="P124" s="32">
        <f t="shared" si="31"/>
        <v>0</v>
      </c>
      <c r="Q124" s="33" t="s">
        <v>96</v>
      </c>
    </row>
    <row r="125" s="4" customFormat="1" ht="9.5" spans="1:17">
      <c r="A125" s="31" t="s">
        <v>97</v>
      </c>
      <c r="B125" s="32">
        <f>SUM(B126:B126)</f>
        <v>1</v>
      </c>
      <c r="C125" s="33" t="s">
        <v>282</v>
      </c>
      <c r="D125" s="33" t="s">
        <v>98</v>
      </c>
      <c r="E125" s="32">
        <f>SUM(E126:E126)</f>
        <v>20</v>
      </c>
      <c r="F125" s="100"/>
      <c r="G125" s="56"/>
      <c r="H125" s="56" t="s">
        <v>24</v>
      </c>
      <c r="I125" s="32">
        <f t="shared" si="23"/>
        <v>40</v>
      </c>
      <c r="J125" s="32">
        <f t="shared" si="24"/>
        <v>40</v>
      </c>
      <c r="K125" s="32">
        <f t="shared" ref="K125:P125" si="32">SUM(K126:K126)</f>
        <v>0</v>
      </c>
      <c r="L125" s="32">
        <f t="shared" si="32"/>
        <v>0</v>
      </c>
      <c r="M125" s="32">
        <f t="shared" si="32"/>
        <v>40</v>
      </c>
      <c r="N125" s="32">
        <f t="shared" si="32"/>
        <v>0</v>
      </c>
      <c r="O125" s="32">
        <f t="shared" si="32"/>
        <v>0</v>
      </c>
      <c r="P125" s="32">
        <f t="shared" si="32"/>
        <v>0</v>
      </c>
      <c r="Q125" s="33" t="s">
        <v>96</v>
      </c>
    </row>
    <row r="126" s="4" customFormat="1" ht="9.5" spans="1:17">
      <c r="A126" s="31" t="s">
        <v>99</v>
      </c>
      <c r="B126" s="32">
        <v>1</v>
      </c>
      <c r="C126" s="33" t="s">
        <v>282</v>
      </c>
      <c r="D126" s="33" t="s">
        <v>98</v>
      </c>
      <c r="E126" s="32">
        <v>20</v>
      </c>
      <c r="F126" s="100" t="s">
        <v>997</v>
      </c>
      <c r="G126" s="56" t="s">
        <v>637</v>
      </c>
      <c r="H126" s="56" t="s">
        <v>115</v>
      </c>
      <c r="I126" s="32">
        <f t="shared" si="23"/>
        <v>40</v>
      </c>
      <c r="J126" s="32">
        <f t="shared" si="24"/>
        <v>40</v>
      </c>
      <c r="K126" s="32">
        <v>0</v>
      </c>
      <c r="L126" s="32">
        <v>0</v>
      </c>
      <c r="M126" s="32">
        <v>40</v>
      </c>
      <c r="N126" s="32">
        <v>0</v>
      </c>
      <c r="O126" s="32">
        <v>0</v>
      </c>
      <c r="P126" s="32">
        <v>0</v>
      </c>
      <c r="Q126" s="33" t="s">
        <v>96</v>
      </c>
    </row>
    <row r="127" s="4" customFormat="1" customHeight="1" spans="1:17">
      <c r="A127" s="31" t="s">
        <v>100</v>
      </c>
      <c r="B127" s="32"/>
      <c r="C127" s="33"/>
      <c r="D127" s="33" t="s">
        <v>77</v>
      </c>
      <c r="E127" s="49"/>
      <c r="F127" s="100"/>
      <c r="G127" s="56"/>
      <c r="H127" s="56" t="s">
        <v>24</v>
      </c>
      <c r="I127" s="32">
        <f t="shared" si="23"/>
        <v>50</v>
      </c>
      <c r="J127" s="32">
        <f t="shared" si="24"/>
        <v>50</v>
      </c>
      <c r="K127" s="32">
        <f t="shared" ref="K127:P127" si="33">K128</f>
        <v>0</v>
      </c>
      <c r="L127" s="32">
        <f t="shared" si="33"/>
        <v>0</v>
      </c>
      <c r="M127" s="32">
        <f t="shared" si="33"/>
        <v>50</v>
      </c>
      <c r="N127" s="32">
        <f t="shared" si="33"/>
        <v>0</v>
      </c>
      <c r="O127" s="32">
        <f t="shared" si="33"/>
        <v>0</v>
      </c>
      <c r="P127" s="32">
        <f t="shared" si="33"/>
        <v>0</v>
      </c>
      <c r="Q127" s="33" t="s">
        <v>96</v>
      </c>
    </row>
    <row r="128" s="4" customFormat="1" ht="13" customHeight="1" spans="1:17">
      <c r="A128" s="31" t="s">
        <v>998</v>
      </c>
      <c r="B128" s="33">
        <v>1</v>
      </c>
      <c r="C128" s="33"/>
      <c r="D128" s="33" t="s">
        <v>98</v>
      </c>
      <c r="E128" s="32">
        <v>10</v>
      </c>
      <c r="F128" s="31" t="s">
        <v>101</v>
      </c>
      <c r="G128" s="33" t="s">
        <v>637</v>
      </c>
      <c r="H128" s="56" t="s">
        <v>115</v>
      </c>
      <c r="I128" s="32">
        <f t="shared" si="23"/>
        <v>50</v>
      </c>
      <c r="J128" s="32">
        <f t="shared" si="24"/>
        <v>50</v>
      </c>
      <c r="K128" s="32">
        <v>0</v>
      </c>
      <c r="L128" s="32">
        <v>0</v>
      </c>
      <c r="M128" s="32">
        <v>50</v>
      </c>
      <c r="N128" s="32">
        <v>0</v>
      </c>
      <c r="O128" s="32">
        <v>0</v>
      </c>
      <c r="P128" s="32">
        <v>0</v>
      </c>
      <c r="Q128" s="33" t="s">
        <v>96</v>
      </c>
    </row>
    <row r="129" s="4" customFormat="1" ht="16" customHeight="1" spans="1:17">
      <c r="A129" s="31" t="s">
        <v>102</v>
      </c>
      <c r="B129" s="32">
        <f>SUM(B130:B131)</f>
        <v>2</v>
      </c>
      <c r="C129" s="33"/>
      <c r="D129" s="33" t="s">
        <v>77</v>
      </c>
      <c r="E129" s="32">
        <f>SUM(E130:E131)</f>
        <v>2</v>
      </c>
      <c r="F129" s="100"/>
      <c r="G129" s="56"/>
      <c r="H129" s="56" t="s">
        <v>24</v>
      </c>
      <c r="I129" s="32">
        <f t="shared" si="23"/>
        <v>950</v>
      </c>
      <c r="J129" s="32">
        <f t="shared" si="24"/>
        <v>50</v>
      </c>
      <c r="K129" s="32">
        <f t="shared" ref="K129:P129" si="34">SUM(K130:K131)</f>
        <v>0</v>
      </c>
      <c r="L129" s="32">
        <f t="shared" si="34"/>
        <v>0</v>
      </c>
      <c r="M129" s="32">
        <f t="shared" si="34"/>
        <v>50</v>
      </c>
      <c r="N129" s="32">
        <f t="shared" si="34"/>
        <v>0</v>
      </c>
      <c r="O129" s="32">
        <f t="shared" si="34"/>
        <v>900</v>
      </c>
      <c r="P129" s="32">
        <f t="shared" si="34"/>
        <v>0</v>
      </c>
      <c r="Q129" s="33" t="s">
        <v>96</v>
      </c>
    </row>
    <row r="130" s="4" customFormat="1" ht="25" customHeight="1" spans="1:17">
      <c r="A130" s="31" t="s">
        <v>999</v>
      </c>
      <c r="B130" s="33">
        <v>1</v>
      </c>
      <c r="C130" s="33" t="s">
        <v>282</v>
      </c>
      <c r="D130" s="33" t="s">
        <v>77</v>
      </c>
      <c r="E130" s="32">
        <v>1</v>
      </c>
      <c r="F130" s="31" t="s">
        <v>1000</v>
      </c>
      <c r="G130" s="33" t="s">
        <v>637</v>
      </c>
      <c r="H130" s="33" t="s">
        <v>115</v>
      </c>
      <c r="I130" s="32">
        <f t="shared" si="23"/>
        <v>400</v>
      </c>
      <c r="J130" s="32">
        <f t="shared" si="24"/>
        <v>0</v>
      </c>
      <c r="K130" s="32">
        <v>0</v>
      </c>
      <c r="L130" s="32">
        <v>0</v>
      </c>
      <c r="M130" s="32">
        <v>0</v>
      </c>
      <c r="N130" s="32">
        <v>0</v>
      </c>
      <c r="O130" s="32">
        <v>400</v>
      </c>
      <c r="P130" s="32">
        <v>0</v>
      </c>
      <c r="Q130" s="33" t="s">
        <v>96</v>
      </c>
    </row>
    <row r="131" s="4" customFormat="1" ht="27" customHeight="1" spans="1:17">
      <c r="A131" s="31" t="s">
        <v>1001</v>
      </c>
      <c r="B131" s="33">
        <v>1</v>
      </c>
      <c r="C131" s="33" t="s">
        <v>282</v>
      </c>
      <c r="D131" s="33" t="s">
        <v>77</v>
      </c>
      <c r="E131" s="32">
        <v>1</v>
      </c>
      <c r="F131" s="31" t="s">
        <v>1002</v>
      </c>
      <c r="G131" s="33" t="s">
        <v>637</v>
      </c>
      <c r="H131" s="33" t="s">
        <v>115</v>
      </c>
      <c r="I131" s="32">
        <f t="shared" si="23"/>
        <v>550</v>
      </c>
      <c r="J131" s="32">
        <f t="shared" si="24"/>
        <v>50</v>
      </c>
      <c r="K131" s="32">
        <v>0</v>
      </c>
      <c r="L131" s="32">
        <v>0</v>
      </c>
      <c r="M131" s="32">
        <v>50</v>
      </c>
      <c r="N131" s="32">
        <v>0</v>
      </c>
      <c r="O131" s="32">
        <v>500</v>
      </c>
      <c r="P131" s="32">
        <v>0</v>
      </c>
      <c r="Q131" s="33" t="s">
        <v>96</v>
      </c>
    </row>
    <row r="132" s="4" customFormat="1" ht="16" customHeight="1" spans="1:17">
      <c r="A132" s="31" t="s">
        <v>104</v>
      </c>
      <c r="B132" s="32">
        <f>SUM(B133:B137)</f>
        <v>5</v>
      </c>
      <c r="C132" s="33"/>
      <c r="D132" s="33" t="s">
        <v>77</v>
      </c>
      <c r="E132" s="32">
        <f>SUM(E133:E137)</f>
        <v>5</v>
      </c>
      <c r="F132" s="100"/>
      <c r="G132" s="56"/>
      <c r="H132" s="56" t="s">
        <v>24</v>
      </c>
      <c r="I132" s="32">
        <f t="shared" si="23"/>
        <v>7900</v>
      </c>
      <c r="J132" s="32">
        <f t="shared" si="24"/>
        <v>800</v>
      </c>
      <c r="K132" s="32">
        <f t="shared" ref="K132:P132" si="35">SUM(K133:K137)</f>
        <v>200</v>
      </c>
      <c r="L132" s="32">
        <f t="shared" si="35"/>
        <v>500</v>
      </c>
      <c r="M132" s="32">
        <f t="shared" si="35"/>
        <v>100</v>
      </c>
      <c r="N132" s="32">
        <f t="shared" si="35"/>
        <v>4000</v>
      </c>
      <c r="O132" s="32">
        <f t="shared" si="35"/>
        <v>3100</v>
      </c>
      <c r="P132" s="32">
        <f t="shared" si="35"/>
        <v>0</v>
      </c>
      <c r="Q132" s="33"/>
    </row>
    <row r="133" s="4" customFormat="1" ht="25" customHeight="1" spans="1:17">
      <c r="A133" s="31" t="s">
        <v>1003</v>
      </c>
      <c r="B133" s="33">
        <v>1</v>
      </c>
      <c r="C133" s="33" t="s">
        <v>282</v>
      </c>
      <c r="D133" s="33" t="s">
        <v>77</v>
      </c>
      <c r="E133" s="32">
        <v>1</v>
      </c>
      <c r="F133" s="31" t="s">
        <v>1004</v>
      </c>
      <c r="G133" s="33" t="s">
        <v>637</v>
      </c>
      <c r="H133" s="33" t="s">
        <v>115</v>
      </c>
      <c r="I133" s="32">
        <f t="shared" si="23"/>
        <v>300</v>
      </c>
      <c r="J133" s="32">
        <f t="shared" si="24"/>
        <v>0</v>
      </c>
      <c r="K133" s="32">
        <v>0</v>
      </c>
      <c r="L133" s="32">
        <v>0</v>
      </c>
      <c r="M133" s="32">
        <v>0</v>
      </c>
      <c r="N133" s="32">
        <v>0</v>
      </c>
      <c r="O133" s="32">
        <v>300</v>
      </c>
      <c r="P133" s="32">
        <v>0</v>
      </c>
      <c r="Q133" s="33" t="s">
        <v>96</v>
      </c>
    </row>
    <row r="134" s="4" customFormat="1" ht="26" customHeight="1" spans="1:17">
      <c r="A134" s="31" t="s">
        <v>1005</v>
      </c>
      <c r="B134" s="33">
        <v>1</v>
      </c>
      <c r="C134" s="33" t="s">
        <v>282</v>
      </c>
      <c r="D134" s="33" t="s">
        <v>77</v>
      </c>
      <c r="E134" s="32">
        <v>1</v>
      </c>
      <c r="F134" s="31" t="s">
        <v>1006</v>
      </c>
      <c r="G134" s="33" t="s">
        <v>637</v>
      </c>
      <c r="H134" s="33" t="s">
        <v>115</v>
      </c>
      <c r="I134" s="32">
        <f t="shared" si="23"/>
        <v>300</v>
      </c>
      <c r="J134" s="32">
        <f t="shared" si="24"/>
        <v>0</v>
      </c>
      <c r="K134" s="32">
        <v>0</v>
      </c>
      <c r="L134" s="32">
        <v>0</v>
      </c>
      <c r="M134" s="32">
        <v>0</v>
      </c>
      <c r="N134" s="32">
        <v>0</v>
      </c>
      <c r="O134" s="32">
        <v>300</v>
      </c>
      <c r="P134" s="32">
        <v>0</v>
      </c>
      <c r="Q134" s="33" t="s">
        <v>96</v>
      </c>
    </row>
    <row r="135" s="4" customFormat="1" ht="24" customHeight="1" spans="1:17">
      <c r="A135" s="31" t="s">
        <v>1007</v>
      </c>
      <c r="B135" s="33">
        <v>1</v>
      </c>
      <c r="C135" s="33" t="s">
        <v>282</v>
      </c>
      <c r="D135" s="33" t="s">
        <v>77</v>
      </c>
      <c r="E135" s="32">
        <v>1</v>
      </c>
      <c r="F135" s="31" t="s">
        <v>1008</v>
      </c>
      <c r="G135" s="33" t="s">
        <v>637</v>
      </c>
      <c r="H135" s="33" t="s">
        <v>115</v>
      </c>
      <c r="I135" s="32">
        <f t="shared" si="23"/>
        <v>300</v>
      </c>
      <c r="J135" s="32">
        <f t="shared" si="24"/>
        <v>0</v>
      </c>
      <c r="K135" s="32">
        <v>0</v>
      </c>
      <c r="L135" s="32">
        <v>0</v>
      </c>
      <c r="M135" s="32">
        <v>0</v>
      </c>
      <c r="N135" s="32">
        <v>0</v>
      </c>
      <c r="O135" s="32">
        <v>300</v>
      </c>
      <c r="P135" s="32">
        <v>0</v>
      </c>
      <c r="Q135" s="33" t="s">
        <v>96</v>
      </c>
    </row>
    <row r="136" s="3" customFormat="1" ht="20" customHeight="1" spans="1:17">
      <c r="A136" s="31" t="s">
        <v>1009</v>
      </c>
      <c r="B136" s="33">
        <v>1</v>
      </c>
      <c r="C136" s="33" t="s">
        <v>282</v>
      </c>
      <c r="D136" s="33" t="s">
        <v>77</v>
      </c>
      <c r="E136" s="32">
        <v>1</v>
      </c>
      <c r="F136" s="31" t="s">
        <v>1010</v>
      </c>
      <c r="G136" s="33" t="s">
        <v>637</v>
      </c>
      <c r="H136" s="33"/>
      <c r="I136" s="32">
        <f t="shared" si="23"/>
        <v>2000</v>
      </c>
      <c r="J136" s="32">
        <f t="shared" si="24"/>
        <v>300</v>
      </c>
      <c r="K136" s="32"/>
      <c r="L136" s="32">
        <v>200</v>
      </c>
      <c r="M136" s="32">
        <v>100</v>
      </c>
      <c r="N136" s="32">
        <v>1000</v>
      </c>
      <c r="O136" s="32">
        <v>700</v>
      </c>
      <c r="P136" s="32"/>
      <c r="Q136" s="33" t="s">
        <v>54</v>
      </c>
    </row>
    <row r="137" s="3" customFormat="1" ht="19" customHeight="1" spans="1:17">
      <c r="A137" s="31" t="s">
        <v>1011</v>
      </c>
      <c r="B137" s="33">
        <v>1</v>
      </c>
      <c r="C137" s="33" t="s">
        <v>306</v>
      </c>
      <c r="D137" s="33" t="s">
        <v>77</v>
      </c>
      <c r="E137" s="32">
        <v>1</v>
      </c>
      <c r="F137" s="31" t="s">
        <v>633</v>
      </c>
      <c r="G137" s="33" t="s">
        <v>637</v>
      </c>
      <c r="H137" s="33"/>
      <c r="I137" s="32">
        <f t="shared" si="23"/>
        <v>5000</v>
      </c>
      <c r="J137" s="32">
        <f t="shared" si="24"/>
        <v>500</v>
      </c>
      <c r="K137" s="32">
        <v>200</v>
      </c>
      <c r="L137" s="32">
        <v>300</v>
      </c>
      <c r="M137" s="32"/>
      <c r="N137" s="32">
        <v>3000</v>
      </c>
      <c r="O137" s="32">
        <v>1500</v>
      </c>
      <c r="P137" s="32"/>
      <c r="Q137" s="33" t="s">
        <v>54</v>
      </c>
    </row>
    <row r="138" s="4" customFormat="1" ht="21" customHeight="1" spans="1:17">
      <c r="A138" s="31" t="s">
        <v>106</v>
      </c>
      <c r="B138" s="32">
        <f>B139</f>
        <v>1</v>
      </c>
      <c r="C138" s="33"/>
      <c r="D138" s="33" t="s">
        <v>77</v>
      </c>
      <c r="E138" s="32">
        <f>E139</f>
        <v>1</v>
      </c>
      <c r="F138" s="100"/>
      <c r="G138" s="56"/>
      <c r="H138" s="56" t="s">
        <v>24</v>
      </c>
      <c r="I138" s="32">
        <f t="shared" si="23"/>
        <v>400</v>
      </c>
      <c r="J138" s="32">
        <f t="shared" si="24"/>
        <v>0</v>
      </c>
      <c r="K138" s="32">
        <f t="shared" ref="K138:P138" si="36">K139</f>
        <v>0</v>
      </c>
      <c r="L138" s="32">
        <f t="shared" si="36"/>
        <v>0</v>
      </c>
      <c r="M138" s="32">
        <f t="shared" si="36"/>
        <v>0</v>
      </c>
      <c r="N138" s="32">
        <f t="shared" si="36"/>
        <v>0</v>
      </c>
      <c r="O138" s="32">
        <f t="shared" si="36"/>
        <v>400</v>
      </c>
      <c r="P138" s="32">
        <f t="shared" si="36"/>
        <v>0</v>
      </c>
      <c r="Q138" s="33"/>
    </row>
    <row r="139" s="4" customFormat="1" ht="19" spans="1:17">
      <c r="A139" s="31" t="s">
        <v>1012</v>
      </c>
      <c r="B139" s="33">
        <v>1</v>
      </c>
      <c r="C139" s="33" t="s">
        <v>282</v>
      </c>
      <c r="D139" s="33" t="s">
        <v>77</v>
      </c>
      <c r="E139" s="32">
        <v>1</v>
      </c>
      <c r="F139" s="31" t="s">
        <v>1013</v>
      </c>
      <c r="G139" s="33" t="s">
        <v>637</v>
      </c>
      <c r="H139" s="33" t="s">
        <v>115</v>
      </c>
      <c r="I139" s="32">
        <f t="shared" si="23"/>
        <v>400</v>
      </c>
      <c r="J139" s="32">
        <f t="shared" si="24"/>
        <v>0</v>
      </c>
      <c r="K139" s="32">
        <v>0</v>
      </c>
      <c r="L139" s="32">
        <v>0</v>
      </c>
      <c r="M139" s="32">
        <v>0</v>
      </c>
      <c r="N139" s="32">
        <v>0</v>
      </c>
      <c r="O139" s="32">
        <v>400</v>
      </c>
      <c r="P139" s="32">
        <v>0</v>
      </c>
      <c r="Q139" s="33" t="s">
        <v>96</v>
      </c>
    </row>
    <row r="140" s="4" customFormat="1" ht="17" customHeight="1" spans="1:17">
      <c r="A140" s="31" t="s">
        <v>108</v>
      </c>
      <c r="B140" s="32">
        <f>SUM(B141:B141)</f>
        <v>1</v>
      </c>
      <c r="C140" s="33"/>
      <c r="D140" s="33" t="s">
        <v>77</v>
      </c>
      <c r="E140" s="32">
        <f>SUM(E141:E141)</f>
        <v>2</v>
      </c>
      <c r="F140" s="100"/>
      <c r="G140" s="56"/>
      <c r="H140" s="56" t="s">
        <v>24</v>
      </c>
      <c r="I140" s="32">
        <f t="shared" si="23"/>
        <v>4</v>
      </c>
      <c r="J140" s="32">
        <f t="shared" si="24"/>
        <v>4</v>
      </c>
      <c r="K140" s="32">
        <f t="shared" ref="K140:P140" si="37">SUM(K141:K141)</f>
        <v>0</v>
      </c>
      <c r="L140" s="32">
        <f t="shared" si="37"/>
        <v>0</v>
      </c>
      <c r="M140" s="32">
        <f t="shared" si="37"/>
        <v>4</v>
      </c>
      <c r="N140" s="32">
        <f t="shared" si="37"/>
        <v>0</v>
      </c>
      <c r="O140" s="32">
        <f t="shared" si="37"/>
        <v>0</v>
      </c>
      <c r="P140" s="32">
        <f t="shared" si="37"/>
        <v>0</v>
      </c>
      <c r="Q140" s="33" t="s">
        <v>96</v>
      </c>
    </row>
    <row r="141" s="4" customFormat="1" ht="17" customHeight="1" spans="1:17">
      <c r="A141" s="31" t="s">
        <v>365</v>
      </c>
      <c r="B141" s="33">
        <v>1</v>
      </c>
      <c r="C141" s="33" t="s">
        <v>282</v>
      </c>
      <c r="D141" s="33" t="s">
        <v>1014</v>
      </c>
      <c r="E141" s="32">
        <v>2</v>
      </c>
      <c r="F141" s="31" t="s">
        <v>366</v>
      </c>
      <c r="G141" s="33" t="s">
        <v>637</v>
      </c>
      <c r="H141" s="33" t="s">
        <v>24</v>
      </c>
      <c r="I141" s="32">
        <f t="shared" si="23"/>
        <v>4</v>
      </c>
      <c r="J141" s="32">
        <f t="shared" si="24"/>
        <v>4</v>
      </c>
      <c r="K141" s="32">
        <v>0</v>
      </c>
      <c r="L141" s="32">
        <v>0</v>
      </c>
      <c r="M141" s="32">
        <v>4</v>
      </c>
      <c r="N141" s="32">
        <v>0</v>
      </c>
      <c r="O141" s="32">
        <v>0</v>
      </c>
      <c r="P141" s="32">
        <v>0</v>
      </c>
      <c r="Q141" s="33" t="s">
        <v>96</v>
      </c>
    </row>
    <row r="142" s="4" customFormat="1" ht="18" customHeight="1" spans="1:17">
      <c r="A142" s="31" t="s">
        <v>110</v>
      </c>
      <c r="B142" s="32"/>
      <c r="C142" s="33"/>
      <c r="D142" s="33" t="s">
        <v>77</v>
      </c>
      <c r="E142" s="49"/>
      <c r="F142" s="100"/>
      <c r="G142" s="56"/>
      <c r="H142" s="56" t="s">
        <v>24</v>
      </c>
      <c r="I142" s="32">
        <f t="shared" si="23"/>
        <v>0</v>
      </c>
      <c r="J142" s="32">
        <f t="shared" si="24"/>
        <v>0</v>
      </c>
      <c r="K142" s="32"/>
      <c r="L142" s="32"/>
      <c r="M142" s="32"/>
      <c r="N142" s="32"/>
      <c r="O142" s="32"/>
      <c r="P142" s="32"/>
      <c r="Q142" s="33"/>
    </row>
    <row r="143" s="4" customFormat="1" ht="20" customHeight="1" spans="1:17">
      <c r="A143" s="31" t="s">
        <v>112</v>
      </c>
      <c r="B143" s="32">
        <f>B144+B145</f>
        <v>10</v>
      </c>
      <c r="C143" s="33"/>
      <c r="D143" s="33"/>
      <c r="E143" s="25" t="s">
        <v>24</v>
      </c>
      <c r="F143" s="100"/>
      <c r="G143" s="56"/>
      <c r="H143" s="56" t="s">
        <v>24</v>
      </c>
      <c r="I143" s="32">
        <f t="shared" si="23"/>
        <v>100</v>
      </c>
      <c r="J143" s="32">
        <f t="shared" si="24"/>
        <v>100</v>
      </c>
      <c r="K143" s="32">
        <f t="shared" ref="K143:P143" si="38">K144+K145</f>
        <v>95</v>
      </c>
      <c r="L143" s="32">
        <f t="shared" si="38"/>
        <v>0</v>
      </c>
      <c r="M143" s="32">
        <f t="shared" si="38"/>
        <v>5</v>
      </c>
      <c r="N143" s="32">
        <f t="shared" si="38"/>
        <v>0</v>
      </c>
      <c r="O143" s="32">
        <f t="shared" si="38"/>
        <v>0</v>
      </c>
      <c r="P143" s="32">
        <f t="shared" si="38"/>
        <v>0</v>
      </c>
      <c r="Q143" s="33"/>
    </row>
    <row r="144" s="4" customFormat="1" ht="49" customHeight="1" spans="1:17">
      <c r="A144" s="31" t="s">
        <v>113</v>
      </c>
      <c r="B144" s="33">
        <v>9</v>
      </c>
      <c r="C144" s="33" t="s">
        <v>282</v>
      </c>
      <c r="D144" s="33" t="s">
        <v>77</v>
      </c>
      <c r="E144" s="32">
        <v>9</v>
      </c>
      <c r="F144" s="31" t="s">
        <v>1015</v>
      </c>
      <c r="G144" s="33" t="s">
        <v>637</v>
      </c>
      <c r="H144" s="33" t="s">
        <v>115</v>
      </c>
      <c r="I144" s="32">
        <f t="shared" si="23"/>
        <v>80</v>
      </c>
      <c r="J144" s="32">
        <f t="shared" si="24"/>
        <v>80</v>
      </c>
      <c r="K144" s="32">
        <v>80</v>
      </c>
      <c r="L144" s="32"/>
      <c r="M144" s="32"/>
      <c r="N144" s="32"/>
      <c r="O144" s="32"/>
      <c r="P144" s="32"/>
      <c r="Q144" s="33"/>
    </row>
    <row r="145" s="4" customFormat="1" ht="16" customHeight="1" spans="1:17">
      <c r="A145" s="31" t="s">
        <v>117</v>
      </c>
      <c r="B145" s="33">
        <v>1</v>
      </c>
      <c r="C145" s="33"/>
      <c r="D145" s="33" t="s">
        <v>118</v>
      </c>
      <c r="E145" s="32">
        <v>400</v>
      </c>
      <c r="F145" s="31" t="s">
        <v>119</v>
      </c>
      <c r="G145" s="33" t="s">
        <v>637</v>
      </c>
      <c r="H145" s="33" t="s">
        <v>24</v>
      </c>
      <c r="I145" s="32">
        <f t="shared" si="23"/>
        <v>20</v>
      </c>
      <c r="J145" s="32">
        <f t="shared" si="24"/>
        <v>20</v>
      </c>
      <c r="K145" s="32">
        <v>15</v>
      </c>
      <c r="L145" s="32"/>
      <c r="M145" s="32">
        <v>5</v>
      </c>
      <c r="N145" s="32"/>
      <c r="O145" s="32"/>
      <c r="P145" s="32"/>
      <c r="Q145" s="33"/>
    </row>
    <row r="146" s="4" customFormat="1" ht="9.5" spans="1:17">
      <c r="A146" s="31" t="s">
        <v>120</v>
      </c>
      <c r="B146" s="32"/>
      <c r="C146" s="33"/>
      <c r="D146" s="33"/>
      <c r="E146" s="49"/>
      <c r="F146" s="100"/>
      <c r="G146" s="56"/>
      <c r="H146" s="56" t="s">
        <v>24</v>
      </c>
      <c r="I146" s="32">
        <f t="shared" si="23"/>
        <v>0</v>
      </c>
      <c r="J146" s="32">
        <f t="shared" si="24"/>
        <v>0</v>
      </c>
      <c r="K146" s="32">
        <f>K147</f>
        <v>0</v>
      </c>
      <c r="L146" s="32"/>
      <c r="M146" s="32"/>
      <c r="N146" s="32"/>
      <c r="O146" s="32"/>
      <c r="P146" s="32"/>
      <c r="Q146" s="33"/>
    </row>
    <row r="147" s="4" customFormat="1" ht="9.5" spans="1:17">
      <c r="A147" s="31" t="s">
        <v>121</v>
      </c>
      <c r="B147" s="32"/>
      <c r="C147" s="33"/>
      <c r="D147" s="33" t="s">
        <v>77</v>
      </c>
      <c r="E147" s="49"/>
      <c r="F147" s="100"/>
      <c r="G147" s="56"/>
      <c r="H147" s="56" t="s">
        <v>24</v>
      </c>
      <c r="I147" s="32">
        <f t="shared" si="23"/>
        <v>0</v>
      </c>
      <c r="J147" s="32">
        <f t="shared" si="24"/>
        <v>0</v>
      </c>
      <c r="K147" s="32"/>
      <c r="L147" s="32"/>
      <c r="M147" s="32"/>
      <c r="N147" s="32"/>
      <c r="O147" s="32"/>
      <c r="P147" s="32"/>
      <c r="Q147" s="33"/>
    </row>
    <row r="148" s="4" customFormat="1" ht="12" customHeight="1" spans="1:17">
      <c r="A148" s="31" t="s">
        <v>122</v>
      </c>
      <c r="B148" s="32"/>
      <c r="C148" s="33"/>
      <c r="D148" s="33" t="s">
        <v>77</v>
      </c>
      <c r="E148" s="49"/>
      <c r="F148" s="100"/>
      <c r="G148" s="56"/>
      <c r="H148" s="56" t="s">
        <v>24</v>
      </c>
      <c r="I148" s="32">
        <f t="shared" si="23"/>
        <v>0</v>
      </c>
      <c r="J148" s="32">
        <f t="shared" si="24"/>
        <v>0</v>
      </c>
      <c r="K148" s="32"/>
      <c r="L148" s="32"/>
      <c r="M148" s="32"/>
      <c r="N148" s="32"/>
      <c r="O148" s="32"/>
      <c r="P148" s="32"/>
      <c r="Q148" s="33"/>
    </row>
    <row r="149" s="4" customFormat="1" ht="9.5" spans="1:17">
      <c r="A149" s="31" t="s">
        <v>123</v>
      </c>
      <c r="B149" s="32"/>
      <c r="C149" s="33"/>
      <c r="D149" s="33" t="s">
        <v>77</v>
      </c>
      <c r="E149" s="49"/>
      <c r="F149" s="100"/>
      <c r="G149" s="56"/>
      <c r="H149" s="56" t="s">
        <v>24</v>
      </c>
      <c r="I149" s="32">
        <f t="shared" si="23"/>
        <v>0</v>
      </c>
      <c r="J149" s="32">
        <f t="shared" si="24"/>
        <v>0</v>
      </c>
      <c r="K149" s="32"/>
      <c r="L149" s="32"/>
      <c r="M149" s="32"/>
      <c r="N149" s="32"/>
      <c r="O149" s="32"/>
      <c r="P149" s="32"/>
      <c r="Q149" s="33"/>
    </row>
    <row r="150" s="4" customFormat="1" ht="9.5" spans="1:17">
      <c r="A150" s="31" t="s">
        <v>124</v>
      </c>
      <c r="B150" s="32"/>
      <c r="C150" s="33"/>
      <c r="D150" s="33" t="s">
        <v>77</v>
      </c>
      <c r="E150" s="49"/>
      <c r="F150" s="100"/>
      <c r="G150" s="56"/>
      <c r="H150" s="56" t="s">
        <v>24</v>
      </c>
      <c r="I150" s="32">
        <f t="shared" si="23"/>
        <v>0</v>
      </c>
      <c r="J150" s="32">
        <f t="shared" si="24"/>
        <v>0</v>
      </c>
      <c r="K150" s="32"/>
      <c r="L150" s="32"/>
      <c r="M150" s="32"/>
      <c r="N150" s="32"/>
      <c r="O150" s="32"/>
      <c r="P150" s="32"/>
      <c r="Q150" s="33"/>
    </row>
    <row r="151" s="4" customFormat="1" ht="9.5" spans="1:17">
      <c r="A151" s="31" t="s">
        <v>125</v>
      </c>
      <c r="B151" s="32"/>
      <c r="C151" s="33"/>
      <c r="D151" s="33" t="s">
        <v>77</v>
      </c>
      <c r="E151" s="49"/>
      <c r="F151" s="100"/>
      <c r="G151" s="56"/>
      <c r="H151" s="56" t="s">
        <v>24</v>
      </c>
      <c r="I151" s="32">
        <f t="shared" si="23"/>
        <v>0</v>
      </c>
      <c r="J151" s="32">
        <f t="shared" si="24"/>
        <v>0</v>
      </c>
      <c r="K151" s="32"/>
      <c r="L151" s="32"/>
      <c r="M151" s="32"/>
      <c r="N151" s="32"/>
      <c r="O151" s="32"/>
      <c r="P151" s="32"/>
      <c r="Q151" s="33"/>
    </row>
    <row r="152" s="4" customFormat="1" ht="15" customHeight="1" spans="1:17">
      <c r="A152" s="31" t="s">
        <v>126</v>
      </c>
      <c r="B152" s="33">
        <v>3</v>
      </c>
      <c r="C152" s="33" t="s">
        <v>282</v>
      </c>
      <c r="D152" s="33" t="s">
        <v>77</v>
      </c>
      <c r="E152" s="32">
        <v>3</v>
      </c>
      <c r="F152" s="31" t="s">
        <v>1016</v>
      </c>
      <c r="G152" s="33" t="s">
        <v>637</v>
      </c>
      <c r="H152" s="33"/>
      <c r="I152" s="32">
        <f t="shared" si="23"/>
        <v>2000</v>
      </c>
      <c r="J152" s="32">
        <f t="shared" si="24"/>
        <v>300</v>
      </c>
      <c r="K152" s="32">
        <v>100</v>
      </c>
      <c r="L152" s="32">
        <v>200</v>
      </c>
      <c r="M152" s="32"/>
      <c r="N152" s="32">
        <v>1500</v>
      </c>
      <c r="O152" s="32">
        <v>200</v>
      </c>
      <c r="P152" s="32"/>
      <c r="Q152" s="33" t="s">
        <v>54</v>
      </c>
    </row>
    <row r="153" s="4" customFormat="1" ht="9.5" spans="1:17">
      <c r="A153" s="31" t="s">
        <v>128</v>
      </c>
      <c r="B153" s="32">
        <v>1</v>
      </c>
      <c r="C153" s="33"/>
      <c r="D153" s="33" t="s">
        <v>77</v>
      </c>
      <c r="E153" s="32">
        <v>3</v>
      </c>
      <c r="F153" s="100"/>
      <c r="G153" s="56"/>
      <c r="H153" s="56" t="s">
        <v>24</v>
      </c>
      <c r="I153" s="32">
        <f t="shared" si="23"/>
        <v>0</v>
      </c>
      <c r="J153" s="32"/>
      <c r="K153" s="32"/>
      <c r="L153" s="32"/>
      <c r="M153" s="32"/>
      <c r="N153" s="32"/>
      <c r="O153" s="32"/>
      <c r="P153" s="32"/>
      <c r="Q153" s="33"/>
    </row>
    <row r="154" s="4" customFormat="1" ht="26" customHeight="1" spans="1:17">
      <c r="A154" s="26" t="s">
        <v>129</v>
      </c>
      <c r="B154" s="27"/>
      <c r="C154" s="28" t="s">
        <v>282</v>
      </c>
      <c r="D154" s="28" t="s">
        <v>118</v>
      </c>
      <c r="E154" s="32">
        <f>E155+E245</f>
        <v>26000</v>
      </c>
      <c r="F154" s="105" t="s">
        <v>132</v>
      </c>
      <c r="G154" s="99"/>
      <c r="H154" s="99" t="s">
        <v>24</v>
      </c>
      <c r="I154" s="27">
        <f t="shared" ref="I154:I193" si="39">SUM(J154,N154:P154)</f>
        <v>2600</v>
      </c>
      <c r="J154" s="27">
        <f t="shared" ref="J154:J193" si="40">SUM(K154:M154)</f>
        <v>2600</v>
      </c>
      <c r="K154" s="27">
        <f t="shared" ref="J154:P154" si="41">K155+K245</f>
        <v>2600</v>
      </c>
      <c r="L154" s="27">
        <f t="shared" si="41"/>
        <v>0</v>
      </c>
      <c r="M154" s="27">
        <f t="shared" si="41"/>
        <v>0</v>
      </c>
      <c r="N154" s="27">
        <f t="shared" si="41"/>
        <v>0</v>
      </c>
      <c r="O154" s="27">
        <f t="shared" si="41"/>
        <v>0</v>
      </c>
      <c r="P154" s="27">
        <f t="shared" si="41"/>
        <v>0</v>
      </c>
      <c r="Q154" s="33"/>
    </row>
    <row r="155" s="4" customFormat="1" ht="15" customHeight="1" spans="1:17">
      <c r="A155" s="31" t="s">
        <v>130</v>
      </c>
      <c r="B155" s="32">
        <f>B156+B243+B244</f>
        <v>86</v>
      </c>
      <c r="C155" s="33"/>
      <c r="D155" s="33" t="s">
        <v>118</v>
      </c>
      <c r="E155" s="32">
        <f>E156+E243+E244</f>
        <v>25665</v>
      </c>
      <c r="F155" s="100" t="s">
        <v>132</v>
      </c>
      <c r="G155" s="56"/>
      <c r="H155" s="56" t="s">
        <v>24</v>
      </c>
      <c r="I155" s="32">
        <f t="shared" si="39"/>
        <v>2566.5</v>
      </c>
      <c r="J155" s="32">
        <f t="shared" si="40"/>
        <v>2566.5</v>
      </c>
      <c r="K155" s="32">
        <f t="shared" ref="K155:P155" si="42">K156+K243+K244</f>
        <v>2566.5</v>
      </c>
      <c r="L155" s="32">
        <f t="shared" si="42"/>
        <v>0</v>
      </c>
      <c r="M155" s="32">
        <f t="shared" si="42"/>
        <v>0</v>
      </c>
      <c r="N155" s="32">
        <f t="shared" si="42"/>
        <v>0</v>
      </c>
      <c r="O155" s="32">
        <f t="shared" si="42"/>
        <v>0</v>
      </c>
      <c r="P155" s="32">
        <f t="shared" si="42"/>
        <v>0</v>
      </c>
      <c r="Q155" s="33"/>
    </row>
    <row r="156" s="4" customFormat="1" ht="28.5" spans="1:17">
      <c r="A156" s="31" t="s">
        <v>131</v>
      </c>
      <c r="B156" s="32">
        <f>SUM(B157:B242)</f>
        <v>86</v>
      </c>
      <c r="C156" s="33" t="s">
        <v>282</v>
      </c>
      <c r="D156" s="33" t="s">
        <v>118</v>
      </c>
      <c r="E156" s="32">
        <f>SUM(E157:E242)</f>
        <v>25665</v>
      </c>
      <c r="F156" s="100" t="s">
        <v>132</v>
      </c>
      <c r="G156" s="56" t="s">
        <v>637</v>
      </c>
      <c r="H156" s="56" t="s">
        <v>24</v>
      </c>
      <c r="I156" s="32">
        <f t="shared" si="39"/>
        <v>2566.5</v>
      </c>
      <c r="J156" s="32">
        <f t="shared" si="40"/>
        <v>2566.5</v>
      </c>
      <c r="K156" s="32">
        <f>SUM(K157:K242)</f>
        <v>2566.5</v>
      </c>
      <c r="L156" s="32"/>
      <c r="M156" s="32"/>
      <c r="N156" s="32"/>
      <c r="O156" s="32"/>
      <c r="P156" s="32"/>
      <c r="Q156" s="33"/>
    </row>
    <row r="157" s="181" customFormat="1" ht="20" customHeight="1" spans="1:17">
      <c r="A157" s="35" t="s">
        <v>1017</v>
      </c>
      <c r="B157" s="34">
        <v>1</v>
      </c>
      <c r="C157" s="34" t="s">
        <v>282</v>
      </c>
      <c r="D157" s="33" t="s">
        <v>118</v>
      </c>
      <c r="E157" s="32">
        <v>200</v>
      </c>
      <c r="F157" s="100" t="s">
        <v>132</v>
      </c>
      <c r="G157" s="56" t="s">
        <v>637</v>
      </c>
      <c r="H157" s="56" t="s">
        <v>115</v>
      </c>
      <c r="I157" s="32">
        <f t="shared" si="39"/>
        <v>20</v>
      </c>
      <c r="J157" s="32">
        <f t="shared" si="40"/>
        <v>20</v>
      </c>
      <c r="K157" s="32">
        <f t="shared" ref="K157:K220" si="43">E157*1000/10000</f>
        <v>20</v>
      </c>
      <c r="L157" s="32"/>
      <c r="M157" s="32"/>
      <c r="N157" s="32"/>
      <c r="O157" s="32"/>
      <c r="P157" s="32"/>
      <c r="Q157" s="33" t="s">
        <v>133</v>
      </c>
    </row>
    <row r="158" s="181" customFormat="1" ht="20" customHeight="1" spans="1:17">
      <c r="A158" s="35" t="s">
        <v>1018</v>
      </c>
      <c r="B158" s="34">
        <v>1</v>
      </c>
      <c r="C158" s="34" t="s">
        <v>282</v>
      </c>
      <c r="D158" s="33" t="s">
        <v>118</v>
      </c>
      <c r="E158" s="32">
        <v>200</v>
      </c>
      <c r="F158" s="100" t="s">
        <v>132</v>
      </c>
      <c r="G158" s="56" t="s">
        <v>637</v>
      </c>
      <c r="H158" s="56" t="s">
        <v>115</v>
      </c>
      <c r="I158" s="32">
        <f t="shared" si="39"/>
        <v>20</v>
      </c>
      <c r="J158" s="32">
        <f t="shared" si="40"/>
        <v>20</v>
      </c>
      <c r="K158" s="32">
        <f t="shared" si="43"/>
        <v>20</v>
      </c>
      <c r="L158" s="32"/>
      <c r="M158" s="32"/>
      <c r="N158" s="32"/>
      <c r="O158" s="32"/>
      <c r="P158" s="32"/>
      <c r="Q158" s="33" t="s">
        <v>133</v>
      </c>
    </row>
    <row r="159" s="181" customFormat="1" ht="22" customHeight="1" spans="1:17">
      <c r="A159" s="35" t="s">
        <v>1019</v>
      </c>
      <c r="B159" s="34">
        <v>1</v>
      </c>
      <c r="C159" s="34" t="s">
        <v>282</v>
      </c>
      <c r="D159" s="33" t="s">
        <v>118</v>
      </c>
      <c r="E159" s="32">
        <v>220</v>
      </c>
      <c r="F159" s="100" t="s">
        <v>132</v>
      </c>
      <c r="G159" s="56" t="s">
        <v>637</v>
      </c>
      <c r="H159" s="56" t="s">
        <v>115</v>
      </c>
      <c r="I159" s="32">
        <f t="shared" si="39"/>
        <v>22</v>
      </c>
      <c r="J159" s="32">
        <f t="shared" si="40"/>
        <v>22</v>
      </c>
      <c r="K159" s="32">
        <f t="shared" si="43"/>
        <v>22</v>
      </c>
      <c r="L159" s="32"/>
      <c r="M159" s="32"/>
      <c r="N159" s="32"/>
      <c r="O159" s="32"/>
      <c r="P159" s="32"/>
      <c r="Q159" s="33" t="s">
        <v>133</v>
      </c>
    </row>
    <row r="160" s="181" customFormat="1" ht="22" customHeight="1" spans="1:17">
      <c r="A160" s="35" t="s">
        <v>1020</v>
      </c>
      <c r="B160" s="34">
        <v>1</v>
      </c>
      <c r="C160" s="34" t="s">
        <v>282</v>
      </c>
      <c r="D160" s="33" t="s">
        <v>118</v>
      </c>
      <c r="E160" s="32">
        <v>210</v>
      </c>
      <c r="F160" s="100" t="s">
        <v>132</v>
      </c>
      <c r="G160" s="56" t="s">
        <v>637</v>
      </c>
      <c r="H160" s="56" t="s">
        <v>115</v>
      </c>
      <c r="I160" s="32">
        <f t="shared" si="39"/>
        <v>21</v>
      </c>
      <c r="J160" s="32">
        <f t="shared" si="40"/>
        <v>21</v>
      </c>
      <c r="K160" s="32">
        <f t="shared" si="43"/>
        <v>21</v>
      </c>
      <c r="L160" s="32"/>
      <c r="M160" s="32"/>
      <c r="N160" s="32"/>
      <c r="O160" s="32"/>
      <c r="P160" s="32"/>
      <c r="Q160" s="33" t="s">
        <v>133</v>
      </c>
    </row>
    <row r="161" s="181" customFormat="1" ht="20" customHeight="1" spans="1:17">
      <c r="A161" s="35" t="s">
        <v>1021</v>
      </c>
      <c r="B161" s="34">
        <v>1</v>
      </c>
      <c r="C161" s="34" t="s">
        <v>282</v>
      </c>
      <c r="D161" s="33" t="s">
        <v>118</v>
      </c>
      <c r="E161" s="32">
        <v>180</v>
      </c>
      <c r="F161" s="100" t="s">
        <v>132</v>
      </c>
      <c r="G161" s="56" t="s">
        <v>637</v>
      </c>
      <c r="H161" s="56" t="s">
        <v>115</v>
      </c>
      <c r="I161" s="32">
        <f t="shared" si="39"/>
        <v>18</v>
      </c>
      <c r="J161" s="32">
        <f t="shared" si="40"/>
        <v>18</v>
      </c>
      <c r="K161" s="32">
        <f t="shared" si="43"/>
        <v>18</v>
      </c>
      <c r="L161" s="32"/>
      <c r="M161" s="32"/>
      <c r="N161" s="32"/>
      <c r="O161" s="32"/>
      <c r="P161" s="32"/>
      <c r="Q161" s="33" t="s">
        <v>133</v>
      </c>
    </row>
    <row r="162" s="181" customFormat="1" ht="20" customHeight="1" spans="1:17">
      <c r="A162" s="35" t="s">
        <v>1022</v>
      </c>
      <c r="B162" s="34">
        <v>1</v>
      </c>
      <c r="C162" s="34" t="s">
        <v>282</v>
      </c>
      <c r="D162" s="33" t="s">
        <v>118</v>
      </c>
      <c r="E162" s="32">
        <v>120</v>
      </c>
      <c r="F162" s="100" t="s">
        <v>132</v>
      </c>
      <c r="G162" s="56" t="s">
        <v>637</v>
      </c>
      <c r="H162" s="56" t="s">
        <v>115</v>
      </c>
      <c r="I162" s="32">
        <f t="shared" si="39"/>
        <v>12</v>
      </c>
      <c r="J162" s="32">
        <f t="shared" si="40"/>
        <v>12</v>
      </c>
      <c r="K162" s="32">
        <f t="shared" si="43"/>
        <v>12</v>
      </c>
      <c r="L162" s="32"/>
      <c r="M162" s="32"/>
      <c r="N162" s="32"/>
      <c r="O162" s="32"/>
      <c r="P162" s="32"/>
      <c r="Q162" s="33" t="s">
        <v>133</v>
      </c>
    </row>
    <row r="163" s="181" customFormat="1" ht="20" customHeight="1" spans="1:17">
      <c r="A163" s="35" t="s">
        <v>1023</v>
      </c>
      <c r="B163" s="34">
        <v>1</v>
      </c>
      <c r="C163" s="34" t="s">
        <v>282</v>
      </c>
      <c r="D163" s="33" t="s">
        <v>118</v>
      </c>
      <c r="E163" s="32">
        <v>480</v>
      </c>
      <c r="F163" s="100" t="s">
        <v>132</v>
      </c>
      <c r="G163" s="56" t="s">
        <v>637</v>
      </c>
      <c r="H163" s="56" t="s">
        <v>115</v>
      </c>
      <c r="I163" s="32">
        <f t="shared" si="39"/>
        <v>48</v>
      </c>
      <c r="J163" s="32">
        <f t="shared" si="40"/>
        <v>48</v>
      </c>
      <c r="K163" s="32">
        <f t="shared" si="43"/>
        <v>48</v>
      </c>
      <c r="L163" s="32"/>
      <c r="M163" s="32"/>
      <c r="N163" s="32"/>
      <c r="O163" s="32"/>
      <c r="P163" s="32"/>
      <c r="Q163" s="33" t="s">
        <v>133</v>
      </c>
    </row>
    <row r="164" s="181" customFormat="1" ht="20" customHeight="1" spans="1:17">
      <c r="A164" s="35" t="s">
        <v>1024</v>
      </c>
      <c r="B164" s="34">
        <v>1</v>
      </c>
      <c r="C164" s="34" t="s">
        <v>282</v>
      </c>
      <c r="D164" s="33" t="s">
        <v>118</v>
      </c>
      <c r="E164" s="32">
        <v>150</v>
      </c>
      <c r="F164" s="100" t="s">
        <v>132</v>
      </c>
      <c r="G164" s="56" t="s">
        <v>637</v>
      </c>
      <c r="H164" s="56" t="s">
        <v>115</v>
      </c>
      <c r="I164" s="32">
        <f t="shared" si="39"/>
        <v>15</v>
      </c>
      <c r="J164" s="32">
        <f t="shared" si="40"/>
        <v>15</v>
      </c>
      <c r="K164" s="32">
        <f t="shared" si="43"/>
        <v>15</v>
      </c>
      <c r="L164" s="32"/>
      <c r="M164" s="32"/>
      <c r="N164" s="32"/>
      <c r="O164" s="32"/>
      <c r="P164" s="32"/>
      <c r="Q164" s="33" t="s">
        <v>133</v>
      </c>
    </row>
    <row r="165" s="181" customFormat="1" ht="20" customHeight="1" spans="1:17">
      <c r="A165" s="35" t="s">
        <v>1025</v>
      </c>
      <c r="B165" s="34">
        <v>1</v>
      </c>
      <c r="C165" s="34" t="s">
        <v>282</v>
      </c>
      <c r="D165" s="33" t="s">
        <v>118</v>
      </c>
      <c r="E165" s="32">
        <v>120</v>
      </c>
      <c r="F165" s="100" t="s">
        <v>132</v>
      </c>
      <c r="G165" s="56" t="s">
        <v>637</v>
      </c>
      <c r="H165" s="56" t="s">
        <v>115</v>
      </c>
      <c r="I165" s="32">
        <f t="shared" si="39"/>
        <v>12</v>
      </c>
      <c r="J165" s="32">
        <f t="shared" si="40"/>
        <v>12</v>
      </c>
      <c r="K165" s="32">
        <f t="shared" si="43"/>
        <v>12</v>
      </c>
      <c r="L165" s="32"/>
      <c r="M165" s="32"/>
      <c r="N165" s="32"/>
      <c r="O165" s="32"/>
      <c r="P165" s="32"/>
      <c r="Q165" s="33" t="s">
        <v>133</v>
      </c>
    </row>
    <row r="166" s="181" customFormat="1" ht="20" customHeight="1" spans="1:17">
      <c r="A166" s="35" t="s">
        <v>1026</v>
      </c>
      <c r="B166" s="34">
        <v>1</v>
      </c>
      <c r="C166" s="34" t="s">
        <v>282</v>
      </c>
      <c r="D166" s="33" t="s">
        <v>118</v>
      </c>
      <c r="E166" s="32">
        <v>250</v>
      </c>
      <c r="F166" s="100" t="s">
        <v>132</v>
      </c>
      <c r="G166" s="56" t="s">
        <v>637</v>
      </c>
      <c r="H166" s="56" t="s">
        <v>115</v>
      </c>
      <c r="I166" s="32">
        <f t="shared" si="39"/>
        <v>25</v>
      </c>
      <c r="J166" s="32">
        <f t="shared" si="40"/>
        <v>25</v>
      </c>
      <c r="K166" s="32">
        <f t="shared" si="43"/>
        <v>25</v>
      </c>
      <c r="L166" s="32"/>
      <c r="M166" s="32"/>
      <c r="N166" s="32"/>
      <c r="O166" s="32"/>
      <c r="P166" s="32"/>
      <c r="Q166" s="33" t="s">
        <v>133</v>
      </c>
    </row>
    <row r="167" s="181" customFormat="1" ht="20" customHeight="1" spans="1:17">
      <c r="A167" s="35" t="s">
        <v>1027</v>
      </c>
      <c r="B167" s="34">
        <v>1</v>
      </c>
      <c r="C167" s="34" t="s">
        <v>282</v>
      </c>
      <c r="D167" s="33" t="s">
        <v>118</v>
      </c>
      <c r="E167" s="32">
        <v>150</v>
      </c>
      <c r="F167" s="100" t="s">
        <v>132</v>
      </c>
      <c r="G167" s="56" t="s">
        <v>637</v>
      </c>
      <c r="H167" s="56" t="s">
        <v>115</v>
      </c>
      <c r="I167" s="32">
        <f t="shared" si="39"/>
        <v>15</v>
      </c>
      <c r="J167" s="32">
        <f t="shared" si="40"/>
        <v>15</v>
      </c>
      <c r="K167" s="32">
        <f t="shared" si="43"/>
        <v>15</v>
      </c>
      <c r="L167" s="32"/>
      <c r="M167" s="32"/>
      <c r="N167" s="32"/>
      <c r="O167" s="32"/>
      <c r="P167" s="32"/>
      <c r="Q167" s="33" t="s">
        <v>133</v>
      </c>
    </row>
    <row r="168" s="181" customFormat="1" ht="20" customHeight="1" spans="1:17">
      <c r="A168" s="31" t="s">
        <v>1028</v>
      </c>
      <c r="B168" s="34">
        <v>1</v>
      </c>
      <c r="C168" s="34" t="s">
        <v>282</v>
      </c>
      <c r="D168" s="33" t="s">
        <v>118</v>
      </c>
      <c r="E168" s="32">
        <v>290</v>
      </c>
      <c r="F168" s="100" t="s">
        <v>132</v>
      </c>
      <c r="G168" s="56" t="s">
        <v>637</v>
      </c>
      <c r="H168" s="56" t="s">
        <v>115</v>
      </c>
      <c r="I168" s="32">
        <f t="shared" si="39"/>
        <v>29</v>
      </c>
      <c r="J168" s="32">
        <f t="shared" si="40"/>
        <v>29</v>
      </c>
      <c r="K168" s="32">
        <f t="shared" si="43"/>
        <v>29</v>
      </c>
      <c r="L168" s="32"/>
      <c r="M168" s="32"/>
      <c r="N168" s="32"/>
      <c r="O168" s="32"/>
      <c r="P168" s="32"/>
      <c r="Q168" s="33" t="s">
        <v>133</v>
      </c>
    </row>
    <row r="169" s="181" customFormat="1" ht="20" customHeight="1" spans="1:17">
      <c r="A169" s="31" t="s">
        <v>1029</v>
      </c>
      <c r="B169" s="34">
        <v>1</v>
      </c>
      <c r="C169" s="34" t="s">
        <v>282</v>
      </c>
      <c r="D169" s="33" t="s">
        <v>118</v>
      </c>
      <c r="E169" s="32">
        <v>220</v>
      </c>
      <c r="F169" s="100" t="s">
        <v>132</v>
      </c>
      <c r="G169" s="56" t="s">
        <v>637</v>
      </c>
      <c r="H169" s="56" t="s">
        <v>115</v>
      </c>
      <c r="I169" s="32">
        <f t="shared" si="39"/>
        <v>22</v>
      </c>
      <c r="J169" s="32">
        <f t="shared" si="40"/>
        <v>22</v>
      </c>
      <c r="K169" s="32">
        <f t="shared" si="43"/>
        <v>22</v>
      </c>
      <c r="L169" s="32"/>
      <c r="M169" s="32"/>
      <c r="N169" s="32"/>
      <c r="O169" s="32"/>
      <c r="P169" s="32"/>
      <c r="Q169" s="33" t="s">
        <v>133</v>
      </c>
    </row>
    <row r="170" s="181" customFormat="1" ht="20" customHeight="1" spans="1:17">
      <c r="A170" s="31" t="s">
        <v>1030</v>
      </c>
      <c r="B170" s="34">
        <v>1</v>
      </c>
      <c r="C170" s="34" t="s">
        <v>282</v>
      </c>
      <c r="D170" s="33" t="s">
        <v>118</v>
      </c>
      <c r="E170" s="32">
        <v>250</v>
      </c>
      <c r="F170" s="100" t="s">
        <v>132</v>
      </c>
      <c r="G170" s="56" t="s">
        <v>637</v>
      </c>
      <c r="H170" s="56" t="s">
        <v>115</v>
      </c>
      <c r="I170" s="32">
        <f t="shared" si="39"/>
        <v>25</v>
      </c>
      <c r="J170" s="32">
        <f t="shared" si="40"/>
        <v>25</v>
      </c>
      <c r="K170" s="32">
        <f t="shared" si="43"/>
        <v>25</v>
      </c>
      <c r="L170" s="32"/>
      <c r="M170" s="32"/>
      <c r="N170" s="32"/>
      <c r="O170" s="32"/>
      <c r="P170" s="32"/>
      <c r="Q170" s="33" t="s">
        <v>133</v>
      </c>
    </row>
    <row r="171" s="181" customFormat="1" ht="20" customHeight="1" spans="1:17">
      <c r="A171" s="35" t="s">
        <v>1031</v>
      </c>
      <c r="B171" s="34">
        <v>1</v>
      </c>
      <c r="C171" s="34" t="s">
        <v>282</v>
      </c>
      <c r="D171" s="33" t="s">
        <v>118</v>
      </c>
      <c r="E171" s="32">
        <v>310</v>
      </c>
      <c r="F171" s="100" t="s">
        <v>132</v>
      </c>
      <c r="G171" s="56" t="s">
        <v>637</v>
      </c>
      <c r="H171" s="56" t="s">
        <v>115</v>
      </c>
      <c r="I171" s="32">
        <f t="shared" si="39"/>
        <v>31</v>
      </c>
      <c r="J171" s="32">
        <f t="shared" si="40"/>
        <v>31</v>
      </c>
      <c r="K171" s="32">
        <f t="shared" si="43"/>
        <v>31</v>
      </c>
      <c r="L171" s="32"/>
      <c r="M171" s="32"/>
      <c r="N171" s="32"/>
      <c r="O171" s="32"/>
      <c r="P171" s="32"/>
      <c r="Q171" s="33" t="s">
        <v>133</v>
      </c>
    </row>
    <row r="172" s="181" customFormat="1" ht="20" customHeight="1" spans="1:17">
      <c r="A172" s="35" t="s">
        <v>1032</v>
      </c>
      <c r="B172" s="34">
        <v>1</v>
      </c>
      <c r="C172" s="34" t="s">
        <v>282</v>
      </c>
      <c r="D172" s="33" t="s">
        <v>118</v>
      </c>
      <c r="E172" s="32">
        <v>140</v>
      </c>
      <c r="F172" s="100" t="s">
        <v>132</v>
      </c>
      <c r="G172" s="56" t="s">
        <v>637</v>
      </c>
      <c r="H172" s="56" t="s">
        <v>115</v>
      </c>
      <c r="I172" s="32">
        <f t="shared" si="39"/>
        <v>14</v>
      </c>
      <c r="J172" s="32">
        <f t="shared" si="40"/>
        <v>14</v>
      </c>
      <c r="K172" s="32">
        <f t="shared" si="43"/>
        <v>14</v>
      </c>
      <c r="L172" s="32"/>
      <c r="M172" s="32"/>
      <c r="N172" s="32"/>
      <c r="O172" s="32"/>
      <c r="P172" s="32"/>
      <c r="Q172" s="33" t="s">
        <v>133</v>
      </c>
    </row>
    <row r="173" s="181" customFormat="1" ht="20" customHeight="1" spans="1:17">
      <c r="A173" s="35" t="s">
        <v>1033</v>
      </c>
      <c r="B173" s="34">
        <v>1</v>
      </c>
      <c r="C173" s="34" t="s">
        <v>282</v>
      </c>
      <c r="D173" s="33" t="s">
        <v>118</v>
      </c>
      <c r="E173" s="32">
        <v>350</v>
      </c>
      <c r="F173" s="100" t="s">
        <v>132</v>
      </c>
      <c r="G173" s="56" t="s">
        <v>637</v>
      </c>
      <c r="H173" s="56" t="s">
        <v>115</v>
      </c>
      <c r="I173" s="32">
        <f t="shared" si="39"/>
        <v>35</v>
      </c>
      <c r="J173" s="32">
        <f t="shared" si="40"/>
        <v>35</v>
      </c>
      <c r="K173" s="32">
        <f t="shared" si="43"/>
        <v>35</v>
      </c>
      <c r="L173" s="32"/>
      <c r="M173" s="32"/>
      <c r="N173" s="32"/>
      <c r="O173" s="32"/>
      <c r="P173" s="32"/>
      <c r="Q173" s="33" t="s">
        <v>133</v>
      </c>
    </row>
    <row r="174" s="181" customFormat="1" ht="20" customHeight="1" spans="1:17">
      <c r="A174" s="35" t="s">
        <v>1034</v>
      </c>
      <c r="B174" s="34">
        <v>1</v>
      </c>
      <c r="C174" s="34" t="s">
        <v>282</v>
      </c>
      <c r="D174" s="33" t="s">
        <v>118</v>
      </c>
      <c r="E174" s="32">
        <v>200</v>
      </c>
      <c r="F174" s="100" t="s">
        <v>132</v>
      </c>
      <c r="G174" s="56" t="s">
        <v>637</v>
      </c>
      <c r="H174" s="56" t="s">
        <v>115</v>
      </c>
      <c r="I174" s="32">
        <f t="shared" si="39"/>
        <v>20</v>
      </c>
      <c r="J174" s="32">
        <f t="shared" si="40"/>
        <v>20</v>
      </c>
      <c r="K174" s="32">
        <f t="shared" si="43"/>
        <v>20</v>
      </c>
      <c r="L174" s="32"/>
      <c r="M174" s="32"/>
      <c r="N174" s="32"/>
      <c r="O174" s="32"/>
      <c r="P174" s="32"/>
      <c r="Q174" s="33" t="s">
        <v>133</v>
      </c>
    </row>
    <row r="175" s="181" customFormat="1" ht="20" customHeight="1" spans="1:17">
      <c r="A175" s="35" t="s">
        <v>1035</v>
      </c>
      <c r="B175" s="34">
        <v>1</v>
      </c>
      <c r="C175" s="34" t="s">
        <v>282</v>
      </c>
      <c r="D175" s="33" t="s">
        <v>118</v>
      </c>
      <c r="E175" s="32">
        <v>200</v>
      </c>
      <c r="F175" s="100" t="s">
        <v>132</v>
      </c>
      <c r="G175" s="56" t="s">
        <v>637</v>
      </c>
      <c r="H175" s="56" t="s">
        <v>115</v>
      </c>
      <c r="I175" s="32">
        <f t="shared" si="39"/>
        <v>20</v>
      </c>
      <c r="J175" s="32">
        <f t="shared" si="40"/>
        <v>20</v>
      </c>
      <c r="K175" s="32">
        <f t="shared" si="43"/>
        <v>20</v>
      </c>
      <c r="L175" s="32"/>
      <c r="M175" s="32"/>
      <c r="N175" s="32"/>
      <c r="O175" s="32"/>
      <c r="P175" s="32"/>
      <c r="Q175" s="33" t="s">
        <v>133</v>
      </c>
    </row>
    <row r="176" s="181" customFormat="1" ht="20" customHeight="1" spans="1:17">
      <c r="A176" s="35" t="s">
        <v>1036</v>
      </c>
      <c r="B176" s="34">
        <v>1</v>
      </c>
      <c r="C176" s="34" t="s">
        <v>282</v>
      </c>
      <c r="D176" s="33" t="s">
        <v>118</v>
      </c>
      <c r="E176" s="32">
        <v>350</v>
      </c>
      <c r="F176" s="100" t="s">
        <v>132</v>
      </c>
      <c r="G176" s="56" t="s">
        <v>637</v>
      </c>
      <c r="H176" s="56" t="s">
        <v>115</v>
      </c>
      <c r="I176" s="32">
        <f t="shared" si="39"/>
        <v>35</v>
      </c>
      <c r="J176" s="32">
        <f t="shared" si="40"/>
        <v>35</v>
      </c>
      <c r="K176" s="32">
        <f t="shared" si="43"/>
        <v>35</v>
      </c>
      <c r="L176" s="32"/>
      <c r="M176" s="32"/>
      <c r="N176" s="32"/>
      <c r="O176" s="32"/>
      <c r="P176" s="32"/>
      <c r="Q176" s="33" t="s">
        <v>133</v>
      </c>
    </row>
    <row r="177" s="181" customFormat="1" ht="20" customHeight="1" spans="1:17">
      <c r="A177" s="35" t="s">
        <v>1037</v>
      </c>
      <c r="B177" s="34">
        <v>1</v>
      </c>
      <c r="C177" s="34" t="s">
        <v>282</v>
      </c>
      <c r="D177" s="33" t="s">
        <v>118</v>
      </c>
      <c r="E177" s="32">
        <v>380</v>
      </c>
      <c r="F177" s="100" t="s">
        <v>132</v>
      </c>
      <c r="G177" s="56" t="s">
        <v>637</v>
      </c>
      <c r="H177" s="56" t="s">
        <v>115</v>
      </c>
      <c r="I177" s="32">
        <f t="shared" si="39"/>
        <v>38</v>
      </c>
      <c r="J177" s="32">
        <f t="shared" si="40"/>
        <v>38</v>
      </c>
      <c r="K177" s="32">
        <f t="shared" si="43"/>
        <v>38</v>
      </c>
      <c r="L177" s="32"/>
      <c r="M177" s="32"/>
      <c r="N177" s="32"/>
      <c r="O177" s="32"/>
      <c r="P177" s="32"/>
      <c r="Q177" s="33" t="s">
        <v>133</v>
      </c>
    </row>
    <row r="178" s="181" customFormat="1" ht="20" customHeight="1" spans="1:17">
      <c r="A178" s="35" t="s">
        <v>1038</v>
      </c>
      <c r="B178" s="34">
        <v>1</v>
      </c>
      <c r="C178" s="34" t="s">
        <v>282</v>
      </c>
      <c r="D178" s="33" t="s">
        <v>118</v>
      </c>
      <c r="E178" s="32">
        <v>280</v>
      </c>
      <c r="F178" s="100" t="s">
        <v>132</v>
      </c>
      <c r="G178" s="56" t="s">
        <v>637</v>
      </c>
      <c r="H178" s="56" t="s">
        <v>115</v>
      </c>
      <c r="I178" s="32">
        <f t="shared" si="39"/>
        <v>28</v>
      </c>
      <c r="J178" s="32">
        <f t="shared" si="40"/>
        <v>28</v>
      </c>
      <c r="K178" s="32">
        <f t="shared" si="43"/>
        <v>28</v>
      </c>
      <c r="L178" s="32"/>
      <c r="M178" s="32"/>
      <c r="N178" s="32"/>
      <c r="O178" s="32"/>
      <c r="P178" s="32"/>
      <c r="Q178" s="33" t="s">
        <v>133</v>
      </c>
    </row>
    <row r="179" s="181" customFormat="1" ht="20" customHeight="1" spans="1:17">
      <c r="A179" s="35" t="s">
        <v>1039</v>
      </c>
      <c r="B179" s="34">
        <v>1</v>
      </c>
      <c r="C179" s="34" t="s">
        <v>282</v>
      </c>
      <c r="D179" s="33" t="s">
        <v>118</v>
      </c>
      <c r="E179" s="32">
        <v>210</v>
      </c>
      <c r="F179" s="100" t="s">
        <v>132</v>
      </c>
      <c r="G179" s="56" t="s">
        <v>637</v>
      </c>
      <c r="H179" s="56" t="s">
        <v>115</v>
      </c>
      <c r="I179" s="32">
        <f t="shared" si="39"/>
        <v>21</v>
      </c>
      <c r="J179" s="32">
        <f t="shared" si="40"/>
        <v>21</v>
      </c>
      <c r="K179" s="32">
        <f t="shared" si="43"/>
        <v>21</v>
      </c>
      <c r="L179" s="32"/>
      <c r="M179" s="32"/>
      <c r="N179" s="32"/>
      <c r="O179" s="32"/>
      <c r="P179" s="32"/>
      <c r="Q179" s="33" t="s">
        <v>133</v>
      </c>
    </row>
    <row r="180" s="181" customFormat="1" ht="20" customHeight="1" spans="1:17">
      <c r="A180" s="35" t="s">
        <v>1040</v>
      </c>
      <c r="B180" s="34">
        <v>1</v>
      </c>
      <c r="C180" s="34" t="s">
        <v>282</v>
      </c>
      <c r="D180" s="33" t="s">
        <v>118</v>
      </c>
      <c r="E180" s="32">
        <v>120</v>
      </c>
      <c r="F180" s="100" t="s">
        <v>132</v>
      </c>
      <c r="G180" s="56" t="s">
        <v>637</v>
      </c>
      <c r="H180" s="56" t="s">
        <v>115</v>
      </c>
      <c r="I180" s="32">
        <f t="shared" si="39"/>
        <v>12</v>
      </c>
      <c r="J180" s="32">
        <f t="shared" si="40"/>
        <v>12</v>
      </c>
      <c r="K180" s="32">
        <f t="shared" si="43"/>
        <v>12</v>
      </c>
      <c r="L180" s="32"/>
      <c r="M180" s="32"/>
      <c r="N180" s="32"/>
      <c r="O180" s="32"/>
      <c r="P180" s="32"/>
      <c r="Q180" s="33" t="s">
        <v>133</v>
      </c>
    </row>
    <row r="181" s="181" customFormat="1" ht="20" customHeight="1" spans="1:17">
      <c r="A181" s="35" t="s">
        <v>1041</v>
      </c>
      <c r="B181" s="34">
        <v>1</v>
      </c>
      <c r="C181" s="34" t="s">
        <v>282</v>
      </c>
      <c r="D181" s="33" t="s">
        <v>118</v>
      </c>
      <c r="E181" s="32">
        <v>140</v>
      </c>
      <c r="F181" s="100" t="s">
        <v>132</v>
      </c>
      <c r="G181" s="56" t="s">
        <v>637</v>
      </c>
      <c r="H181" s="56" t="s">
        <v>115</v>
      </c>
      <c r="I181" s="32">
        <f t="shared" si="39"/>
        <v>14</v>
      </c>
      <c r="J181" s="32">
        <f t="shared" si="40"/>
        <v>14</v>
      </c>
      <c r="K181" s="32">
        <f t="shared" si="43"/>
        <v>14</v>
      </c>
      <c r="L181" s="32"/>
      <c r="M181" s="32"/>
      <c r="N181" s="32"/>
      <c r="O181" s="32"/>
      <c r="P181" s="32"/>
      <c r="Q181" s="33" t="s">
        <v>133</v>
      </c>
    </row>
    <row r="182" s="181" customFormat="1" ht="20" customHeight="1" spans="1:17">
      <c r="A182" s="35" t="s">
        <v>1042</v>
      </c>
      <c r="B182" s="34">
        <v>1</v>
      </c>
      <c r="C182" s="34" t="s">
        <v>282</v>
      </c>
      <c r="D182" s="33" t="s">
        <v>118</v>
      </c>
      <c r="E182" s="32">
        <v>160</v>
      </c>
      <c r="F182" s="100" t="s">
        <v>132</v>
      </c>
      <c r="G182" s="56" t="s">
        <v>637</v>
      </c>
      <c r="H182" s="56" t="s">
        <v>115</v>
      </c>
      <c r="I182" s="32">
        <f t="shared" si="39"/>
        <v>16</v>
      </c>
      <c r="J182" s="32">
        <f t="shared" si="40"/>
        <v>16</v>
      </c>
      <c r="K182" s="32">
        <f t="shared" si="43"/>
        <v>16</v>
      </c>
      <c r="L182" s="32"/>
      <c r="M182" s="32"/>
      <c r="N182" s="32"/>
      <c r="O182" s="32"/>
      <c r="P182" s="32"/>
      <c r="Q182" s="33" t="s">
        <v>133</v>
      </c>
    </row>
    <row r="183" s="181" customFormat="1" ht="20" customHeight="1" spans="1:17">
      <c r="A183" s="35" t="s">
        <v>1043</v>
      </c>
      <c r="B183" s="34">
        <v>1</v>
      </c>
      <c r="C183" s="34" t="s">
        <v>282</v>
      </c>
      <c r="D183" s="33" t="s">
        <v>118</v>
      </c>
      <c r="E183" s="32">
        <v>310</v>
      </c>
      <c r="F183" s="100" t="s">
        <v>132</v>
      </c>
      <c r="G183" s="56" t="s">
        <v>637</v>
      </c>
      <c r="H183" s="56" t="s">
        <v>115</v>
      </c>
      <c r="I183" s="32">
        <f t="shared" si="39"/>
        <v>31</v>
      </c>
      <c r="J183" s="32">
        <f t="shared" si="40"/>
        <v>31</v>
      </c>
      <c r="K183" s="32">
        <f t="shared" si="43"/>
        <v>31</v>
      </c>
      <c r="L183" s="32"/>
      <c r="M183" s="32"/>
      <c r="N183" s="32"/>
      <c r="O183" s="32"/>
      <c r="P183" s="32"/>
      <c r="Q183" s="33" t="s">
        <v>133</v>
      </c>
    </row>
    <row r="184" s="181" customFormat="1" ht="20" customHeight="1" spans="1:17">
      <c r="A184" s="35" t="s">
        <v>1044</v>
      </c>
      <c r="B184" s="34">
        <v>1</v>
      </c>
      <c r="C184" s="34" t="s">
        <v>282</v>
      </c>
      <c r="D184" s="33" t="s">
        <v>118</v>
      </c>
      <c r="E184" s="32">
        <v>160</v>
      </c>
      <c r="F184" s="100" t="s">
        <v>132</v>
      </c>
      <c r="G184" s="56" t="s">
        <v>637</v>
      </c>
      <c r="H184" s="56" t="s">
        <v>115</v>
      </c>
      <c r="I184" s="32">
        <f t="shared" si="39"/>
        <v>16</v>
      </c>
      <c r="J184" s="32">
        <f t="shared" si="40"/>
        <v>16</v>
      </c>
      <c r="K184" s="32">
        <f t="shared" si="43"/>
        <v>16</v>
      </c>
      <c r="L184" s="32"/>
      <c r="M184" s="32"/>
      <c r="N184" s="32"/>
      <c r="O184" s="32"/>
      <c r="P184" s="32"/>
      <c r="Q184" s="33" t="s">
        <v>133</v>
      </c>
    </row>
    <row r="185" s="181" customFormat="1" ht="20" customHeight="1" spans="1:17">
      <c r="A185" s="35" t="s">
        <v>1045</v>
      </c>
      <c r="B185" s="34">
        <v>1</v>
      </c>
      <c r="C185" s="34" t="s">
        <v>282</v>
      </c>
      <c r="D185" s="33" t="s">
        <v>118</v>
      </c>
      <c r="E185" s="32">
        <v>210</v>
      </c>
      <c r="F185" s="100" t="s">
        <v>132</v>
      </c>
      <c r="G185" s="56" t="s">
        <v>637</v>
      </c>
      <c r="H185" s="56" t="s">
        <v>115</v>
      </c>
      <c r="I185" s="32">
        <f t="shared" si="39"/>
        <v>21</v>
      </c>
      <c r="J185" s="32">
        <f t="shared" si="40"/>
        <v>21</v>
      </c>
      <c r="K185" s="32">
        <f t="shared" si="43"/>
        <v>21</v>
      </c>
      <c r="L185" s="32"/>
      <c r="M185" s="32"/>
      <c r="N185" s="32"/>
      <c r="O185" s="32"/>
      <c r="P185" s="32"/>
      <c r="Q185" s="33" t="s">
        <v>133</v>
      </c>
    </row>
    <row r="186" s="181" customFormat="1" ht="20" customHeight="1" spans="1:17">
      <c r="A186" s="35" t="s">
        <v>1046</v>
      </c>
      <c r="B186" s="34">
        <v>1</v>
      </c>
      <c r="C186" s="34" t="s">
        <v>282</v>
      </c>
      <c r="D186" s="33" t="s">
        <v>118</v>
      </c>
      <c r="E186" s="32">
        <v>350</v>
      </c>
      <c r="F186" s="100" t="s">
        <v>132</v>
      </c>
      <c r="G186" s="56" t="s">
        <v>637</v>
      </c>
      <c r="H186" s="56" t="s">
        <v>115</v>
      </c>
      <c r="I186" s="32">
        <f t="shared" si="39"/>
        <v>35</v>
      </c>
      <c r="J186" s="32">
        <f t="shared" si="40"/>
        <v>35</v>
      </c>
      <c r="K186" s="32">
        <f t="shared" si="43"/>
        <v>35</v>
      </c>
      <c r="L186" s="32"/>
      <c r="M186" s="32"/>
      <c r="N186" s="32"/>
      <c r="O186" s="32"/>
      <c r="P186" s="32"/>
      <c r="Q186" s="33" t="s">
        <v>133</v>
      </c>
    </row>
    <row r="187" s="181" customFormat="1" ht="20" customHeight="1" spans="1:17">
      <c r="A187" s="35" t="s">
        <v>1047</v>
      </c>
      <c r="B187" s="34">
        <v>1</v>
      </c>
      <c r="C187" s="34" t="s">
        <v>282</v>
      </c>
      <c r="D187" s="33" t="s">
        <v>118</v>
      </c>
      <c r="E187" s="32">
        <v>380</v>
      </c>
      <c r="F187" s="100" t="s">
        <v>132</v>
      </c>
      <c r="G187" s="56" t="s">
        <v>637</v>
      </c>
      <c r="H187" s="56" t="s">
        <v>115</v>
      </c>
      <c r="I187" s="32">
        <f t="shared" si="39"/>
        <v>38</v>
      </c>
      <c r="J187" s="32">
        <f t="shared" si="40"/>
        <v>38</v>
      </c>
      <c r="K187" s="32">
        <f t="shared" si="43"/>
        <v>38</v>
      </c>
      <c r="L187" s="32"/>
      <c r="M187" s="32"/>
      <c r="N187" s="32"/>
      <c r="O187" s="32"/>
      <c r="P187" s="32"/>
      <c r="Q187" s="33" t="s">
        <v>133</v>
      </c>
    </row>
    <row r="188" s="181" customFormat="1" ht="20" customHeight="1" spans="1:17">
      <c r="A188" s="35" t="s">
        <v>1048</v>
      </c>
      <c r="B188" s="34">
        <v>1</v>
      </c>
      <c r="C188" s="34" t="s">
        <v>282</v>
      </c>
      <c r="D188" s="33" t="s">
        <v>118</v>
      </c>
      <c r="E188" s="32">
        <v>480</v>
      </c>
      <c r="F188" s="100" t="s">
        <v>132</v>
      </c>
      <c r="G188" s="56" t="s">
        <v>637</v>
      </c>
      <c r="H188" s="56" t="s">
        <v>115</v>
      </c>
      <c r="I188" s="32">
        <f t="shared" si="39"/>
        <v>48</v>
      </c>
      <c r="J188" s="32">
        <f t="shared" si="40"/>
        <v>48</v>
      </c>
      <c r="K188" s="32">
        <f t="shared" si="43"/>
        <v>48</v>
      </c>
      <c r="L188" s="32"/>
      <c r="M188" s="32"/>
      <c r="N188" s="32"/>
      <c r="O188" s="32"/>
      <c r="P188" s="32"/>
      <c r="Q188" s="33" t="s">
        <v>133</v>
      </c>
    </row>
    <row r="189" s="181" customFormat="1" ht="20" customHeight="1" spans="1:17">
      <c r="A189" s="35" t="s">
        <v>1049</v>
      </c>
      <c r="B189" s="34">
        <v>1</v>
      </c>
      <c r="C189" s="34" t="s">
        <v>282</v>
      </c>
      <c r="D189" s="33" t="s">
        <v>118</v>
      </c>
      <c r="E189" s="32">
        <v>320</v>
      </c>
      <c r="F189" s="100" t="s">
        <v>132</v>
      </c>
      <c r="G189" s="56" t="s">
        <v>637</v>
      </c>
      <c r="H189" s="56" t="s">
        <v>115</v>
      </c>
      <c r="I189" s="32">
        <f t="shared" si="39"/>
        <v>32</v>
      </c>
      <c r="J189" s="32">
        <f t="shared" si="40"/>
        <v>32</v>
      </c>
      <c r="K189" s="32">
        <f t="shared" si="43"/>
        <v>32</v>
      </c>
      <c r="L189" s="32"/>
      <c r="M189" s="32"/>
      <c r="N189" s="32"/>
      <c r="O189" s="32"/>
      <c r="P189" s="32"/>
      <c r="Q189" s="33" t="s">
        <v>133</v>
      </c>
    </row>
    <row r="190" s="181" customFormat="1" ht="20" customHeight="1" spans="1:17">
      <c r="A190" s="35" t="s">
        <v>1050</v>
      </c>
      <c r="B190" s="34">
        <v>1</v>
      </c>
      <c r="C190" s="34" t="s">
        <v>282</v>
      </c>
      <c r="D190" s="33" t="s">
        <v>118</v>
      </c>
      <c r="E190" s="32">
        <v>320</v>
      </c>
      <c r="F190" s="100" t="s">
        <v>132</v>
      </c>
      <c r="G190" s="56" t="s">
        <v>637</v>
      </c>
      <c r="H190" s="56" t="s">
        <v>115</v>
      </c>
      <c r="I190" s="32">
        <f t="shared" si="39"/>
        <v>32</v>
      </c>
      <c r="J190" s="32">
        <f t="shared" si="40"/>
        <v>32</v>
      </c>
      <c r="K190" s="32">
        <f t="shared" si="43"/>
        <v>32</v>
      </c>
      <c r="L190" s="32"/>
      <c r="M190" s="32"/>
      <c r="N190" s="32"/>
      <c r="O190" s="32"/>
      <c r="P190" s="32"/>
      <c r="Q190" s="33" t="s">
        <v>133</v>
      </c>
    </row>
    <row r="191" s="181" customFormat="1" ht="20" customHeight="1" spans="1:17">
      <c r="A191" s="35" t="s">
        <v>1051</v>
      </c>
      <c r="B191" s="34">
        <v>1</v>
      </c>
      <c r="C191" s="34" t="s">
        <v>282</v>
      </c>
      <c r="D191" s="33" t="s">
        <v>144</v>
      </c>
      <c r="E191" s="32">
        <v>400</v>
      </c>
      <c r="F191" s="100" t="s">
        <v>132</v>
      </c>
      <c r="G191" s="56" t="s">
        <v>637</v>
      </c>
      <c r="H191" s="56" t="s">
        <v>115</v>
      </c>
      <c r="I191" s="32">
        <f t="shared" si="39"/>
        <v>40</v>
      </c>
      <c r="J191" s="32">
        <f t="shared" si="40"/>
        <v>40</v>
      </c>
      <c r="K191" s="32">
        <f t="shared" si="43"/>
        <v>40</v>
      </c>
      <c r="L191" s="32"/>
      <c r="M191" s="32"/>
      <c r="N191" s="32"/>
      <c r="O191" s="32"/>
      <c r="P191" s="32"/>
      <c r="Q191" s="33" t="s">
        <v>133</v>
      </c>
    </row>
    <row r="192" s="181" customFormat="1" ht="20" customHeight="1" spans="1:17">
      <c r="A192" s="35" t="s">
        <v>1052</v>
      </c>
      <c r="B192" s="34">
        <v>1</v>
      </c>
      <c r="C192" s="34" t="s">
        <v>282</v>
      </c>
      <c r="D192" s="33" t="s">
        <v>118</v>
      </c>
      <c r="E192" s="32">
        <v>270</v>
      </c>
      <c r="F192" s="100" t="s">
        <v>132</v>
      </c>
      <c r="G192" s="56" t="s">
        <v>637</v>
      </c>
      <c r="H192" s="56" t="s">
        <v>115</v>
      </c>
      <c r="I192" s="32">
        <f t="shared" si="39"/>
        <v>27</v>
      </c>
      <c r="J192" s="32">
        <f t="shared" si="40"/>
        <v>27</v>
      </c>
      <c r="K192" s="32">
        <f t="shared" si="43"/>
        <v>27</v>
      </c>
      <c r="L192" s="32"/>
      <c r="M192" s="32"/>
      <c r="N192" s="32"/>
      <c r="O192" s="32"/>
      <c r="P192" s="32"/>
      <c r="Q192" s="33" t="s">
        <v>133</v>
      </c>
    </row>
    <row r="193" s="181" customFormat="1" ht="20" customHeight="1" spans="1:17">
      <c r="A193" s="35" t="s">
        <v>1053</v>
      </c>
      <c r="B193" s="34">
        <v>1</v>
      </c>
      <c r="C193" s="34" t="s">
        <v>282</v>
      </c>
      <c r="D193" s="33" t="s">
        <v>118</v>
      </c>
      <c r="E193" s="32">
        <v>390</v>
      </c>
      <c r="F193" s="100" t="s">
        <v>132</v>
      </c>
      <c r="G193" s="56" t="s">
        <v>637</v>
      </c>
      <c r="H193" s="56" t="s">
        <v>115</v>
      </c>
      <c r="I193" s="32">
        <f t="shared" si="39"/>
        <v>39</v>
      </c>
      <c r="J193" s="32">
        <f t="shared" si="40"/>
        <v>39</v>
      </c>
      <c r="K193" s="32">
        <f t="shared" si="43"/>
        <v>39</v>
      </c>
      <c r="L193" s="32"/>
      <c r="M193" s="32"/>
      <c r="N193" s="32"/>
      <c r="O193" s="32"/>
      <c r="P193" s="32"/>
      <c r="Q193" s="33" t="s">
        <v>133</v>
      </c>
    </row>
    <row r="194" s="181" customFormat="1" ht="20" customHeight="1" spans="1:17">
      <c r="A194" s="35" t="s">
        <v>1054</v>
      </c>
      <c r="B194" s="34">
        <v>1</v>
      </c>
      <c r="C194" s="34" t="s">
        <v>282</v>
      </c>
      <c r="D194" s="33" t="s">
        <v>118</v>
      </c>
      <c r="E194" s="32">
        <v>250</v>
      </c>
      <c r="F194" s="100" t="s">
        <v>132</v>
      </c>
      <c r="G194" s="56" t="s">
        <v>637</v>
      </c>
      <c r="H194" s="56" t="s">
        <v>115</v>
      </c>
      <c r="I194" s="32">
        <f t="shared" ref="I194:I257" si="44">SUM(J194,N194:P194)</f>
        <v>25</v>
      </c>
      <c r="J194" s="32">
        <f t="shared" ref="J194:J257" si="45">SUM(K194:M194)</f>
        <v>25</v>
      </c>
      <c r="K194" s="32">
        <f t="shared" si="43"/>
        <v>25</v>
      </c>
      <c r="L194" s="32"/>
      <c r="M194" s="32"/>
      <c r="N194" s="32"/>
      <c r="O194" s="32"/>
      <c r="P194" s="32"/>
      <c r="Q194" s="33" t="s">
        <v>133</v>
      </c>
    </row>
    <row r="195" s="181" customFormat="1" ht="20" customHeight="1" spans="1:17">
      <c r="A195" s="35" t="s">
        <v>1055</v>
      </c>
      <c r="B195" s="34">
        <v>1</v>
      </c>
      <c r="C195" s="34" t="s">
        <v>282</v>
      </c>
      <c r="D195" s="33" t="s">
        <v>118</v>
      </c>
      <c r="E195" s="32">
        <v>510</v>
      </c>
      <c r="F195" s="100" t="s">
        <v>132</v>
      </c>
      <c r="G195" s="56" t="s">
        <v>637</v>
      </c>
      <c r="H195" s="56" t="s">
        <v>115</v>
      </c>
      <c r="I195" s="32">
        <f t="shared" si="44"/>
        <v>51</v>
      </c>
      <c r="J195" s="32">
        <f t="shared" si="45"/>
        <v>51</v>
      </c>
      <c r="K195" s="32">
        <f t="shared" si="43"/>
        <v>51</v>
      </c>
      <c r="L195" s="32"/>
      <c r="M195" s="32"/>
      <c r="N195" s="32"/>
      <c r="O195" s="32"/>
      <c r="P195" s="32"/>
      <c r="Q195" s="33" t="s">
        <v>133</v>
      </c>
    </row>
    <row r="196" s="181" customFormat="1" ht="20" customHeight="1" spans="1:17">
      <c r="A196" s="35" t="s">
        <v>1056</v>
      </c>
      <c r="B196" s="34">
        <v>1</v>
      </c>
      <c r="C196" s="34" t="s">
        <v>282</v>
      </c>
      <c r="D196" s="33" t="s">
        <v>118</v>
      </c>
      <c r="E196" s="32">
        <v>280</v>
      </c>
      <c r="F196" s="100" t="s">
        <v>132</v>
      </c>
      <c r="G196" s="56" t="s">
        <v>637</v>
      </c>
      <c r="H196" s="56" t="s">
        <v>115</v>
      </c>
      <c r="I196" s="32">
        <f t="shared" si="44"/>
        <v>28</v>
      </c>
      <c r="J196" s="32">
        <f t="shared" si="45"/>
        <v>28</v>
      </c>
      <c r="K196" s="32">
        <f t="shared" si="43"/>
        <v>28</v>
      </c>
      <c r="L196" s="32"/>
      <c r="M196" s="32"/>
      <c r="N196" s="32"/>
      <c r="O196" s="32"/>
      <c r="P196" s="32"/>
      <c r="Q196" s="33" t="s">
        <v>133</v>
      </c>
    </row>
    <row r="197" s="181" customFormat="1" ht="20" customHeight="1" spans="1:17">
      <c r="A197" s="35" t="s">
        <v>1057</v>
      </c>
      <c r="B197" s="34">
        <v>1</v>
      </c>
      <c r="C197" s="34" t="s">
        <v>282</v>
      </c>
      <c r="D197" s="33" t="s">
        <v>118</v>
      </c>
      <c r="E197" s="32">
        <v>290</v>
      </c>
      <c r="F197" s="100" t="s">
        <v>132</v>
      </c>
      <c r="G197" s="56" t="s">
        <v>637</v>
      </c>
      <c r="H197" s="56" t="s">
        <v>115</v>
      </c>
      <c r="I197" s="32">
        <f t="shared" si="44"/>
        <v>29</v>
      </c>
      <c r="J197" s="32">
        <f t="shared" si="45"/>
        <v>29</v>
      </c>
      <c r="K197" s="32">
        <f t="shared" si="43"/>
        <v>29</v>
      </c>
      <c r="L197" s="32"/>
      <c r="M197" s="32"/>
      <c r="N197" s="32"/>
      <c r="O197" s="32"/>
      <c r="P197" s="32"/>
      <c r="Q197" s="33" t="s">
        <v>133</v>
      </c>
    </row>
    <row r="198" s="181" customFormat="1" ht="27" customHeight="1" spans="1:17">
      <c r="A198" s="35" t="s">
        <v>1058</v>
      </c>
      <c r="B198" s="34">
        <v>1</v>
      </c>
      <c r="C198" s="34" t="s">
        <v>282</v>
      </c>
      <c r="D198" s="33" t="s">
        <v>118</v>
      </c>
      <c r="E198" s="32">
        <v>210</v>
      </c>
      <c r="F198" s="100" t="s">
        <v>132</v>
      </c>
      <c r="G198" s="56" t="s">
        <v>637</v>
      </c>
      <c r="H198" s="56" t="s">
        <v>115</v>
      </c>
      <c r="I198" s="32">
        <f t="shared" si="44"/>
        <v>21</v>
      </c>
      <c r="J198" s="32">
        <f t="shared" si="45"/>
        <v>21</v>
      </c>
      <c r="K198" s="32">
        <f t="shared" si="43"/>
        <v>21</v>
      </c>
      <c r="L198" s="32"/>
      <c r="M198" s="32"/>
      <c r="N198" s="32"/>
      <c r="O198" s="32"/>
      <c r="P198" s="32"/>
      <c r="Q198" s="33" t="s">
        <v>133</v>
      </c>
    </row>
    <row r="199" s="181" customFormat="1" ht="21" customHeight="1" spans="1:17">
      <c r="A199" s="35" t="s">
        <v>1059</v>
      </c>
      <c r="B199" s="34">
        <v>1</v>
      </c>
      <c r="C199" s="34" t="s">
        <v>282</v>
      </c>
      <c r="D199" s="33" t="s">
        <v>118</v>
      </c>
      <c r="E199" s="32">
        <v>510</v>
      </c>
      <c r="F199" s="100" t="s">
        <v>132</v>
      </c>
      <c r="G199" s="56" t="s">
        <v>637</v>
      </c>
      <c r="H199" s="56" t="s">
        <v>115</v>
      </c>
      <c r="I199" s="32">
        <f t="shared" si="44"/>
        <v>51</v>
      </c>
      <c r="J199" s="32">
        <f t="shared" si="45"/>
        <v>51</v>
      </c>
      <c r="K199" s="32">
        <f t="shared" si="43"/>
        <v>51</v>
      </c>
      <c r="L199" s="32"/>
      <c r="M199" s="32"/>
      <c r="N199" s="32"/>
      <c r="O199" s="32"/>
      <c r="P199" s="32"/>
      <c r="Q199" s="33" t="s">
        <v>133</v>
      </c>
    </row>
    <row r="200" s="181" customFormat="1" ht="22" customHeight="1" spans="1:17">
      <c r="A200" s="35" t="s">
        <v>1060</v>
      </c>
      <c r="B200" s="34">
        <v>1</v>
      </c>
      <c r="C200" s="34" t="s">
        <v>282</v>
      </c>
      <c r="D200" s="33" t="s">
        <v>118</v>
      </c>
      <c r="E200" s="32">
        <v>160</v>
      </c>
      <c r="F200" s="100" t="s">
        <v>132</v>
      </c>
      <c r="G200" s="56" t="s">
        <v>637</v>
      </c>
      <c r="H200" s="56" t="s">
        <v>115</v>
      </c>
      <c r="I200" s="32">
        <f t="shared" si="44"/>
        <v>16</v>
      </c>
      <c r="J200" s="32">
        <f t="shared" si="45"/>
        <v>16</v>
      </c>
      <c r="K200" s="32">
        <f t="shared" si="43"/>
        <v>16</v>
      </c>
      <c r="L200" s="32"/>
      <c r="M200" s="32"/>
      <c r="N200" s="32"/>
      <c r="O200" s="32"/>
      <c r="P200" s="32"/>
      <c r="Q200" s="33" t="s">
        <v>133</v>
      </c>
    </row>
    <row r="201" s="181" customFormat="1" ht="21" customHeight="1" spans="1:17">
      <c r="A201" s="35" t="s">
        <v>1061</v>
      </c>
      <c r="B201" s="34">
        <v>1</v>
      </c>
      <c r="C201" s="34" t="s">
        <v>282</v>
      </c>
      <c r="D201" s="33" t="s">
        <v>118</v>
      </c>
      <c r="E201" s="32">
        <v>200</v>
      </c>
      <c r="F201" s="100" t="s">
        <v>132</v>
      </c>
      <c r="G201" s="56" t="s">
        <v>637</v>
      </c>
      <c r="H201" s="56" t="s">
        <v>115</v>
      </c>
      <c r="I201" s="32">
        <f t="shared" si="44"/>
        <v>20</v>
      </c>
      <c r="J201" s="32">
        <f t="shared" si="45"/>
        <v>20</v>
      </c>
      <c r="K201" s="32">
        <f t="shared" si="43"/>
        <v>20</v>
      </c>
      <c r="L201" s="32"/>
      <c r="M201" s="32"/>
      <c r="N201" s="32"/>
      <c r="O201" s="32"/>
      <c r="P201" s="32"/>
      <c r="Q201" s="33" t="s">
        <v>133</v>
      </c>
    </row>
    <row r="202" s="181" customFormat="1" ht="19" customHeight="1" spans="1:17">
      <c r="A202" s="35" t="s">
        <v>1062</v>
      </c>
      <c r="B202" s="34">
        <v>1</v>
      </c>
      <c r="C202" s="34" t="s">
        <v>282</v>
      </c>
      <c r="D202" s="33" t="s">
        <v>118</v>
      </c>
      <c r="E202" s="32">
        <v>360</v>
      </c>
      <c r="F202" s="100" t="s">
        <v>132</v>
      </c>
      <c r="G202" s="56" t="s">
        <v>637</v>
      </c>
      <c r="H202" s="56" t="s">
        <v>115</v>
      </c>
      <c r="I202" s="32">
        <f t="shared" si="44"/>
        <v>36</v>
      </c>
      <c r="J202" s="32">
        <f t="shared" si="45"/>
        <v>36</v>
      </c>
      <c r="K202" s="32">
        <f t="shared" si="43"/>
        <v>36</v>
      </c>
      <c r="L202" s="32"/>
      <c r="M202" s="32"/>
      <c r="N202" s="32"/>
      <c r="O202" s="32"/>
      <c r="P202" s="32"/>
      <c r="Q202" s="33" t="s">
        <v>133</v>
      </c>
    </row>
    <row r="203" s="181" customFormat="1" ht="21" customHeight="1" spans="1:17">
      <c r="A203" s="35" t="s">
        <v>1063</v>
      </c>
      <c r="B203" s="34">
        <v>1</v>
      </c>
      <c r="C203" s="34" t="s">
        <v>282</v>
      </c>
      <c r="D203" s="33" t="s">
        <v>118</v>
      </c>
      <c r="E203" s="32">
        <v>210</v>
      </c>
      <c r="F203" s="100" t="s">
        <v>132</v>
      </c>
      <c r="G203" s="56" t="s">
        <v>637</v>
      </c>
      <c r="H203" s="56" t="s">
        <v>115</v>
      </c>
      <c r="I203" s="32">
        <f t="shared" si="44"/>
        <v>21</v>
      </c>
      <c r="J203" s="32">
        <f t="shared" si="45"/>
        <v>21</v>
      </c>
      <c r="K203" s="32">
        <f t="shared" si="43"/>
        <v>21</v>
      </c>
      <c r="L203" s="32"/>
      <c r="M203" s="32"/>
      <c r="N203" s="32"/>
      <c r="O203" s="32"/>
      <c r="P203" s="32"/>
      <c r="Q203" s="33" t="s">
        <v>133</v>
      </c>
    </row>
    <row r="204" s="181" customFormat="1" ht="20" customHeight="1" spans="1:17">
      <c r="A204" s="35" t="s">
        <v>1064</v>
      </c>
      <c r="B204" s="34">
        <v>1</v>
      </c>
      <c r="C204" s="34" t="s">
        <v>282</v>
      </c>
      <c r="D204" s="33" t="s">
        <v>118</v>
      </c>
      <c r="E204" s="32">
        <v>139</v>
      </c>
      <c r="F204" s="100" t="s">
        <v>132</v>
      </c>
      <c r="G204" s="56" t="s">
        <v>637</v>
      </c>
      <c r="H204" s="56" t="s">
        <v>115</v>
      </c>
      <c r="I204" s="32">
        <f t="shared" si="44"/>
        <v>13.9</v>
      </c>
      <c r="J204" s="32">
        <f t="shared" si="45"/>
        <v>13.9</v>
      </c>
      <c r="K204" s="32">
        <f t="shared" si="43"/>
        <v>13.9</v>
      </c>
      <c r="L204" s="32"/>
      <c r="M204" s="32"/>
      <c r="N204" s="32"/>
      <c r="O204" s="32"/>
      <c r="P204" s="32"/>
      <c r="Q204" s="33" t="s">
        <v>133</v>
      </c>
    </row>
    <row r="205" s="181" customFormat="1" ht="20" customHeight="1" spans="1:17">
      <c r="A205" s="35" t="s">
        <v>1065</v>
      </c>
      <c r="B205" s="34">
        <v>1</v>
      </c>
      <c r="C205" s="34" t="s">
        <v>282</v>
      </c>
      <c r="D205" s="33" t="s">
        <v>118</v>
      </c>
      <c r="E205" s="32">
        <v>114</v>
      </c>
      <c r="F205" s="100" t="s">
        <v>132</v>
      </c>
      <c r="G205" s="56" t="s">
        <v>637</v>
      </c>
      <c r="H205" s="56" t="s">
        <v>115</v>
      </c>
      <c r="I205" s="32">
        <f t="shared" si="44"/>
        <v>11.4</v>
      </c>
      <c r="J205" s="32">
        <f t="shared" si="45"/>
        <v>11.4</v>
      </c>
      <c r="K205" s="32">
        <f t="shared" si="43"/>
        <v>11.4</v>
      </c>
      <c r="L205" s="32"/>
      <c r="M205" s="32"/>
      <c r="N205" s="32"/>
      <c r="O205" s="32"/>
      <c r="P205" s="32"/>
      <c r="Q205" s="33" t="s">
        <v>133</v>
      </c>
    </row>
    <row r="206" s="181" customFormat="1" ht="20" customHeight="1" spans="1:17">
      <c r="A206" s="35" t="s">
        <v>1066</v>
      </c>
      <c r="B206" s="34">
        <v>1</v>
      </c>
      <c r="C206" s="34" t="s">
        <v>282</v>
      </c>
      <c r="D206" s="33" t="s">
        <v>118</v>
      </c>
      <c r="E206" s="32">
        <v>72</v>
      </c>
      <c r="F206" s="100" t="s">
        <v>132</v>
      </c>
      <c r="G206" s="56" t="s">
        <v>637</v>
      </c>
      <c r="H206" s="56" t="s">
        <v>115</v>
      </c>
      <c r="I206" s="32">
        <f t="shared" si="44"/>
        <v>7.2</v>
      </c>
      <c r="J206" s="32">
        <f t="shared" si="45"/>
        <v>7.2</v>
      </c>
      <c r="K206" s="32">
        <f t="shared" si="43"/>
        <v>7.2</v>
      </c>
      <c r="L206" s="32"/>
      <c r="M206" s="32"/>
      <c r="N206" s="32"/>
      <c r="O206" s="32"/>
      <c r="P206" s="32"/>
      <c r="Q206" s="33" t="s">
        <v>133</v>
      </c>
    </row>
    <row r="207" s="181" customFormat="1" ht="20" customHeight="1" spans="1:17">
      <c r="A207" s="35" t="s">
        <v>1067</v>
      </c>
      <c r="B207" s="34">
        <v>1</v>
      </c>
      <c r="C207" s="34" t="s">
        <v>282</v>
      </c>
      <c r="D207" s="33" t="s">
        <v>118</v>
      </c>
      <c r="E207" s="32">
        <v>280</v>
      </c>
      <c r="F207" s="100" t="s">
        <v>132</v>
      </c>
      <c r="G207" s="56" t="s">
        <v>637</v>
      </c>
      <c r="H207" s="56" t="s">
        <v>115</v>
      </c>
      <c r="I207" s="32">
        <f t="shared" si="44"/>
        <v>28</v>
      </c>
      <c r="J207" s="32">
        <f t="shared" si="45"/>
        <v>28</v>
      </c>
      <c r="K207" s="32">
        <f t="shared" si="43"/>
        <v>28</v>
      </c>
      <c r="L207" s="32"/>
      <c r="M207" s="32"/>
      <c r="N207" s="32"/>
      <c r="O207" s="32"/>
      <c r="P207" s="32"/>
      <c r="Q207" s="33" t="s">
        <v>133</v>
      </c>
    </row>
    <row r="208" s="181" customFormat="1" ht="20" customHeight="1" spans="1:17">
      <c r="A208" s="35" t="s">
        <v>1068</v>
      </c>
      <c r="B208" s="34">
        <v>1</v>
      </c>
      <c r="C208" s="34" t="s">
        <v>282</v>
      </c>
      <c r="D208" s="33" t="s">
        <v>118</v>
      </c>
      <c r="E208" s="32">
        <v>230</v>
      </c>
      <c r="F208" s="100" t="s">
        <v>132</v>
      </c>
      <c r="G208" s="56" t="s">
        <v>637</v>
      </c>
      <c r="H208" s="56" t="s">
        <v>115</v>
      </c>
      <c r="I208" s="32">
        <f t="shared" si="44"/>
        <v>23</v>
      </c>
      <c r="J208" s="32">
        <f t="shared" si="45"/>
        <v>23</v>
      </c>
      <c r="K208" s="32">
        <f t="shared" si="43"/>
        <v>23</v>
      </c>
      <c r="L208" s="32"/>
      <c r="M208" s="32"/>
      <c r="N208" s="32"/>
      <c r="O208" s="32"/>
      <c r="P208" s="32"/>
      <c r="Q208" s="33" t="s">
        <v>133</v>
      </c>
    </row>
    <row r="209" s="181" customFormat="1" ht="20" customHeight="1" spans="1:17">
      <c r="A209" s="35" t="s">
        <v>1069</v>
      </c>
      <c r="B209" s="34">
        <v>1</v>
      </c>
      <c r="C209" s="34" t="s">
        <v>282</v>
      </c>
      <c r="D209" s="33" t="s">
        <v>118</v>
      </c>
      <c r="E209" s="32">
        <v>110</v>
      </c>
      <c r="F209" s="100" t="s">
        <v>132</v>
      </c>
      <c r="G209" s="56" t="s">
        <v>637</v>
      </c>
      <c r="H209" s="56" t="s">
        <v>115</v>
      </c>
      <c r="I209" s="32">
        <f t="shared" si="44"/>
        <v>11</v>
      </c>
      <c r="J209" s="32">
        <f t="shared" si="45"/>
        <v>11</v>
      </c>
      <c r="K209" s="32">
        <f t="shared" si="43"/>
        <v>11</v>
      </c>
      <c r="L209" s="32"/>
      <c r="M209" s="32"/>
      <c r="N209" s="32"/>
      <c r="O209" s="32"/>
      <c r="P209" s="32"/>
      <c r="Q209" s="33" t="s">
        <v>133</v>
      </c>
    </row>
    <row r="210" s="181" customFormat="1" ht="20" customHeight="1" spans="1:17">
      <c r="A210" s="35" t="s">
        <v>1070</v>
      </c>
      <c r="B210" s="34">
        <v>1</v>
      </c>
      <c r="C210" s="34" t="s">
        <v>282</v>
      </c>
      <c r="D210" s="33" t="s">
        <v>118</v>
      </c>
      <c r="E210" s="32">
        <v>110</v>
      </c>
      <c r="F210" s="100" t="s">
        <v>132</v>
      </c>
      <c r="G210" s="56" t="s">
        <v>637</v>
      </c>
      <c r="H210" s="56" t="s">
        <v>115</v>
      </c>
      <c r="I210" s="32">
        <f t="shared" si="44"/>
        <v>11</v>
      </c>
      <c r="J210" s="32">
        <f t="shared" si="45"/>
        <v>11</v>
      </c>
      <c r="K210" s="32">
        <f t="shared" si="43"/>
        <v>11</v>
      </c>
      <c r="L210" s="32"/>
      <c r="M210" s="32"/>
      <c r="N210" s="32"/>
      <c r="O210" s="32"/>
      <c r="P210" s="32"/>
      <c r="Q210" s="33" t="s">
        <v>133</v>
      </c>
    </row>
    <row r="211" s="181" customFormat="1" ht="20" customHeight="1" spans="1:17">
      <c r="A211" s="35" t="s">
        <v>1071</v>
      </c>
      <c r="B211" s="34">
        <v>1</v>
      </c>
      <c r="C211" s="34" t="s">
        <v>282</v>
      </c>
      <c r="D211" s="33" t="s">
        <v>118</v>
      </c>
      <c r="E211" s="32">
        <v>150</v>
      </c>
      <c r="F211" s="100" t="s">
        <v>132</v>
      </c>
      <c r="G211" s="56" t="s">
        <v>637</v>
      </c>
      <c r="H211" s="56" t="s">
        <v>115</v>
      </c>
      <c r="I211" s="32">
        <f t="shared" si="44"/>
        <v>15</v>
      </c>
      <c r="J211" s="32">
        <f t="shared" si="45"/>
        <v>15</v>
      </c>
      <c r="K211" s="32">
        <f t="shared" si="43"/>
        <v>15</v>
      </c>
      <c r="L211" s="32"/>
      <c r="M211" s="32"/>
      <c r="N211" s="32"/>
      <c r="O211" s="32"/>
      <c r="P211" s="32"/>
      <c r="Q211" s="33" t="s">
        <v>133</v>
      </c>
    </row>
    <row r="212" s="181" customFormat="1" ht="20" customHeight="1" spans="1:17">
      <c r="A212" s="35" t="s">
        <v>1072</v>
      </c>
      <c r="B212" s="34">
        <v>1</v>
      </c>
      <c r="C212" s="34" t="s">
        <v>282</v>
      </c>
      <c r="D212" s="33" t="s">
        <v>118</v>
      </c>
      <c r="E212" s="32">
        <v>150</v>
      </c>
      <c r="F212" s="100" t="s">
        <v>132</v>
      </c>
      <c r="G212" s="56" t="s">
        <v>637</v>
      </c>
      <c r="H212" s="56" t="s">
        <v>115</v>
      </c>
      <c r="I212" s="32">
        <f t="shared" si="44"/>
        <v>15</v>
      </c>
      <c r="J212" s="32">
        <f t="shared" si="45"/>
        <v>15</v>
      </c>
      <c r="K212" s="32">
        <f t="shared" si="43"/>
        <v>15</v>
      </c>
      <c r="L212" s="32"/>
      <c r="M212" s="32"/>
      <c r="N212" s="32"/>
      <c r="O212" s="32"/>
      <c r="P212" s="32"/>
      <c r="Q212" s="33" t="s">
        <v>133</v>
      </c>
    </row>
    <row r="213" s="181" customFormat="1" ht="20" customHeight="1" spans="1:17">
      <c r="A213" s="35" t="s">
        <v>1073</v>
      </c>
      <c r="B213" s="34">
        <v>1</v>
      </c>
      <c r="C213" s="34" t="s">
        <v>282</v>
      </c>
      <c r="D213" s="33" t="s">
        <v>118</v>
      </c>
      <c r="E213" s="32">
        <v>100</v>
      </c>
      <c r="F213" s="100" t="s">
        <v>132</v>
      </c>
      <c r="G213" s="56" t="s">
        <v>637</v>
      </c>
      <c r="H213" s="56" t="s">
        <v>115</v>
      </c>
      <c r="I213" s="32">
        <f t="shared" si="44"/>
        <v>10</v>
      </c>
      <c r="J213" s="32">
        <f t="shared" si="45"/>
        <v>10</v>
      </c>
      <c r="K213" s="32">
        <f t="shared" si="43"/>
        <v>10</v>
      </c>
      <c r="L213" s="32"/>
      <c r="M213" s="32"/>
      <c r="N213" s="32"/>
      <c r="O213" s="32"/>
      <c r="P213" s="32"/>
      <c r="Q213" s="33" t="s">
        <v>133</v>
      </c>
    </row>
    <row r="214" s="181" customFormat="1" ht="20" customHeight="1" spans="1:17">
      <c r="A214" s="35" t="s">
        <v>1074</v>
      </c>
      <c r="B214" s="34">
        <v>1</v>
      </c>
      <c r="C214" s="34" t="s">
        <v>282</v>
      </c>
      <c r="D214" s="33" t="s">
        <v>118</v>
      </c>
      <c r="E214" s="32">
        <v>220</v>
      </c>
      <c r="F214" s="100" t="s">
        <v>132</v>
      </c>
      <c r="G214" s="56" t="s">
        <v>637</v>
      </c>
      <c r="H214" s="56" t="s">
        <v>115</v>
      </c>
      <c r="I214" s="32">
        <f t="shared" si="44"/>
        <v>22</v>
      </c>
      <c r="J214" s="32">
        <f t="shared" si="45"/>
        <v>22</v>
      </c>
      <c r="K214" s="32">
        <f t="shared" si="43"/>
        <v>22</v>
      </c>
      <c r="L214" s="32"/>
      <c r="M214" s="32"/>
      <c r="N214" s="32"/>
      <c r="O214" s="32"/>
      <c r="P214" s="32"/>
      <c r="Q214" s="33" t="s">
        <v>133</v>
      </c>
    </row>
    <row r="215" s="181" customFormat="1" ht="20" customHeight="1" spans="1:17">
      <c r="A215" s="35" t="s">
        <v>1075</v>
      </c>
      <c r="B215" s="34">
        <v>1</v>
      </c>
      <c r="C215" s="34" t="s">
        <v>282</v>
      </c>
      <c r="D215" s="33" t="s">
        <v>118</v>
      </c>
      <c r="E215" s="32">
        <v>490</v>
      </c>
      <c r="F215" s="100" t="s">
        <v>132</v>
      </c>
      <c r="G215" s="56" t="s">
        <v>637</v>
      </c>
      <c r="H215" s="56" t="s">
        <v>115</v>
      </c>
      <c r="I215" s="32">
        <f t="shared" si="44"/>
        <v>49</v>
      </c>
      <c r="J215" s="32">
        <f t="shared" si="45"/>
        <v>49</v>
      </c>
      <c r="K215" s="32">
        <f t="shared" si="43"/>
        <v>49</v>
      </c>
      <c r="L215" s="32"/>
      <c r="M215" s="32"/>
      <c r="N215" s="32"/>
      <c r="O215" s="32"/>
      <c r="P215" s="32"/>
      <c r="Q215" s="33" t="s">
        <v>133</v>
      </c>
    </row>
    <row r="216" s="181" customFormat="1" ht="20" customHeight="1" spans="1:17">
      <c r="A216" s="35" t="s">
        <v>1076</v>
      </c>
      <c r="B216" s="34">
        <v>1</v>
      </c>
      <c r="C216" s="34" t="s">
        <v>282</v>
      </c>
      <c r="D216" s="33" t="s">
        <v>118</v>
      </c>
      <c r="E216" s="32">
        <v>310</v>
      </c>
      <c r="F216" s="100" t="s">
        <v>132</v>
      </c>
      <c r="G216" s="56" t="s">
        <v>637</v>
      </c>
      <c r="H216" s="56" t="s">
        <v>115</v>
      </c>
      <c r="I216" s="32">
        <f t="shared" si="44"/>
        <v>31</v>
      </c>
      <c r="J216" s="32">
        <f t="shared" si="45"/>
        <v>31</v>
      </c>
      <c r="K216" s="32">
        <f t="shared" si="43"/>
        <v>31</v>
      </c>
      <c r="L216" s="32"/>
      <c r="M216" s="32"/>
      <c r="N216" s="32"/>
      <c r="O216" s="32"/>
      <c r="P216" s="32"/>
      <c r="Q216" s="33" t="s">
        <v>133</v>
      </c>
    </row>
    <row r="217" s="181" customFormat="1" ht="20" customHeight="1" spans="1:17">
      <c r="A217" s="35" t="s">
        <v>1077</v>
      </c>
      <c r="B217" s="34">
        <v>1</v>
      </c>
      <c r="C217" s="34" t="s">
        <v>282</v>
      </c>
      <c r="D217" s="33" t="s">
        <v>118</v>
      </c>
      <c r="E217" s="32">
        <v>460</v>
      </c>
      <c r="F217" s="100" t="s">
        <v>132</v>
      </c>
      <c r="G217" s="56" t="s">
        <v>637</v>
      </c>
      <c r="H217" s="56" t="s">
        <v>115</v>
      </c>
      <c r="I217" s="32">
        <f t="shared" si="44"/>
        <v>46</v>
      </c>
      <c r="J217" s="32">
        <f t="shared" si="45"/>
        <v>46</v>
      </c>
      <c r="K217" s="32">
        <f t="shared" si="43"/>
        <v>46</v>
      </c>
      <c r="L217" s="32"/>
      <c r="M217" s="32"/>
      <c r="N217" s="32"/>
      <c r="O217" s="32"/>
      <c r="P217" s="32"/>
      <c r="Q217" s="33" t="s">
        <v>133</v>
      </c>
    </row>
    <row r="218" s="181" customFormat="1" ht="20" customHeight="1" spans="1:17">
      <c r="A218" s="35" t="s">
        <v>1078</v>
      </c>
      <c r="B218" s="34">
        <v>1</v>
      </c>
      <c r="C218" s="34" t="s">
        <v>282</v>
      </c>
      <c r="D218" s="33" t="s">
        <v>118</v>
      </c>
      <c r="E218" s="32">
        <v>640</v>
      </c>
      <c r="F218" s="100" t="s">
        <v>132</v>
      </c>
      <c r="G218" s="56" t="s">
        <v>637</v>
      </c>
      <c r="H218" s="56" t="s">
        <v>115</v>
      </c>
      <c r="I218" s="32">
        <f t="shared" si="44"/>
        <v>64</v>
      </c>
      <c r="J218" s="32">
        <f t="shared" si="45"/>
        <v>64</v>
      </c>
      <c r="K218" s="32">
        <f t="shared" si="43"/>
        <v>64</v>
      </c>
      <c r="L218" s="32"/>
      <c r="M218" s="32"/>
      <c r="N218" s="32"/>
      <c r="O218" s="32"/>
      <c r="P218" s="32"/>
      <c r="Q218" s="33" t="s">
        <v>133</v>
      </c>
    </row>
    <row r="219" s="181" customFormat="1" ht="20" customHeight="1" spans="1:17">
      <c r="A219" s="35" t="s">
        <v>1079</v>
      </c>
      <c r="B219" s="34">
        <v>1</v>
      </c>
      <c r="C219" s="34" t="s">
        <v>282</v>
      </c>
      <c r="D219" s="33" t="s">
        <v>118</v>
      </c>
      <c r="E219" s="32">
        <v>420</v>
      </c>
      <c r="F219" s="100" t="s">
        <v>132</v>
      </c>
      <c r="G219" s="56" t="s">
        <v>637</v>
      </c>
      <c r="H219" s="56" t="s">
        <v>115</v>
      </c>
      <c r="I219" s="32">
        <f t="shared" si="44"/>
        <v>42</v>
      </c>
      <c r="J219" s="32">
        <f t="shared" si="45"/>
        <v>42</v>
      </c>
      <c r="K219" s="32">
        <f t="shared" si="43"/>
        <v>42</v>
      </c>
      <c r="L219" s="32"/>
      <c r="M219" s="32"/>
      <c r="N219" s="32"/>
      <c r="O219" s="32"/>
      <c r="P219" s="32"/>
      <c r="Q219" s="33" t="s">
        <v>133</v>
      </c>
    </row>
    <row r="220" s="181" customFormat="1" ht="20" customHeight="1" spans="1:17">
      <c r="A220" s="35" t="s">
        <v>1080</v>
      </c>
      <c r="B220" s="34">
        <v>1</v>
      </c>
      <c r="C220" s="34" t="s">
        <v>282</v>
      </c>
      <c r="D220" s="33" t="s">
        <v>118</v>
      </c>
      <c r="E220" s="32">
        <v>550</v>
      </c>
      <c r="F220" s="100" t="s">
        <v>132</v>
      </c>
      <c r="G220" s="56" t="s">
        <v>637</v>
      </c>
      <c r="H220" s="56" t="s">
        <v>115</v>
      </c>
      <c r="I220" s="32">
        <f t="shared" si="44"/>
        <v>55</v>
      </c>
      <c r="J220" s="32">
        <f t="shared" si="45"/>
        <v>55</v>
      </c>
      <c r="K220" s="32">
        <f t="shared" si="43"/>
        <v>55</v>
      </c>
      <c r="L220" s="32"/>
      <c r="M220" s="32"/>
      <c r="N220" s="32"/>
      <c r="O220" s="32"/>
      <c r="P220" s="32"/>
      <c r="Q220" s="33" t="s">
        <v>133</v>
      </c>
    </row>
    <row r="221" s="181" customFormat="1" ht="20" customHeight="1" spans="1:17">
      <c r="A221" s="35" t="s">
        <v>1081</v>
      </c>
      <c r="B221" s="34">
        <v>1</v>
      </c>
      <c r="C221" s="34" t="s">
        <v>282</v>
      </c>
      <c r="D221" s="33" t="s">
        <v>118</v>
      </c>
      <c r="E221" s="32">
        <v>340</v>
      </c>
      <c r="F221" s="100" t="s">
        <v>132</v>
      </c>
      <c r="G221" s="56" t="s">
        <v>637</v>
      </c>
      <c r="H221" s="56" t="s">
        <v>115</v>
      </c>
      <c r="I221" s="32">
        <f t="shared" si="44"/>
        <v>34</v>
      </c>
      <c r="J221" s="32">
        <f t="shared" si="45"/>
        <v>34</v>
      </c>
      <c r="K221" s="32">
        <f t="shared" ref="K221:K242" si="46">E221*1000/10000</f>
        <v>34</v>
      </c>
      <c r="L221" s="32"/>
      <c r="M221" s="32"/>
      <c r="N221" s="32"/>
      <c r="O221" s="32"/>
      <c r="P221" s="32"/>
      <c r="Q221" s="33" t="s">
        <v>133</v>
      </c>
    </row>
    <row r="222" s="181" customFormat="1" ht="20" customHeight="1" spans="1:17">
      <c r="A222" s="35" t="s">
        <v>1082</v>
      </c>
      <c r="B222" s="34">
        <v>1</v>
      </c>
      <c r="C222" s="34" t="s">
        <v>282</v>
      </c>
      <c r="D222" s="33" t="s">
        <v>118</v>
      </c>
      <c r="E222" s="32">
        <v>200</v>
      </c>
      <c r="F222" s="100" t="s">
        <v>132</v>
      </c>
      <c r="G222" s="56" t="s">
        <v>637</v>
      </c>
      <c r="H222" s="56" t="s">
        <v>115</v>
      </c>
      <c r="I222" s="32">
        <f t="shared" si="44"/>
        <v>20</v>
      </c>
      <c r="J222" s="32">
        <f t="shared" si="45"/>
        <v>20</v>
      </c>
      <c r="K222" s="32">
        <f t="shared" si="46"/>
        <v>20</v>
      </c>
      <c r="L222" s="32"/>
      <c r="M222" s="32"/>
      <c r="N222" s="32"/>
      <c r="O222" s="32"/>
      <c r="P222" s="32"/>
      <c r="Q222" s="33" t="s">
        <v>133</v>
      </c>
    </row>
    <row r="223" s="181" customFormat="1" ht="20" customHeight="1" spans="1:17">
      <c r="A223" s="35" t="s">
        <v>1083</v>
      </c>
      <c r="B223" s="34">
        <v>1</v>
      </c>
      <c r="C223" s="34" t="s">
        <v>282</v>
      </c>
      <c r="D223" s="33" t="s">
        <v>118</v>
      </c>
      <c r="E223" s="32">
        <v>300</v>
      </c>
      <c r="F223" s="100" t="s">
        <v>132</v>
      </c>
      <c r="G223" s="56" t="s">
        <v>637</v>
      </c>
      <c r="H223" s="56" t="s">
        <v>115</v>
      </c>
      <c r="I223" s="32">
        <f t="shared" si="44"/>
        <v>30</v>
      </c>
      <c r="J223" s="32">
        <f t="shared" si="45"/>
        <v>30</v>
      </c>
      <c r="K223" s="32">
        <f t="shared" si="46"/>
        <v>30</v>
      </c>
      <c r="L223" s="32"/>
      <c r="M223" s="32"/>
      <c r="N223" s="32"/>
      <c r="O223" s="32"/>
      <c r="P223" s="32"/>
      <c r="Q223" s="33" t="s">
        <v>133</v>
      </c>
    </row>
    <row r="224" s="181" customFormat="1" ht="20" customHeight="1" spans="1:17">
      <c r="A224" s="35" t="s">
        <v>1084</v>
      </c>
      <c r="B224" s="34">
        <v>1</v>
      </c>
      <c r="C224" s="34" t="s">
        <v>282</v>
      </c>
      <c r="D224" s="33" t="s">
        <v>118</v>
      </c>
      <c r="E224" s="32">
        <v>460</v>
      </c>
      <c r="F224" s="100" t="s">
        <v>132</v>
      </c>
      <c r="G224" s="56" t="s">
        <v>637</v>
      </c>
      <c r="H224" s="56" t="s">
        <v>115</v>
      </c>
      <c r="I224" s="32">
        <f t="shared" si="44"/>
        <v>46</v>
      </c>
      <c r="J224" s="32">
        <f t="shared" si="45"/>
        <v>46</v>
      </c>
      <c r="K224" s="32">
        <f t="shared" si="46"/>
        <v>46</v>
      </c>
      <c r="L224" s="32"/>
      <c r="M224" s="32"/>
      <c r="N224" s="32"/>
      <c r="O224" s="32"/>
      <c r="P224" s="32"/>
      <c r="Q224" s="33" t="s">
        <v>133</v>
      </c>
    </row>
    <row r="225" s="181" customFormat="1" ht="20" customHeight="1" spans="1:17">
      <c r="A225" s="35" t="s">
        <v>1085</v>
      </c>
      <c r="B225" s="34">
        <v>1</v>
      </c>
      <c r="C225" s="34" t="s">
        <v>282</v>
      </c>
      <c r="D225" s="33" t="s">
        <v>118</v>
      </c>
      <c r="E225" s="32">
        <v>610</v>
      </c>
      <c r="F225" s="100" t="s">
        <v>132</v>
      </c>
      <c r="G225" s="56" t="s">
        <v>637</v>
      </c>
      <c r="H225" s="56" t="s">
        <v>115</v>
      </c>
      <c r="I225" s="32">
        <f t="shared" si="44"/>
        <v>61</v>
      </c>
      <c r="J225" s="32">
        <f t="shared" si="45"/>
        <v>61</v>
      </c>
      <c r="K225" s="32">
        <f t="shared" si="46"/>
        <v>61</v>
      </c>
      <c r="L225" s="32"/>
      <c r="M225" s="32"/>
      <c r="N225" s="32"/>
      <c r="O225" s="32"/>
      <c r="P225" s="32"/>
      <c r="Q225" s="33" t="s">
        <v>133</v>
      </c>
    </row>
    <row r="226" s="181" customFormat="1" ht="20" customHeight="1" spans="1:17">
      <c r="A226" s="35" t="s">
        <v>1086</v>
      </c>
      <c r="B226" s="34">
        <v>1</v>
      </c>
      <c r="C226" s="34" t="s">
        <v>282</v>
      </c>
      <c r="D226" s="33" t="s">
        <v>118</v>
      </c>
      <c r="E226" s="32">
        <v>210</v>
      </c>
      <c r="F226" s="100" t="s">
        <v>132</v>
      </c>
      <c r="G226" s="56" t="s">
        <v>637</v>
      </c>
      <c r="H226" s="56" t="s">
        <v>115</v>
      </c>
      <c r="I226" s="32">
        <f t="shared" si="44"/>
        <v>21</v>
      </c>
      <c r="J226" s="32">
        <f t="shared" si="45"/>
        <v>21</v>
      </c>
      <c r="K226" s="32">
        <f t="shared" si="46"/>
        <v>21</v>
      </c>
      <c r="L226" s="32"/>
      <c r="M226" s="32"/>
      <c r="N226" s="32"/>
      <c r="O226" s="32"/>
      <c r="P226" s="32"/>
      <c r="Q226" s="33" t="s">
        <v>133</v>
      </c>
    </row>
    <row r="227" s="181" customFormat="1" ht="20" customHeight="1" spans="1:17">
      <c r="A227" s="35" t="s">
        <v>1087</v>
      </c>
      <c r="B227" s="34">
        <v>1</v>
      </c>
      <c r="C227" s="34" t="s">
        <v>282</v>
      </c>
      <c r="D227" s="33" t="s">
        <v>118</v>
      </c>
      <c r="E227" s="32">
        <v>320</v>
      </c>
      <c r="F227" s="100" t="s">
        <v>132</v>
      </c>
      <c r="G227" s="56" t="s">
        <v>637</v>
      </c>
      <c r="H227" s="56" t="s">
        <v>115</v>
      </c>
      <c r="I227" s="32">
        <f t="shared" si="44"/>
        <v>32</v>
      </c>
      <c r="J227" s="32">
        <f t="shared" si="45"/>
        <v>32</v>
      </c>
      <c r="K227" s="32">
        <f t="shared" si="46"/>
        <v>32</v>
      </c>
      <c r="L227" s="32"/>
      <c r="M227" s="32"/>
      <c r="N227" s="32"/>
      <c r="O227" s="32"/>
      <c r="P227" s="32"/>
      <c r="Q227" s="33" t="s">
        <v>133</v>
      </c>
    </row>
    <row r="228" s="181" customFormat="1" ht="20" customHeight="1" spans="1:17">
      <c r="A228" s="35" t="s">
        <v>1088</v>
      </c>
      <c r="B228" s="34">
        <v>1</v>
      </c>
      <c r="C228" s="34" t="s">
        <v>282</v>
      </c>
      <c r="D228" s="33" t="s">
        <v>118</v>
      </c>
      <c r="E228" s="32">
        <v>210</v>
      </c>
      <c r="F228" s="100" t="s">
        <v>132</v>
      </c>
      <c r="G228" s="56" t="s">
        <v>637</v>
      </c>
      <c r="H228" s="56" t="s">
        <v>115</v>
      </c>
      <c r="I228" s="32">
        <f t="shared" si="44"/>
        <v>21</v>
      </c>
      <c r="J228" s="32">
        <f t="shared" si="45"/>
        <v>21</v>
      </c>
      <c r="K228" s="32">
        <f t="shared" si="46"/>
        <v>21</v>
      </c>
      <c r="L228" s="32"/>
      <c r="M228" s="32"/>
      <c r="N228" s="32"/>
      <c r="O228" s="32"/>
      <c r="P228" s="32"/>
      <c r="Q228" s="33" t="s">
        <v>133</v>
      </c>
    </row>
    <row r="229" s="181" customFormat="1" ht="20" customHeight="1" spans="1:17">
      <c r="A229" s="35" t="s">
        <v>1089</v>
      </c>
      <c r="B229" s="34">
        <v>1</v>
      </c>
      <c r="C229" s="34" t="s">
        <v>282</v>
      </c>
      <c r="D229" s="33" t="s">
        <v>118</v>
      </c>
      <c r="E229" s="32">
        <v>380</v>
      </c>
      <c r="F229" s="100" t="s">
        <v>132</v>
      </c>
      <c r="G229" s="56" t="s">
        <v>637</v>
      </c>
      <c r="H229" s="56" t="s">
        <v>115</v>
      </c>
      <c r="I229" s="32">
        <f t="shared" si="44"/>
        <v>38</v>
      </c>
      <c r="J229" s="32">
        <f t="shared" si="45"/>
        <v>38</v>
      </c>
      <c r="K229" s="32">
        <f t="shared" si="46"/>
        <v>38</v>
      </c>
      <c r="L229" s="32"/>
      <c r="M229" s="32"/>
      <c r="N229" s="32"/>
      <c r="O229" s="32"/>
      <c r="P229" s="32"/>
      <c r="Q229" s="33" t="s">
        <v>133</v>
      </c>
    </row>
    <row r="230" s="181" customFormat="1" ht="20" customHeight="1" spans="1:17">
      <c r="A230" s="35" t="s">
        <v>1090</v>
      </c>
      <c r="B230" s="34">
        <v>1</v>
      </c>
      <c r="C230" s="34" t="s">
        <v>282</v>
      </c>
      <c r="D230" s="33" t="s">
        <v>118</v>
      </c>
      <c r="E230" s="32">
        <v>320</v>
      </c>
      <c r="F230" s="100" t="s">
        <v>132</v>
      </c>
      <c r="G230" s="56" t="s">
        <v>637</v>
      </c>
      <c r="H230" s="56" t="s">
        <v>115</v>
      </c>
      <c r="I230" s="32">
        <f t="shared" si="44"/>
        <v>32</v>
      </c>
      <c r="J230" s="32">
        <f t="shared" si="45"/>
        <v>32</v>
      </c>
      <c r="K230" s="32">
        <f t="shared" si="46"/>
        <v>32</v>
      </c>
      <c r="L230" s="32"/>
      <c r="M230" s="32"/>
      <c r="N230" s="32"/>
      <c r="O230" s="32"/>
      <c r="P230" s="32"/>
      <c r="Q230" s="33" t="s">
        <v>133</v>
      </c>
    </row>
    <row r="231" s="181" customFormat="1" ht="20" customHeight="1" spans="1:17">
      <c r="A231" s="35" t="s">
        <v>1091</v>
      </c>
      <c r="B231" s="34">
        <v>1</v>
      </c>
      <c r="C231" s="34" t="s">
        <v>282</v>
      </c>
      <c r="D231" s="33" t="s">
        <v>118</v>
      </c>
      <c r="E231" s="32">
        <v>160</v>
      </c>
      <c r="F231" s="100" t="s">
        <v>132</v>
      </c>
      <c r="G231" s="56" t="s">
        <v>637</v>
      </c>
      <c r="H231" s="56" t="s">
        <v>115</v>
      </c>
      <c r="I231" s="32">
        <f t="shared" si="44"/>
        <v>16</v>
      </c>
      <c r="J231" s="32">
        <f t="shared" si="45"/>
        <v>16</v>
      </c>
      <c r="K231" s="32">
        <f t="shared" si="46"/>
        <v>16</v>
      </c>
      <c r="L231" s="32"/>
      <c r="M231" s="32"/>
      <c r="N231" s="32"/>
      <c r="O231" s="32"/>
      <c r="P231" s="32"/>
      <c r="Q231" s="33" t="s">
        <v>133</v>
      </c>
    </row>
    <row r="232" s="181" customFormat="1" ht="20" customHeight="1" spans="1:17">
      <c r="A232" s="35" t="s">
        <v>1092</v>
      </c>
      <c r="B232" s="34">
        <v>1</v>
      </c>
      <c r="C232" s="34" t="s">
        <v>282</v>
      </c>
      <c r="D232" s="33" t="s">
        <v>118</v>
      </c>
      <c r="E232" s="32">
        <v>200</v>
      </c>
      <c r="F232" s="100" t="s">
        <v>132</v>
      </c>
      <c r="G232" s="56" t="s">
        <v>637</v>
      </c>
      <c r="H232" s="56" t="s">
        <v>115</v>
      </c>
      <c r="I232" s="32">
        <f t="shared" si="44"/>
        <v>20</v>
      </c>
      <c r="J232" s="32">
        <f t="shared" si="45"/>
        <v>20</v>
      </c>
      <c r="K232" s="32">
        <f t="shared" si="46"/>
        <v>20</v>
      </c>
      <c r="L232" s="32"/>
      <c r="M232" s="32"/>
      <c r="N232" s="32"/>
      <c r="O232" s="32"/>
      <c r="P232" s="32"/>
      <c r="Q232" s="33" t="s">
        <v>133</v>
      </c>
    </row>
    <row r="233" s="181" customFormat="1" ht="20" customHeight="1" spans="1:17">
      <c r="A233" s="35" t="s">
        <v>1093</v>
      </c>
      <c r="B233" s="34">
        <v>1</v>
      </c>
      <c r="C233" s="34" t="s">
        <v>282</v>
      </c>
      <c r="D233" s="33" t="s">
        <v>118</v>
      </c>
      <c r="E233" s="32">
        <v>450</v>
      </c>
      <c r="F233" s="100" t="s">
        <v>132</v>
      </c>
      <c r="G233" s="56" t="s">
        <v>637</v>
      </c>
      <c r="H233" s="56" t="s">
        <v>115</v>
      </c>
      <c r="I233" s="32">
        <f t="shared" si="44"/>
        <v>45</v>
      </c>
      <c r="J233" s="32">
        <f t="shared" si="45"/>
        <v>45</v>
      </c>
      <c r="K233" s="32">
        <f t="shared" si="46"/>
        <v>45</v>
      </c>
      <c r="L233" s="32"/>
      <c r="M233" s="32"/>
      <c r="N233" s="32"/>
      <c r="O233" s="32"/>
      <c r="P233" s="32"/>
      <c r="Q233" s="33" t="s">
        <v>133</v>
      </c>
    </row>
    <row r="234" s="181" customFormat="1" ht="20" customHeight="1" spans="1:17">
      <c r="A234" s="35" t="s">
        <v>1094</v>
      </c>
      <c r="B234" s="34">
        <v>1</v>
      </c>
      <c r="C234" s="34" t="s">
        <v>282</v>
      </c>
      <c r="D234" s="33" t="s">
        <v>118</v>
      </c>
      <c r="E234" s="32">
        <v>380</v>
      </c>
      <c r="F234" s="100" t="s">
        <v>132</v>
      </c>
      <c r="G234" s="56" t="s">
        <v>637</v>
      </c>
      <c r="H234" s="56" t="s">
        <v>115</v>
      </c>
      <c r="I234" s="32">
        <f t="shared" si="44"/>
        <v>38</v>
      </c>
      <c r="J234" s="32">
        <f t="shared" si="45"/>
        <v>38</v>
      </c>
      <c r="K234" s="32">
        <f t="shared" si="46"/>
        <v>38</v>
      </c>
      <c r="L234" s="32"/>
      <c r="M234" s="32"/>
      <c r="N234" s="32"/>
      <c r="O234" s="32"/>
      <c r="P234" s="32"/>
      <c r="Q234" s="33" t="s">
        <v>133</v>
      </c>
    </row>
    <row r="235" s="181" customFormat="1" ht="20" customHeight="1" spans="1:17">
      <c r="A235" s="35" t="s">
        <v>1095</v>
      </c>
      <c r="B235" s="34">
        <v>1</v>
      </c>
      <c r="C235" s="34" t="s">
        <v>282</v>
      </c>
      <c r="D235" s="33" t="s">
        <v>118</v>
      </c>
      <c r="E235" s="32">
        <v>210</v>
      </c>
      <c r="F235" s="100" t="s">
        <v>132</v>
      </c>
      <c r="G235" s="56" t="s">
        <v>637</v>
      </c>
      <c r="H235" s="56" t="s">
        <v>115</v>
      </c>
      <c r="I235" s="32">
        <f t="shared" si="44"/>
        <v>21</v>
      </c>
      <c r="J235" s="32">
        <f t="shared" si="45"/>
        <v>21</v>
      </c>
      <c r="K235" s="32">
        <f t="shared" si="46"/>
        <v>21</v>
      </c>
      <c r="L235" s="32"/>
      <c r="M235" s="32"/>
      <c r="N235" s="32"/>
      <c r="O235" s="32"/>
      <c r="P235" s="32"/>
      <c r="Q235" s="33" t="s">
        <v>133</v>
      </c>
    </row>
    <row r="236" s="181" customFormat="1" ht="20" customHeight="1" spans="1:17">
      <c r="A236" s="35" t="s">
        <v>1096</v>
      </c>
      <c r="B236" s="34">
        <v>1</v>
      </c>
      <c r="C236" s="34" t="s">
        <v>282</v>
      </c>
      <c r="D236" s="33" t="s">
        <v>118</v>
      </c>
      <c r="E236" s="32">
        <v>610</v>
      </c>
      <c r="F236" s="100" t="s">
        <v>132</v>
      </c>
      <c r="G236" s="56" t="s">
        <v>637</v>
      </c>
      <c r="H236" s="56" t="s">
        <v>115</v>
      </c>
      <c r="I236" s="32">
        <f t="shared" si="44"/>
        <v>61</v>
      </c>
      <c r="J236" s="32">
        <f t="shared" si="45"/>
        <v>61</v>
      </c>
      <c r="K236" s="32">
        <f t="shared" si="46"/>
        <v>61</v>
      </c>
      <c r="L236" s="32"/>
      <c r="M236" s="32"/>
      <c r="N236" s="32"/>
      <c r="O236" s="32"/>
      <c r="P236" s="32"/>
      <c r="Q236" s="33" t="s">
        <v>133</v>
      </c>
    </row>
    <row r="237" s="181" customFormat="1" ht="20" customHeight="1" spans="1:17">
      <c r="A237" s="35" t="s">
        <v>1097</v>
      </c>
      <c r="B237" s="34">
        <v>1</v>
      </c>
      <c r="C237" s="34" t="s">
        <v>282</v>
      </c>
      <c r="D237" s="33" t="s">
        <v>118</v>
      </c>
      <c r="E237" s="32">
        <v>460</v>
      </c>
      <c r="F237" s="100" t="s">
        <v>132</v>
      </c>
      <c r="G237" s="56" t="s">
        <v>637</v>
      </c>
      <c r="H237" s="56" t="s">
        <v>115</v>
      </c>
      <c r="I237" s="32">
        <f t="shared" si="44"/>
        <v>46</v>
      </c>
      <c r="J237" s="32">
        <f t="shared" si="45"/>
        <v>46</v>
      </c>
      <c r="K237" s="32">
        <f t="shared" si="46"/>
        <v>46</v>
      </c>
      <c r="L237" s="32"/>
      <c r="M237" s="32"/>
      <c r="N237" s="32"/>
      <c r="O237" s="32"/>
      <c r="P237" s="32"/>
      <c r="Q237" s="33" t="s">
        <v>133</v>
      </c>
    </row>
    <row r="238" s="181" customFormat="1" ht="20" customHeight="1" spans="1:17">
      <c r="A238" s="35" t="s">
        <v>1098</v>
      </c>
      <c r="B238" s="34">
        <v>1</v>
      </c>
      <c r="C238" s="34" t="s">
        <v>282</v>
      </c>
      <c r="D238" s="33" t="s">
        <v>118</v>
      </c>
      <c r="E238" s="32">
        <v>610</v>
      </c>
      <c r="F238" s="100" t="s">
        <v>132</v>
      </c>
      <c r="G238" s="56" t="s">
        <v>637</v>
      </c>
      <c r="H238" s="56" t="s">
        <v>115</v>
      </c>
      <c r="I238" s="32">
        <f t="shared" si="44"/>
        <v>61</v>
      </c>
      <c r="J238" s="32">
        <f t="shared" si="45"/>
        <v>61</v>
      </c>
      <c r="K238" s="32">
        <f t="shared" si="46"/>
        <v>61</v>
      </c>
      <c r="L238" s="32"/>
      <c r="M238" s="32"/>
      <c r="N238" s="32"/>
      <c r="O238" s="32"/>
      <c r="P238" s="32"/>
      <c r="Q238" s="33" t="s">
        <v>133</v>
      </c>
    </row>
    <row r="239" s="181" customFormat="1" ht="20" customHeight="1" spans="1:17">
      <c r="A239" s="35" t="s">
        <v>1099</v>
      </c>
      <c r="B239" s="34">
        <v>1</v>
      </c>
      <c r="C239" s="34" t="s">
        <v>282</v>
      </c>
      <c r="D239" s="33" t="s">
        <v>118</v>
      </c>
      <c r="E239" s="32">
        <v>480</v>
      </c>
      <c r="F239" s="100" t="s">
        <v>132</v>
      </c>
      <c r="G239" s="56" t="s">
        <v>637</v>
      </c>
      <c r="H239" s="56" t="s">
        <v>115</v>
      </c>
      <c r="I239" s="32">
        <f t="shared" si="44"/>
        <v>48</v>
      </c>
      <c r="J239" s="32">
        <f t="shared" si="45"/>
        <v>48</v>
      </c>
      <c r="K239" s="32">
        <f t="shared" si="46"/>
        <v>48</v>
      </c>
      <c r="L239" s="32"/>
      <c r="M239" s="32"/>
      <c r="N239" s="32"/>
      <c r="O239" s="32"/>
      <c r="P239" s="32"/>
      <c r="Q239" s="33" t="s">
        <v>133</v>
      </c>
    </row>
    <row r="240" s="181" customFormat="1" ht="20" customHeight="1" spans="1:17">
      <c r="A240" s="35" t="s">
        <v>1100</v>
      </c>
      <c r="B240" s="34">
        <v>1</v>
      </c>
      <c r="C240" s="34" t="s">
        <v>282</v>
      </c>
      <c r="D240" s="33" t="s">
        <v>118</v>
      </c>
      <c r="E240" s="32">
        <v>320</v>
      </c>
      <c r="F240" s="100" t="s">
        <v>132</v>
      </c>
      <c r="G240" s="56" t="s">
        <v>637</v>
      </c>
      <c r="H240" s="56" t="s">
        <v>115</v>
      </c>
      <c r="I240" s="32">
        <f t="shared" si="44"/>
        <v>32</v>
      </c>
      <c r="J240" s="32">
        <f t="shared" si="45"/>
        <v>32</v>
      </c>
      <c r="K240" s="32">
        <f t="shared" si="46"/>
        <v>32</v>
      </c>
      <c r="L240" s="32"/>
      <c r="M240" s="32"/>
      <c r="N240" s="32"/>
      <c r="O240" s="32"/>
      <c r="P240" s="32"/>
      <c r="Q240" s="33" t="s">
        <v>133</v>
      </c>
    </row>
    <row r="241" s="181" customFormat="1" ht="20" customHeight="1" spans="1:17">
      <c r="A241" s="35" t="s">
        <v>1101</v>
      </c>
      <c r="B241" s="34">
        <v>1</v>
      </c>
      <c r="C241" s="34" t="s">
        <v>282</v>
      </c>
      <c r="D241" s="33" t="s">
        <v>118</v>
      </c>
      <c r="E241" s="32">
        <v>300</v>
      </c>
      <c r="F241" s="100" t="s">
        <v>132</v>
      </c>
      <c r="G241" s="56" t="s">
        <v>637</v>
      </c>
      <c r="H241" s="56" t="s">
        <v>115</v>
      </c>
      <c r="I241" s="32">
        <f t="shared" si="44"/>
        <v>30</v>
      </c>
      <c r="J241" s="32">
        <f t="shared" si="45"/>
        <v>30</v>
      </c>
      <c r="K241" s="32">
        <f t="shared" si="46"/>
        <v>30</v>
      </c>
      <c r="L241" s="32"/>
      <c r="M241" s="32"/>
      <c r="N241" s="32"/>
      <c r="O241" s="32"/>
      <c r="P241" s="32"/>
      <c r="Q241" s="33" t="s">
        <v>133</v>
      </c>
    </row>
    <row r="242" s="181" customFormat="1" ht="20" customHeight="1" spans="1:17">
      <c r="A242" s="35" t="s">
        <v>1102</v>
      </c>
      <c r="B242" s="34">
        <v>1</v>
      </c>
      <c r="C242" s="34" t="s">
        <v>282</v>
      </c>
      <c r="D242" s="33" t="s">
        <v>118</v>
      </c>
      <c r="E242" s="32">
        <v>1140</v>
      </c>
      <c r="F242" s="100" t="s">
        <v>132</v>
      </c>
      <c r="G242" s="56" t="s">
        <v>637</v>
      </c>
      <c r="H242" s="56" t="s">
        <v>115</v>
      </c>
      <c r="I242" s="32">
        <f t="shared" si="44"/>
        <v>114</v>
      </c>
      <c r="J242" s="32">
        <f t="shared" si="45"/>
        <v>114</v>
      </c>
      <c r="K242" s="32">
        <f t="shared" si="46"/>
        <v>114</v>
      </c>
      <c r="L242" s="32"/>
      <c r="M242" s="32"/>
      <c r="N242" s="32"/>
      <c r="O242" s="32"/>
      <c r="P242" s="32"/>
      <c r="Q242" s="33" t="s">
        <v>133</v>
      </c>
    </row>
    <row r="243" s="4" customFormat="1" ht="22" customHeight="1" spans="1:17">
      <c r="A243" s="31" t="s">
        <v>134</v>
      </c>
      <c r="B243" s="34"/>
      <c r="C243" s="34"/>
      <c r="D243" s="33" t="s">
        <v>118</v>
      </c>
      <c r="E243" s="49"/>
      <c r="F243" s="100"/>
      <c r="G243" s="56"/>
      <c r="H243" s="56"/>
      <c r="I243" s="32">
        <f t="shared" si="44"/>
        <v>0</v>
      </c>
      <c r="J243" s="32">
        <f t="shared" si="45"/>
        <v>0</v>
      </c>
      <c r="K243" s="32"/>
      <c r="L243" s="32"/>
      <c r="M243" s="32"/>
      <c r="N243" s="32"/>
      <c r="O243" s="32"/>
      <c r="P243" s="32"/>
      <c r="Q243" s="33"/>
    </row>
    <row r="244" s="4" customFormat="1" ht="21" customHeight="1" spans="1:17">
      <c r="A244" s="31" t="s">
        <v>135</v>
      </c>
      <c r="B244" s="104"/>
      <c r="C244" s="34"/>
      <c r="D244" s="34"/>
      <c r="E244" s="102"/>
      <c r="F244" s="35"/>
      <c r="G244" s="34"/>
      <c r="H244" s="34"/>
      <c r="I244" s="32">
        <f t="shared" si="44"/>
        <v>0</v>
      </c>
      <c r="J244" s="32">
        <f t="shared" si="45"/>
        <v>0</v>
      </c>
      <c r="K244" s="104"/>
      <c r="L244" s="104"/>
      <c r="M244" s="104"/>
      <c r="N244" s="104"/>
      <c r="O244" s="104"/>
      <c r="P244" s="104"/>
      <c r="Q244" s="33"/>
    </row>
    <row r="245" s="4" customFormat="1" ht="17" customHeight="1" spans="1:17">
      <c r="A245" s="31" t="s">
        <v>137</v>
      </c>
      <c r="B245" s="32">
        <f>B246+B247+B248</f>
        <v>2</v>
      </c>
      <c r="C245" s="33" t="s">
        <v>282</v>
      </c>
      <c r="D245" s="33" t="s">
        <v>118</v>
      </c>
      <c r="E245" s="32">
        <f>E246+E247+E248</f>
        <v>335</v>
      </c>
      <c r="F245" s="100" t="s">
        <v>132</v>
      </c>
      <c r="G245" s="56"/>
      <c r="H245" s="56"/>
      <c r="I245" s="32">
        <f t="shared" si="44"/>
        <v>33.5</v>
      </c>
      <c r="J245" s="32">
        <f t="shared" si="45"/>
        <v>33.5</v>
      </c>
      <c r="K245" s="32">
        <f>K246+K247+K248</f>
        <v>33.5</v>
      </c>
      <c r="L245" s="32"/>
      <c r="M245" s="32"/>
      <c r="N245" s="32"/>
      <c r="O245" s="32"/>
      <c r="P245" s="32"/>
      <c r="Q245" s="33"/>
    </row>
    <row r="246" s="4" customFormat="1" ht="20" customHeight="1" spans="1:17">
      <c r="A246" s="31" t="s">
        <v>138</v>
      </c>
      <c r="B246" s="32"/>
      <c r="C246" s="33"/>
      <c r="D246" s="33" t="s">
        <v>118</v>
      </c>
      <c r="E246" s="49"/>
      <c r="F246" s="100"/>
      <c r="G246" s="56"/>
      <c r="H246" s="56"/>
      <c r="I246" s="32">
        <f t="shared" si="44"/>
        <v>0</v>
      </c>
      <c r="J246" s="32">
        <f t="shared" si="45"/>
        <v>0</v>
      </c>
      <c r="K246" s="32"/>
      <c r="L246" s="32"/>
      <c r="M246" s="32"/>
      <c r="N246" s="32"/>
      <c r="O246" s="32"/>
      <c r="P246" s="32"/>
      <c r="Q246" s="33"/>
    </row>
    <row r="247" s="4" customFormat="1" ht="13" customHeight="1" spans="1:17">
      <c r="A247" s="31" t="s">
        <v>140</v>
      </c>
      <c r="B247" s="32">
        <v>1</v>
      </c>
      <c r="C247" s="33" t="s">
        <v>282</v>
      </c>
      <c r="D247" s="33" t="s">
        <v>118</v>
      </c>
      <c r="E247" s="32">
        <v>100</v>
      </c>
      <c r="F247" s="100" t="s">
        <v>132</v>
      </c>
      <c r="G247" s="56" t="s">
        <v>637</v>
      </c>
      <c r="H247" s="56" t="s">
        <v>115</v>
      </c>
      <c r="I247" s="32">
        <f t="shared" si="44"/>
        <v>10</v>
      </c>
      <c r="J247" s="32">
        <f t="shared" si="45"/>
        <v>10</v>
      </c>
      <c r="K247" s="32">
        <f>E247*0.1</f>
        <v>10</v>
      </c>
      <c r="L247" s="32"/>
      <c r="M247" s="32"/>
      <c r="N247" s="32"/>
      <c r="O247" s="32"/>
      <c r="P247" s="32"/>
      <c r="Q247" s="33" t="s">
        <v>133</v>
      </c>
    </row>
    <row r="248" s="4" customFormat="1" customHeight="1" spans="1:17">
      <c r="A248" s="31" t="s">
        <v>141</v>
      </c>
      <c r="B248" s="32">
        <v>1</v>
      </c>
      <c r="C248" s="33" t="s">
        <v>282</v>
      </c>
      <c r="D248" s="33" t="s">
        <v>118</v>
      </c>
      <c r="E248" s="32">
        <v>235</v>
      </c>
      <c r="F248" s="100" t="s">
        <v>132</v>
      </c>
      <c r="G248" s="56"/>
      <c r="H248" s="56" t="s">
        <v>24</v>
      </c>
      <c r="I248" s="32">
        <f t="shared" si="44"/>
        <v>23.5</v>
      </c>
      <c r="J248" s="32">
        <f t="shared" si="45"/>
        <v>23.5</v>
      </c>
      <c r="K248" s="32">
        <f>E248*0.1</f>
        <v>23.5</v>
      </c>
      <c r="L248" s="32"/>
      <c r="M248" s="32"/>
      <c r="N248" s="32"/>
      <c r="O248" s="32"/>
      <c r="P248" s="32"/>
      <c r="Q248" s="33" t="s">
        <v>133</v>
      </c>
    </row>
    <row r="249" s="4" customFormat="1" ht="20" customHeight="1" spans="1:17">
      <c r="A249" s="26" t="s">
        <v>142</v>
      </c>
      <c r="B249" s="27"/>
      <c r="C249" s="33"/>
      <c r="D249" s="33"/>
      <c r="E249" s="97"/>
      <c r="F249" s="105"/>
      <c r="G249" s="56"/>
      <c r="H249" s="99" t="s">
        <v>24</v>
      </c>
      <c r="I249" s="27">
        <f t="shared" si="44"/>
        <v>0</v>
      </c>
      <c r="J249" s="27">
        <f t="shared" si="45"/>
        <v>0</v>
      </c>
      <c r="K249" s="27"/>
      <c r="L249" s="27"/>
      <c r="M249" s="27"/>
      <c r="N249" s="27"/>
      <c r="O249" s="27"/>
      <c r="P249" s="27"/>
      <c r="Q249" s="33"/>
    </row>
    <row r="250" s="4" customFormat="1" ht="9.5" spans="1:17">
      <c r="A250" s="31" t="s">
        <v>143</v>
      </c>
      <c r="B250" s="32"/>
      <c r="C250" s="33"/>
      <c r="D250" s="33" t="s">
        <v>144</v>
      </c>
      <c r="E250" s="49"/>
      <c r="F250" s="100"/>
      <c r="G250" s="56"/>
      <c r="H250" s="56" t="s">
        <v>24</v>
      </c>
      <c r="I250" s="32">
        <f t="shared" si="44"/>
        <v>0</v>
      </c>
      <c r="J250" s="32">
        <f t="shared" si="45"/>
        <v>0</v>
      </c>
      <c r="K250" s="32"/>
      <c r="L250" s="32"/>
      <c r="M250" s="32"/>
      <c r="N250" s="32"/>
      <c r="O250" s="32"/>
      <c r="P250" s="32"/>
      <c r="Q250" s="33"/>
    </row>
    <row r="251" s="4" customFormat="1" ht="9.5" spans="1:17">
      <c r="A251" s="31" t="s">
        <v>146</v>
      </c>
      <c r="B251" s="32"/>
      <c r="C251" s="33"/>
      <c r="D251" s="33" t="s">
        <v>24</v>
      </c>
      <c r="E251" s="49"/>
      <c r="F251" s="100"/>
      <c r="G251" s="56"/>
      <c r="H251" s="56" t="s">
        <v>24</v>
      </c>
      <c r="I251" s="32">
        <f t="shared" si="44"/>
        <v>0</v>
      </c>
      <c r="J251" s="32">
        <f t="shared" si="45"/>
        <v>0</v>
      </c>
      <c r="K251" s="32"/>
      <c r="L251" s="32"/>
      <c r="M251" s="32"/>
      <c r="N251" s="32"/>
      <c r="O251" s="32"/>
      <c r="P251" s="32"/>
      <c r="Q251" s="33"/>
    </row>
    <row r="252" s="4" customFormat="1" ht="9.5" spans="1:17">
      <c r="A252" s="31" t="s">
        <v>1103</v>
      </c>
      <c r="B252" s="32"/>
      <c r="C252" s="33"/>
      <c r="D252" s="33" t="s">
        <v>24</v>
      </c>
      <c r="E252" s="49"/>
      <c r="F252" s="100"/>
      <c r="G252" s="56"/>
      <c r="H252" s="56" t="s">
        <v>24</v>
      </c>
      <c r="I252" s="32">
        <f t="shared" si="44"/>
        <v>0</v>
      </c>
      <c r="J252" s="32">
        <f t="shared" si="45"/>
        <v>0</v>
      </c>
      <c r="K252" s="32"/>
      <c r="L252" s="32"/>
      <c r="M252" s="32"/>
      <c r="N252" s="32"/>
      <c r="O252" s="32"/>
      <c r="P252" s="32"/>
      <c r="Q252" s="33"/>
    </row>
    <row r="253" s="4" customFormat="1" ht="9.5" spans="1:17">
      <c r="A253" s="31" t="s">
        <v>1104</v>
      </c>
      <c r="B253" s="32"/>
      <c r="C253" s="33"/>
      <c r="D253" s="33" t="s">
        <v>24</v>
      </c>
      <c r="E253" s="49"/>
      <c r="F253" s="100"/>
      <c r="G253" s="56"/>
      <c r="H253" s="56" t="s">
        <v>24</v>
      </c>
      <c r="I253" s="32">
        <f t="shared" si="44"/>
        <v>0</v>
      </c>
      <c r="J253" s="32">
        <f t="shared" si="45"/>
        <v>0</v>
      </c>
      <c r="K253" s="32"/>
      <c r="L253" s="32"/>
      <c r="M253" s="32"/>
      <c r="N253" s="32"/>
      <c r="O253" s="32"/>
      <c r="P253" s="32"/>
      <c r="Q253" s="33"/>
    </row>
    <row r="254" s="182" customFormat="1" ht="20" customHeight="1" spans="1:17">
      <c r="A254" s="26" t="s">
        <v>152</v>
      </c>
      <c r="B254" s="27">
        <f>SUM(B255:B260)</f>
        <v>579</v>
      </c>
      <c r="C254" s="28"/>
      <c r="D254" s="23" t="s">
        <v>24</v>
      </c>
      <c r="E254" s="23" t="s">
        <v>24</v>
      </c>
      <c r="F254" s="105"/>
      <c r="G254" s="99"/>
      <c r="H254" s="99" t="s">
        <v>24</v>
      </c>
      <c r="I254" s="27">
        <f t="shared" si="44"/>
        <v>39277.27</v>
      </c>
      <c r="J254" s="27">
        <f t="shared" si="45"/>
        <v>32972.27</v>
      </c>
      <c r="K254" s="27">
        <f>SUM(K255:K260)</f>
        <v>7892.78</v>
      </c>
      <c r="L254" s="27">
        <f>SUM(L255:L260)</f>
        <v>5361.41</v>
      </c>
      <c r="M254" s="27">
        <f>SUM(M255:M260)</f>
        <v>19718.08</v>
      </c>
      <c r="N254" s="27">
        <f>SUM(N255:N260)</f>
        <v>0</v>
      </c>
      <c r="O254" s="27">
        <f>SUM(O255:O260)</f>
        <v>6305</v>
      </c>
      <c r="P254" s="27">
        <f>SUM(P255,P256,P257,P258,P259,P260)</f>
        <v>0</v>
      </c>
      <c r="Q254" s="33"/>
    </row>
    <row r="255" s="4" customFormat="1" ht="19" spans="1:17">
      <c r="A255" s="31" t="s">
        <v>154</v>
      </c>
      <c r="B255" s="33">
        <v>1</v>
      </c>
      <c r="C255" s="33" t="s">
        <v>282</v>
      </c>
      <c r="D255" s="33" t="s">
        <v>155</v>
      </c>
      <c r="E255" s="32">
        <v>1800</v>
      </c>
      <c r="F255" s="31" t="s">
        <v>1105</v>
      </c>
      <c r="G255" s="33" t="s">
        <v>637</v>
      </c>
      <c r="H255" s="33" t="s">
        <v>115</v>
      </c>
      <c r="I255" s="32">
        <f t="shared" si="44"/>
        <v>450</v>
      </c>
      <c r="J255" s="32">
        <f t="shared" si="45"/>
        <v>450</v>
      </c>
      <c r="K255" s="32">
        <v>300</v>
      </c>
      <c r="L255" s="32">
        <v>0</v>
      </c>
      <c r="M255" s="32">
        <v>150</v>
      </c>
      <c r="N255" s="32">
        <v>0</v>
      </c>
      <c r="O255" s="32">
        <v>0</v>
      </c>
      <c r="P255" s="32">
        <v>0</v>
      </c>
      <c r="Q255" s="33" t="s">
        <v>153</v>
      </c>
    </row>
    <row r="256" s="4" customFormat="1" ht="28.5" spans="1:17">
      <c r="A256" s="31" t="s">
        <v>156</v>
      </c>
      <c r="B256" s="33">
        <v>494</v>
      </c>
      <c r="C256" s="33" t="s">
        <v>282</v>
      </c>
      <c r="D256" s="33" t="s">
        <v>155</v>
      </c>
      <c r="E256" s="32">
        <v>70981</v>
      </c>
      <c r="F256" s="31" t="s">
        <v>1106</v>
      </c>
      <c r="G256" s="33" t="s">
        <v>637</v>
      </c>
      <c r="H256" s="33" t="s">
        <v>115</v>
      </c>
      <c r="I256" s="32">
        <f t="shared" si="44"/>
        <v>13014.71</v>
      </c>
      <c r="J256" s="32">
        <f t="shared" si="45"/>
        <v>13014.71</v>
      </c>
      <c r="K256" s="32">
        <v>1645.73</v>
      </c>
      <c r="L256" s="32">
        <v>1246.91</v>
      </c>
      <c r="M256" s="32">
        <v>10122.07</v>
      </c>
      <c r="N256" s="32">
        <v>0</v>
      </c>
      <c r="O256" s="32">
        <v>0</v>
      </c>
      <c r="P256" s="32">
        <v>0</v>
      </c>
      <c r="Q256" s="33" t="s">
        <v>153</v>
      </c>
    </row>
    <row r="257" s="4" customFormat="1" ht="28.5" spans="1:17">
      <c r="A257" s="31" t="s">
        <v>158</v>
      </c>
      <c r="B257" s="33">
        <v>84</v>
      </c>
      <c r="C257" s="33" t="s">
        <v>282</v>
      </c>
      <c r="D257" s="33" t="s">
        <v>155</v>
      </c>
      <c r="E257" s="32">
        <v>62994</v>
      </c>
      <c r="F257" s="31" t="s">
        <v>1107</v>
      </c>
      <c r="G257" s="33" t="s">
        <v>637</v>
      </c>
      <c r="H257" s="33" t="s">
        <v>115</v>
      </c>
      <c r="I257" s="32">
        <f t="shared" ref="I257:I268" si="47">SUM(J257,N257:P257)</f>
        <v>10165.06</v>
      </c>
      <c r="J257" s="32">
        <f t="shared" ref="J257:J268" si="48">SUM(K257:M257)</f>
        <v>10165.06</v>
      </c>
      <c r="K257" s="32">
        <v>3447.05</v>
      </c>
      <c r="L257" s="32">
        <v>914.5</v>
      </c>
      <c r="M257" s="32">
        <v>5803.51</v>
      </c>
      <c r="N257" s="32">
        <v>0</v>
      </c>
      <c r="O257" s="32">
        <v>0</v>
      </c>
      <c r="P257" s="32">
        <v>0</v>
      </c>
      <c r="Q257" s="33" t="s">
        <v>153</v>
      </c>
    </row>
    <row r="258" s="4" customFormat="1" ht="19" spans="1:17">
      <c r="A258" s="31" t="s">
        <v>160</v>
      </c>
      <c r="B258" s="23" t="s">
        <v>24</v>
      </c>
      <c r="C258" s="33" t="s">
        <v>819</v>
      </c>
      <c r="D258" s="33" t="s">
        <v>155</v>
      </c>
      <c r="E258" s="23" t="s">
        <v>24</v>
      </c>
      <c r="F258" s="33" t="s">
        <v>648</v>
      </c>
      <c r="G258" s="33" t="s">
        <v>637</v>
      </c>
      <c r="H258" s="33" t="s">
        <v>378</v>
      </c>
      <c r="I258" s="32">
        <f t="shared" si="47"/>
        <v>15000</v>
      </c>
      <c r="J258" s="32">
        <f t="shared" si="48"/>
        <v>8695</v>
      </c>
      <c r="K258" s="32">
        <v>2300</v>
      </c>
      <c r="L258" s="32">
        <v>3000</v>
      </c>
      <c r="M258" s="32">
        <v>3395</v>
      </c>
      <c r="N258" s="32">
        <v>0</v>
      </c>
      <c r="O258" s="32">
        <v>6305</v>
      </c>
      <c r="P258" s="32">
        <v>0</v>
      </c>
      <c r="Q258" s="33" t="s">
        <v>153</v>
      </c>
    </row>
    <row r="259" s="4" customFormat="1" ht="15" customHeight="1" spans="1:17">
      <c r="A259" s="31" t="s">
        <v>162</v>
      </c>
      <c r="B259" s="23" t="s">
        <v>24</v>
      </c>
      <c r="C259" s="33" t="s">
        <v>819</v>
      </c>
      <c r="D259" s="33" t="s">
        <v>155</v>
      </c>
      <c r="E259" s="23" t="s">
        <v>24</v>
      </c>
      <c r="F259" s="31" t="s">
        <v>1108</v>
      </c>
      <c r="G259" s="33" t="s">
        <v>637</v>
      </c>
      <c r="H259" s="33" t="s">
        <v>24</v>
      </c>
      <c r="I259" s="32">
        <f t="shared" si="47"/>
        <v>647.5</v>
      </c>
      <c r="J259" s="32">
        <f t="shared" si="48"/>
        <v>647.5</v>
      </c>
      <c r="K259" s="32">
        <v>200</v>
      </c>
      <c r="L259" s="32">
        <v>200</v>
      </c>
      <c r="M259" s="32">
        <v>247.5</v>
      </c>
      <c r="N259" s="32">
        <v>0</v>
      </c>
      <c r="O259" s="32">
        <v>0</v>
      </c>
      <c r="P259" s="32">
        <v>0</v>
      </c>
      <c r="Q259" s="33" t="s">
        <v>153</v>
      </c>
    </row>
    <row r="260" s="4" customFormat="1" ht="16" customHeight="1" spans="1:17">
      <c r="A260" s="31" t="s">
        <v>163</v>
      </c>
      <c r="B260" s="33"/>
      <c r="C260" s="33"/>
      <c r="D260" s="33" t="s">
        <v>118</v>
      </c>
      <c r="E260" s="49"/>
      <c r="F260" s="31"/>
      <c r="G260" s="33"/>
      <c r="H260" s="33" t="s">
        <v>24</v>
      </c>
      <c r="I260" s="32">
        <f t="shared" si="47"/>
        <v>0</v>
      </c>
      <c r="J260" s="32">
        <f t="shared" si="48"/>
        <v>0</v>
      </c>
      <c r="K260" s="32"/>
      <c r="L260" s="32"/>
      <c r="M260" s="32"/>
      <c r="N260" s="32"/>
      <c r="O260" s="32"/>
      <c r="P260" s="32"/>
      <c r="Q260" s="33"/>
    </row>
    <row r="261" s="182" customFormat="1" ht="22" customHeight="1" spans="1:17">
      <c r="A261" s="26" t="s">
        <v>164</v>
      </c>
      <c r="B261" s="27">
        <f>SUM(B262,B265,B269,B293)</f>
        <v>36</v>
      </c>
      <c r="C261" s="28"/>
      <c r="D261" s="28"/>
      <c r="E261" s="27">
        <f>SUM(E262,E265,E269,E293)</f>
        <v>267</v>
      </c>
      <c r="F261" s="105"/>
      <c r="G261" s="99"/>
      <c r="H261" s="99" t="s">
        <v>24</v>
      </c>
      <c r="I261" s="27">
        <f t="shared" si="47"/>
        <v>9470</v>
      </c>
      <c r="J261" s="27">
        <f t="shared" si="48"/>
        <v>9470</v>
      </c>
      <c r="K261" s="27">
        <f t="shared" ref="I261:P261" si="49">SUM(K262,K265,K269,K293)</f>
        <v>9280</v>
      </c>
      <c r="L261" s="27">
        <f t="shared" si="49"/>
        <v>0</v>
      </c>
      <c r="M261" s="27">
        <f t="shared" si="49"/>
        <v>190</v>
      </c>
      <c r="N261" s="27">
        <f t="shared" si="49"/>
        <v>0</v>
      </c>
      <c r="O261" s="27">
        <f t="shared" si="49"/>
        <v>0</v>
      </c>
      <c r="P261" s="27">
        <f t="shared" si="49"/>
        <v>0</v>
      </c>
      <c r="Q261" s="33"/>
    </row>
    <row r="262" s="4" customFormat="1" ht="9.5" spans="1:17">
      <c r="A262" s="31" t="s">
        <v>166</v>
      </c>
      <c r="B262" s="32">
        <f>SUM(B263:B264)</f>
        <v>2</v>
      </c>
      <c r="C262" s="33"/>
      <c r="D262" s="33" t="s">
        <v>77</v>
      </c>
      <c r="E262" s="32">
        <f>SUM(E263:E264)</f>
        <v>2</v>
      </c>
      <c r="F262" s="100"/>
      <c r="G262" s="56"/>
      <c r="H262" s="56" t="s">
        <v>24</v>
      </c>
      <c r="I262" s="32">
        <f t="shared" si="47"/>
        <v>7920</v>
      </c>
      <c r="J262" s="32">
        <f t="shared" si="48"/>
        <v>7920</v>
      </c>
      <c r="K262" s="32">
        <f t="shared" ref="K262:P262" si="50">SUM(K263:K264)</f>
        <v>7920</v>
      </c>
      <c r="L262" s="32">
        <f t="shared" si="50"/>
        <v>0</v>
      </c>
      <c r="M262" s="32">
        <f t="shared" si="50"/>
        <v>0</v>
      </c>
      <c r="N262" s="32">
        <f t="shared" si="50"/>
        <v>0</v>
      </c>
      <c r="O262" s="32">
        <f t="shared" si="50"/>
        <v>0</v>
      </c>
      <c r="P262" s="32">
        <f t="shared" si="50"/>
        <v>0</v>
      </c>
      <c r="Q262" s="33"/>
    </row>
    <row r="263" s="77" customFormat="1" ht="22" customHeight="1" spans="1:17">
      <c r="A263" s="31" t="s">
        <v>1109</v>
      </c>
      <c r="B263" s="32">
        <v>1</v>
      </c>
      <c r="C263" s="33" t="s">
        <v>282</v>
      </c>
      <c r="D263" s="33" t="s">
        <v>77</v>
      </c>
      <c r="E263" s="32">
        <v>1</v>
      </c>
      <c r="F263" s="100" t="s">
        <v>1110</v>
      </c>
      <c r="G263" s="56" t="s">
        <v>637</v>
      </c>
      <c r="H263" s="56" t="s">
        <v>115</v>
      </c>
      <c r="I263" s="32">
        <f t="shared" si="47"/>
        <v>7620</v>
      </c>
      <c r="J263" s="32">
        <f t="shared" si="48"/>
        <v>7620</v>
      </c>
      <c r="K263" s="32">
        <v>7620</v>
      </c>
      <c r="L263" s="32"/>
      <c r="M263" s="32"/>
      <c r="N263" s="32"/>
      <c r="O263" s="32"/>
      <c r="P263" s="32"/>
      <c r="Q263" s="33" t="s">
        <v>165</v>
      </c>
    </row>
    <row r="264" s="77" customFormat="1" ht="21" customHeight="1" spans="1:17">
      <c r="A264" s="31" t="s">
        <v>1111</v>
      </c>
      <c r="B264" s="32">
        <v>1</v>
      </c>
      <c r="C264" s="33"/>
      <c r="D264" s="33" t="s">
        <v>77</v>
      </c>
      <c r="E264" s="32">
        <v>1</v>
      </c>
      <c r="F264" s="100" t="s">
        <v>1112</v>
      </c>
      <c r="G264" s="56" t="s">
        <v>637</v>
      </c>
      <c r="H264" s="56"/>
      <c r="I264" s="32">
        <f t="shared" si="47"/>
        <v>300</v>
      </c>
      <c r="J264" s="32">
        <f t="shared" si="48"/>
        <v>300</v>
      </c>
      <c r="K264" s="32">
        <v>300</v>
      </c>
      <c r="L264" s="32"/>
      <c r="M264" s="32"/>
      <c r="N264" s="32"/>
      <c r="O264" s="32"/>
      <c r="P264" s="32"/>
      <c r="Q264" s="33" t="s">
        <v>165</v>
      </c>
    </row>
    <row r="265" s="4" customFormat="1" ht="23" customHeight="1" spans="1:17">
      <c r="A265" s="31" t="s">
        <v>168</v>
      </c>
      <c r="B265" s="32">
        <f>SUM(B266:B268)</f>
        <v>10</v>
      </c>
      <c r="C265" s="33" t="s">
        <v>282</v>
      </c>
      <c r="D265" s="33" t="s">
        <v>77</v>
      </c>
      <c r="E265" s="32">
        <f>SUM(E266:E268)</f>
        <v>10</v>
      </c>
      <c r="F265" s="100"/>
      <c r="G265" s="56" t="s">
        <v>637</v>
      </c>
      <c r="H265" s="56" t="s">
        <v>24</v>
      </c>
      <c r="I265" s="32">
        <f t="shared" si="47"/>
        <v>815</v>
      </c>
      <c r="J265" s="32">
        <f t="shared" si="48"/>
        <v>815</v>
      </c>
      <c r="K265" s="32">
        <f t="shared" ref="K265:P265" si="51">SUM(K266:K268)</f>
        <v>765</v>
      </c>
      <c r="L265" s="32">
        <f t="shared" si="51"/>
        <v>0</v>
      </c>
      <c r="M265" s="32">
        <f t="shared" si="51"/>
        <v>50</v>
      </c>
      <c r="N265" s="32">
        <f t="shared" si="51"/>
        <v>0</v>
      </c>
      <c r="O265" s="32">
        <f t="shared" si="51"/>
        <v>0</v>
      </c>
      <c r="P265" s="32">
        <f t="shared" si="51"/>
        <v>0</v>
      </c>
      <c r="Q265" s="33"/>
    </row>
    <row r="266" s="77" customFormat="1" ht="22" customHeight="1" spans="1:17">
      <c r="A266" s="31" t="s">
        <v>1113</v>
      </c>
      <c r="B266" s="32">
        <v>1</v>
      </c>
      <c r="C266" s="33" t="s">
        <v>282</v>
      </c>
      <c r="D266" s="33" t="s">
        <v>77</v>
      </c>
      <c r="E266" s="32">
        <v>1</v>
      </c>
      <c r="F266" s="100" t="s">
        <v>1114</v>
      </c>
      <c r="G266" s="56" t="s">
        <v>637</v>
      </c>
      <c r="H266" s="56" t="s">
        <v>115</v>
      </c>
      <c r="I266" s="32">
        <f t="shared" si="47"/>
        <v>400</v>
      </c>
      <c r="J266" s="32">
        <f t="shared" si="48"/>
        <v>400</v>
      </c>
      <c r="K266" s="32">
        <v>400</v>
      </c>
      <c r="L266" s="32"/>
      <c r="M266" s="32"/>
      <c r="N266" s="32"/>
      <c r="O266" s="32"/>
      <c r="P266" s="32"/>
      <c r="Q266" s="33" t="s">
        <v>165</v>
      </c>
    </row>
    <row r="267" s="183" customFormat="1" ht="20" customHeight="1" spans="1:17">
      <c r="A267" s="59" t="s">
        <v>1115</v>
      </c>
      <c r="B267" s="108">
        <v>8</v>
      </c>
      <c r="C267" s="33" t="s">
        <v>282</v>
      </c>
      <c r="D267" s="59"/>
      <c r="E267" s="32">
        <v>8</v>
      </c>
      <c r="F267" s="110"/>
      <c r="G267" s="56" t="s">
        <v>637</v>
      </c>
      <c r="H267" s="110"/>
      <c r="I267" s="108">
        <v>115</v>
      </c>
      <c r="J267" s="108">
        <v>115</v>
      </c>
      <c r="K267" s="108">
        <v>65</v>
      </c>
      <c r="L267" s="108"/>
      <c r="M267" s="108">
        <v>50</v>
      </c>
      <c r="N267" s="108"/>
      <c r="O267" s="108"/>
      <c r="P267" s="108"/>
      <c r="Q267" s="33" t="s">
        <v>165</v>
      </c>
    </row>
    <row r="268" s="62" customFormat="1" ht="22" customHeight="1" spans="1:17">
      <c r="A268" s="31" t="s">
        <v>1116</v>
      </c>
      <c r="B268" s="32">
        <v>1</v>
      </c>
      <c r="C268" s="33" t="s">
        <v>306</v>
      </c>
      <c r="D268" s="33" t="s">
        <v>77</v>
      </c>
      <c r="E268" s="32">
        <v>1</v>
      </c>
      <c r="F268" s="100" t="s">
        <v>1117</v>
      </c>
      <c r="G268" s="56" t="s">
        <v>637</v>
      </c>
      <c r="H268" s="56" t="s">
        <v>115</v>
      </c>
      <c r="I268" s="32">
        <f>SUM(J268,N268:P268)</f>
        <v>300</v>
      </c>
      <c r="J268" s="32">
        <f>SUM(K268:M268)</f>
        <v>300</v>
      </c>
      <c r="K268" s="32">
        <v>300</v>
      </c>
      <c r="L268" s="32"/>
      <c r="M268" s="32"/>
      <c r="N268" s="32"/>
      <c r="O268" s="32"/>
      <c r="P268" s="32"/>
      <c r="Q268" s="33" t="s">
        <v>165</v>
      </c>
    </row>
    <row r="269" s="67" customFormat="1" ht="22" customHeight="1" spans="1:17">
      <c r="A269" s="31" t="s">
        <v>170</v>
      </c>
      <c r="B269" s="32">
        <f>SUM(B270:B291)</f>
        <v>22</v>
      </c>
      <c r="C269" s="33" t="s">
        <v>282</v>
      </c>
      <c r="D269" s="33" t="s">
        <v>77</v>
      </c>
      <c r="E269" s="32">
        <f>SUM(E270:E291)</f>
        <v>20</v>
      </c>
      <c r="F269" s="100"/>
      <c r="G269" s="56" t="s">
        <v>637</v>
      </c>
      <c r="H269" s="56" t="s">
        <v>24</v>
      </c>
      <c r="I269" s="32">
        <f>SUM(J269,N269:P269)</f>
        <v>695</v>
      </c>
      <c r="J269" s="32">
        <f>SUM(K269:M269)</f>
        <v>695</v>
      </c>
      <c r="K269" s="32">
        <f t="shared" ref="K269:P269" si="52">SUM(K270:K292)</f>
        <v>555</v>
      </c>
      <c r="L269" s="32">
        <f t="shared" si="52"/>
        <v>0</v>
      </c>
      <c r="M269" s="32">
        <f t="shared" si="52"/>
        <v>140</v>
      </c>
      <c r="N269" s="32">
        <f t="shared" si="52"/>
        <v>0</v>
      </c>
      <c r="O269" s="32">
        <f t="shared" si="52"/>
        <v>0</v>
      </c>
      <c r="P269" s="32">
        <f t="shared" si="52"/>
        <v>0</v>
      </c>
      <c r="Q269" s="33"/>
    </row>
    <row r="270" s="62" customFormat="1" ht="21" customHeight="1" spans="1:17">
      <c r="A270" s="33" t="s">
        <v>1118</v>
      </c>
      <c r="B270" s="32">
        <v>1</v>
      </c>
      <c r="C270" s="33" t="s">
        <v>282</v>
      </c>
      <c r="D270" s="33" t="s">
        <v>77</v>
      </c>
      <c r="E270" s="32">
        <v>1</v>
      </c>
      <c r="F270" s="56" t="s">
        <v>1119</v>
      </c>
      <c r="G270" s="56" t="s">
        <v>637</v>
      </c>
      <c r="H270" s="33" t="s">
        <v>378</v>
      </c>
      <c r="I270" s="32">
        <v>20</v>
      </c>
      <c r="J270" s="32">
        <v>20</v>
      </c>
      <c r="K270" s="32">
        <v>20</v>
      </c>
      <c r="L270" s="32"/>
      <c r="M270" s="32"/>
      <c r="N270" s="32"/>
      <c r="O270" s="32"/>
      <c r="P270" s="32"/>
      <c r="Q270" s="33" t="s">
        <v>165</v>
      </c>
    </row>
    <row r="271" s="77" customFormat="1" ht="21" customHeight="1" spans="1:17">
      <c r="A271" s="33" t="s">
        <v>1120</v>
      </c>
      <c r="B271" s="32">
        <v>1</v>
      </c>
      <c r="C271" s="33" t="s">
        <v>282</v>
      </c>
      <c r="D271" s="33" t="s">
        <v>77</v>
      </c>
      <c r="E271" s="32">
        <v>1</v>
      </c>
      <c r="F271" s="56" t="s">
        <v>1119</v>
      </c>
      <c r="G271" s="56" t="s">
        <v>637</v>
      </c>
      <c r="H271" s="56" t="s">
        <v>115</v>
      </c>
      <c r="I271" s="32">
        <f t="shared" ref="I271:I286" si="53">J271+N271+O271+P271</f>
        <v>40</v>
      </c>
      <c r="J271" s="32">
        <f t="shared" ref="J270:J286" si="54">SUM(K271:M271)</f>
        <v>40</v>
      </c>
      <c r="K271" s="32">
        <v>40</v>
      </c>
      <c r="L271" s="32"/>
      <c r="M271" s="32"/>
      <c r="N271" s="32"/>
      <c r="O271" s="32"/>
      <c r="P271" s="32"/>
      <c r="Q271" s="33" t="s">
        <v>165</v>
      </c>
    </row>
    <row r="272" s="77" customFormat="1" ht="21" customHeight="1" spans="1:17">
      <c r="A272" s="33" t="s">
        <v>1121</v>
      </c>
      <c r="B272" s="32">
        <v>1</v>
      </c>
      <c r="C272" s="33" t="s">
        <v>282</v>
      </c>
      <c r="D272" s="33" t="s">
        <v>77</v>
      </c>
      <c r="E272" s="32">
        <v>1</v>
      </c>
      <c r="F272" s="56" t="s">
        <v>1119</v>
      </c>
      <c r="G272" s="56" t="s">
        <v>637</v>
      </c>
      <c r="H272" s="56" t="s">
        <v>378</v>
      </c>
      <c r="I272" s="32">
        <f t="shared" si="53"/>
        <v>20</v>
      </c>
      <c r="J272" s="32">
        <f t="shared" si="54"/>
        <v>20</v>
      </c>
      <c r="K272" s="32"/>
      <c r="L272" s="32"/>
      <c r="M272" s="32">
        <v>20</v>
      </c>
      <c r="N272" s="32"/>
      <c r="O272" s="32"/>
      <c r="P272" s="32"/>
      <c r="Q272" s="33" t="s">
        <v>165</v>
      </c>
    </row>
    <row r="273" s="77" customFormat="1" ht="21" customHeight="1" spans="1:17">
      <c r="A273" s="33" t="s">
        <v>1122</v>
      </c>
      <c r="B273" s="32">
        <v>1</v>
      </c>
      <c r="C273" s="33" t="s">
        <v>282</v>
      </c>
      <c r="D273" s="33" t="s">
        <v>77</v>
      </c>
      <c r="E273" s="32">
        <v>1</v>
      </c>
      <c r="F273" s="56" t="s">
        <v>1119</v>
      </c>
      <c r="G273" s="56" t="s">
        <v>637</v>
      </c>
      <c r="H273" s="33" t="s">
        <v>378</v>
      </c>
      <c r="I273" s="32">
        <f t="shared" si="53"/>
        <v>20</v>
      </c>
      <c r="J273" s="32">
        <f t="shared" si="54"/>
        <v>20</v>
      </c>
      <c r="K273" s="32"/>
      <c r="L273" s="32"/>
      <c r="M273" s="32">
        <v>20</v>
      </c>
      <c r="N273" s="32"/>
      <c r="O273" s="32"/>
      <c r="P273" s="32"/>
      <c r="Q273" s="33" t="s">
        <v>165</v>
      </c>
    </row>
    <row r="274" s="77" customFormat="1" ht="21" customHeight="1" spans="1:17">
      <c r="A274" s="33" t="s">
        <v>1123</v>
      </c>
      <c r="B274" s="32">
        <v>1</v>
      </c>
      <c r="C274" s="33" t="s">
        <v>282</v>
      </c>
      <c r="D274" s="33" t="s">
        <v>77</v>
      </c>
      <c r="E274" s="32">
        <v>1</v>
      </c>
      <c r="F274" s="56" t="s">
        <v>1124</v>
      </c>
      <c r="G274" s="56" t="s">
        <v>637</v>
      </c>
      <c r="H274" s="56" t="s">
        <v>115</v>
      </c>
      <c r="I274" s="32">
        <f t="shared" si="53"/>
        <v>30</v>
      </c>
      <c r="J274" s="32">
        <f t="shared" si="54"/>
        <v>30</v>
      </c>
      <c r="K274" s="32">
        <v>30</v>
      </c>
      <c r="L274" s="32"/>
      <c r="M274" s="32"/>
      <c r="N274" s="32"/>
      <c r="O274" s="32"/>
      <c r="P274" s="32"/>
      <c r="Q274" s="33" t="s">
        <v>165</v>
      </c>
    </row>
    <row r="275" s="77" customFormat="1" ht="21" customHeight="1" spans="1:17">
      <c r="A275" s="33" t="s">
        <v>1125</v>
      </c>
      <c r="B275" s="32">
        <v>1</v>
      </c>
      <c r="C275" s="33" t="s">
        <v>282</v>
      </c>
      <c r="D275" s="33" t="s">
        <v>77</v>
      </c>
      <c r="E275" s="32">
        <v>1</v>
      </c>
      <c r="F275" s="56" t="s">
        <v>1119</v>
      </c>
      <c r="G275" s="56" t="s">
        <v>637</v>
      </c>
      <c r="H275" s="56" t="s">
        <v>378</v>
      </c>
      <c r="I275" s="32">
        <f t="shared" si="53"/>
        <v>20</v>
      </c>
      <c r="J275" s="32">
        <f t="shared" si="54"/>
        <v>20</v>
      </c>
      <c r="K275" s="32">
        <v>20</v>
      </c>
      <c r="L275" s="32"/>
      <c r="M275" s="32"/>
      <c r="N275" s="32"/>
      <c r="O275" s="32"/>
      <c r="P275" s="32"/>
      <c r="Q275" s="33" t="s">
        <v>165</v>
      </c>
    </row>
    <row r="276" s="62" customFormat="1" ht="21" customHeight="1" spans="1:17">
      <c r="A276" s="33" t="s">
        <v>1126</v>
      </c>
      <c r="B276" s="32">
        <v>1</v>
      </c>
      <c r="C276" s="33" t="s">
        <v>282</v>
      </c>
      <c r="D276" s="33" t="s">
        <v>77</v>
      </c>
      <c r="E276" s="32">
        <v>1</v>
      </c>
      <c r="F276" s="56" t="s">
        <v>1119</v>
      </c>
      <c r="G276" s="56" t="s">
        <v>637</v>
      </c>
      <c r="H276" s="56" t="s">
        <v>115</v>
      </c>
      <c r="I276" s="32">
        <f t="shared" si="53"/>
        <v>30</v>
      </c>
      <c r="J276" s="32">
        <f t="shared" si="54"/>
        <v>30</v>
      </c>
      <c r="K276" s="32">
        <v>30</v>
      </c>
      <c r="L276" s="32"/>
      <c r="M276" s="32"/>
      <c r="N276" s="32"/>
      <c r="O276" s="32"/>
      <c r="P276" s="32"/>
      <c r="Q276" s="33" t="s">
        <v>165</v>
      </c>
    </row>
    <row r="277" s="62" customFormat="1" ht="21" customHeight="1" spans="1:17">
      <c r="A277" s="33" t="s">
        <v>1127</v>
      </c>
      <c r="B277" s="32">
        <v>1</v>
      </c>
      <c r="C277" s="33" t="s">
        <v>282</v>
      </c>
      <c r="D277" s="33" t="s">
        <v>77</v>
      </c>
      <c r="E277" s="32">
        <v>1</v>
      </c>
      <c r="F277" s="56" t="s">
        <v>1119</v>
      </c>
      <c r="G277" s="56" t="s">
        <v>637</v>
      </c>
      <c r="H277" s="56" t="s">
        <v>115</v>
      </c>
      <c r="I277" s="32">
        <f t="shared" si="53"/>
        <v>20</v>
      </c>
      <c r="J277" s="32">
        <f t="shared" si="54"/>
        <v>20</v>
      </c>
      <c r="K277" s="32"/>
      <c r="L277" s="32"/>
      <c r="M277" s="32">
        <v>20</v>
      </c>
      <c r="N277" s="32"/>
      <c r="O277" s="32"/>
      <c r="P277" s="32"/>
      <c r="Q277" s="33" t="s">
        <v>165</v>
      </c>
    </row>
    <row r="278" s="62" customFormat="1" ht="21" customHeight="1" spans="1:17">
      <c r="A278" s="33" t="s">
        <v>1128</v>
      </c>
      <c r="B278" s="32">
        <v>1</v>
      </c>
      <c r="C278" s="33" t="s">
        <v>282</v>
      </c>
      <c r="D278" s="33" t="s">
        <v>77</v>
      </c>
      <c r="E278" s="32">
        <v>1</v>
      </c>
      <c r="F278" s="56" t="s">
        <v>1119</v>
      </c>
      <c r="G278" s="56" t="s">
        <v>637</v>
      </c>
      <c r="H278" s="56" t="s">
        <v>115</v>
      </c>
      <c r="I278" s="32">
        <f t="shared" si="53"/>
        <v>20</v>
      </c>
      <c r="J278" s="32">
        <f t="shared" si="54"/>
        <v>20</v>
      </c>
      <c r="K278" s="32">
        <v>20</v>
      </c>
      <c r="L278" s="32"/>
      <c r="M278" s="32"/>
      <c r="N278" s="32"/>
      <c r="O278" s="32"/>
      <c r="P278" s="32"/>
      <c r="Q278" s="33" t="s">
        <v>165</v>
      </c>
    </row>
    <row r="279" s="184" customFormat="1" ht="21" customHeight="1" spans="1:17">
      <c r="A279" s="33" t="s">
        <v>1129</v>
      </c>
      <c r="B279" s="32">
        <v>1</v>
      </c>
      <c r="C279" s="33" t="s">
        <v>282</v>
      </c>
      <c r="D279" s="33" t="s">
        <v>77</v>
      </c>
      <c r="E279" s="32">
        <v>1</v>
      </c>
      <c r="F279" s="56" t="s">
        <v>1119</v>
      </c>
      <c r="G279" s="56" t="s">
        <v>637</v>
      </c>
      <c r="H279" s="56" t="s">
        <v>115</v>
      </c>
      <c r="I279" s="32">
        <f t="shared" si="53"/>
        <v>30</v>
      </c>
      <c r="J279" s="32">
        <f t="shared" si="54"/>
        <v>30</v>
      </c>
      <c r="K279" s="32">
        <v>30</v>
      </c>
      <c r="L279" s="32"/>
      <c r="M279" s="32"/>
      <c r="N279" s="32"/>
      <c r="O279" s="32"/>
      <c r="P279" s="32"/>
      <c r="Q279" s="33" t="s">
        <v>165</v>
      </c>
    </row>
    <row r="280" s="184" customFormat="1" ht="21" customHeight="1" spans="1:17">
      <c r="A280" s="33" t="s">
        <v>1130</v>
      </c>
      <c r="B280" s="32">
        <v>1</v>
      </c>
      <c r="C280" s="33" t="s">
        <v>282</v>
      </c>
      <c r="D280" s="33" t="s">
        <v>77</v>
      </c>
      <c r="E280" s="32">
        <v>1</v>
      </c>
      <c r="F280" s="56" t="s">
        <v>1119</v>
      </c>
      <c r="G280" s="56" t="s">
        <v>637</v>
      </c>
      <c r="H280" s="56" t="s">
        <v>115</v>
      </c>
      <c r="I280" s="32">
        <f t="shared" si="53"/>
        <v>30</v>
      </c>
      <c r="J280" s="32">
        <f t="shared" si="54"/>
        <v>30</v>
      </c>
      <c r="K280" s="32">
        <v>30</v>
      </c>
      <c r="L280" s="32"/>
      <c r="M280" s="32"/>
      <c r="N280" s="32"/>
      <c r="O280" s="32"/>
      <c r="P280" s="32"/>
      <c r="Q280" s="33" t="s">
        <v>165</v>
      </c>
    </row>
    <row r="281" s="62" customFormat="1" ht="21" customHeight="1" spans="1:17">
      <c r="A281" s="33" t="s">
        <v>1131</v>
      </c>
      <c r="B281" s="32">
        <v>1</v>
      </c>
      <c r="C281" s="33" t="s">
        <v>282</v>
      </c>
      <c r="D281" s="33" t="s">
        <v>77</v>
      </c>
      <c r="E281" s="32">
        <v>1</v>
      </c>
      <c r="F281" s="56" t="s">
        <v>1132</v>
      </c>
      <c r="G281" s="56" t="s">
        <v>637</v>
      </c>
      <c r="H281" s="56" t="s">
        <v>115</v>
      </c>
      <c r="I281" s="32">
        <f t="shared" si="53"/>
        <v>60</v>
      </c>
      <c r="J281" s="32">
        <f t="shared" si="54"/>
        <v>60</v>
      </c>
      <c r="K281" s="32">
        <v>60</v>
      </c>
      <c r="L281" s="32"/>
      <c r="M281" s="32"/>
      <c r="N281" s="32"/>
      <c r="O281" s="32"/>
      <c r="P281" s="32"/>
      <c r="Q281" s="33" t="s">
        <v>165</v>
      </c>
    </row>
    <row r="282" s="77" customFormat="1" ht="21" customHeight="1" spans="1:17">
      <c r="A282" s="33" t="s">
        <v>1133</v>
      </c>
      <c r="B282" s="32">
        <v>1</v>
      </c>
      <c r="C282" s="33" t="s">
        <v>282</v>
      </c>
      <c r="D282" s="33" t="s">
        <v>77</v>
      </c>
      <c r="E282" s="32">
        <v>1</v>
      </c>
      <c r="F282" s="56" t="s">
        <v>1119</v>
      </c>
      <c r="G282" s="33" t="s">
        <v>637</v>
      </c>
      <c r="H282" s="33" t="s">
        <v>115</v>
      </c>
      <c r="I282" s="32">
        <f t="shared" si="53"/>
        <v>30</v>
      </c>
      <c r="J282" s="32">
        <f t="shared" si="54"/>
        <v>30</v>
      </c>
      <c r="K282" s="32">
        <v>30</v>
      </c>
      <c r="L282" s="32"/>
      <c r="M282" s="32"/>
      <c r="N282" s="32"/>
      <c r="O282" s="32"/>
      <c r="P282" s="32"/>
      <c r="Q282" s="33" t="s">
        <v>165</v>
      </c>
    </row>
    <row r="283" s="77" customFormat="1" ht="21" customHeight="1" spans="1:17">
      <c r="A283" s="33" t="s">
        <v>1134</v>
      </c>
      <c r="B283" s="32">
        <v>1</v>
      </c>
      <c r="C283" s="33" t="s">
        <v>282</v>
      </c>
      <c r="D283" s="33" t="s">
        <v>77</v>
      </c>
      <c r="E283" s="32">
        <v>1</v>
      </c>
      <c r="F283" s="56" t="s">
        <v>1124</v>
      </c>
      <c r="G283" s="33" t="s">
        <v>637</v>
      </c>
      <c r="H283" s="33" t="s">
        <v>115</v>
      </c>
      <c r="I283" s="32">
        <f t="shared" si="53"/>
        <v>25</v>
      </c>
      <c r="J283" s="32">
        <f t="shared" si="54"/>
        <v>25</v>
      </c>
      <c r="K283" s="32">
        <v>25</v>
      </c>
      <c r="L283" s="32"/>
      <c r="M283" s="32"/>
      <c r="N283" s="32"/>
      <c r="O283" s="32"/>
      <c r="P283" s="32"/>
      <c r="Q283" s="33" t="s">
        <v>165</v>
      </c>
    </row>
    <row r="284" s="77" customFormat="1" ht="21" customHeight="1" spans="1:17">
      <c r="A284" s="33" t="s">
        <v>1135</v>
      </c>
      <c r="B284" s="32">
        <v>1</v>
      </c>
      <c r="C284" s="33" t="s">
        <v>282</v>
      </c>
      <c r="D284" s="33" t="s">
        <v>77</v>
      </c>
      <c r="E284" s="32">
        <v>1</v>
      </c>
      <c r="F284" s="56" t="s">
        <v>1119</v>
      </c>
      <c r="G284" s="33" t="s">
        <v>637</v>
      </c>
      <c r="H284" s="33" t="s">
        <v>115</v>
      </c>
      <c r="I284" s="32">
        <f t="shared" si="53"/>
        <v>30</v>
      </c>
      <c r="J284" s="32">
        <f t="shared" si="54"/>
        <v>30</v>
      </c>
      <c r="K284" s="32">
        <v>30</v>
      </c>
      <c r="L284" s="32"/>
      <c r="M284" s="32"/>
      <c r="N284" s="32"/>
      <c r="O284" s="32"/>
      <c r="P284" s="32"/>
      <c r="Q284" s="33" t="s">
        <v>165</v>
      </c>
    </row>
    <row r="285" s="77" customFormat="1" ht="21" customHeight="1" spans="1:17">
      <c r="A285" s="33" t="s">
        <v>1136</v>
      </c>
      <c r="B285" s="32">
        <v>1</v>
      </c>
      <c r="C285" s="33" t="s">
        <v>282</v>
      </c>
      <c r="D285" s="33" t="s">
        <v>77</v>
      </c>
      <c r="E285" s="32">
        <v>1</v>
      </c>
      <c r="F285" s="56" t="s">
        <v>1119</v>
      </c>
      <c r="G285" s="33" t="s">
        <v>637</v>
      </c>
      <c r="H285" s="33" t="s">
        <v>115</v>
      </c>
      <c r="I285" s="32">
        <f t="shared" si="53"/>
        <v>30</v>
      </c>
      <c r="J285" s="32">
        <f t="shared" si="54"/>
        <v>30</v>
      </c>
      <c r="K285" s="32">
        <v>30</v>
      </c>
      <c r="L285" s="32"/>
      <c r="M285" s="32"/>
      <c r="N285" s="32"/>
      <c r="O285" s="32"/>
      <c r="P285" s="32"/>
      <c r="Q285" s="33" t="s">
        <v>165</v>
      </c>
    </row>
    <row r="286" s="77" customFormat="1" ht="21" customHeight="1" spans="1:17">
      <c r="A286" s="33" t="s">
        <v>1137</v>
      </c>
      <c r="B286" s="32">
        <v>1</v>
      </c>
      <c r="C286" s="33" t="s">
        <v>282</v>
      </c>
      <c r="D286" s="33" t="s">
        <v>77</v>
      </c>
      <c r="E286" s="32">
        <v>1</v>
      </c>
      <c r="F286" s="56" t="s">
        <v>1119</v>
      </c>
      <c r="G286" s="33" t="s">
        <v>637</v>
      </c>
      <c r="H286" s="33" t="s">
        <v>115</v>
      </c>
      <c r="I286" s="32">
        <f t="shared" si="53"/>
        <v>30</v>
      </c>
      <c r="J286" s="32">
        <f t="shared" si="54"/>
        <v>30</v>
      </c>
      <c r="K286" s="32">
        <v>30</v>
      </c>
      <c r="L286" s="32"/>
      <c r="M286" s="32"/>
      <c r="N286" s="32"/>
      <c r="O286" s="32"/>
      <c r="P286" s="32"/>
      <c r="Q286" s="33" t="s">
        <v>165</v>
      </c>
    </row>
    <row r="287" s="77" customFormat="1" ht="21" customHeight="1" spans="1:17">
      <c r="A287" s="33" t="s">
        <v>1138</v>
      </c>
      <c r="B287" s="32">
        <v>1</v>
      </c>
      <c r="C287" s="33" t="s">
        <v>282</v>
      </c>
      <c r="D287" s="33" t="s">
        <v>77</v>
      </c>
      <c r="E287" s="32">
        <v>1</v>
      </c>
      <c r="F287" s="56" t="s">
        <v>1119</v>
      </c>
      <c r="G287" s="56" t="s">
        <v>637</v>
      </c>
      <c r="H287" s="33" t="s">
        <v>378</v>
      </c>
      <c r="I287" s="32"/>
      <c r="J287" s="32"/>
      <c r="K287" s="32"/>
      <c r="L287" s="32"/>
      <c r="M287" s="32">
        <v>20</v>
      </c>
      <c r="N287" s="32"/>
      <c r="O287" s="32"/>
      <c r="P287" s="32"/>
      <c r="Q287" s="33" t="s">
        <v>165</v>
      </c>
    </row>
    <row r="288" s="77" customFormat="1" ht="21" customHeight="1" spans="1:17">
      <c r="A288" s="33" t="s">
        <v>1139</v>
      </c>
      <c r="B288" s="32">
        <v>1</v>
      </c>
      <c r="C288" s="33" t="s">
        <v>282</v>
      </c>
      <c r="D288" s="33" t="s">
        <v>77</v>
      </c>
      <c r="E288" s="32">
        <v>1</v>
      </c>
      <c r="F288" s="56" t="s">
        <v>1119</v>
      </c>
      <c r="G288" s="56" t="s">
        <v>637</v>
      </c>
      <c r="H288" s="33" t="s">
        <v>378</v>
      </c>
      <c r="I288" s="32"/>
      <c r="J288" s="32"/>
      <c r="K288" s="32"/>
      <c r="L288" s="32"/>
      <c r="M288" s="32">
        <v>20</v>
      </c>
      <c r="N288" s="32"/>
      <c r="O288" s="32"/>
      <c r="P288" s="32"/>
      <c r="Q288" s="33" t="s">
        <v>165</v>
      </c>
    </row>
    <row r="289" s="77" customFormat="1" ht="21" customHeight="1" spans="1:17">
      <c r="A289" s="33" t="s">
        <v>1140</v>
      </c>
      <c r="B289" s="32">
        <v>1</v>
      </c>
      <c r="C289" s="33" t="s">
        <v>282</v>
      </c>
      <c r="D289" s="33" t="s">
        <v>77</v>
      </c>
      <c r="E289" s="32">
        <v>1</v>
      </c>
      <c r="F289" s="56" t="s">
        <v>1119</v>
      </c>
      <c r="G289" s="56" t="s">
        <v>637</v>
      </c>
      <c r="H289" s="33" t="s">
        <v>378</v>
      </c>
      <c r="I289" s="32"/>
      <c r="J289" s="32"/>
      <c r="K289" s="32"/>
      <c r="L289" s="32"/>
      <c r="M289" s="32">
        <v>20</v>
      </c>
      <c r="N289" s="32"/>
      <c r="O289" s="32"/>
      <c r="P289" s="32"/>
      <c r="Q289" s="33" t="s">
        <v>165</v>
      </c>
    </row>
    <row r="290" s="77" customFormat="1" ht="21" customHeight="1" spans="1:17">
      <c r="A290" s="33" t="s">
        <v>1141</v>
      </c>
      <c r="B290" s="32">
        <v>1</v>
      </c>
      <c r="C290" s="33" t="s">
        <v>306</v>
      </c>
      <c r="D290" s="33"/>
      <c r="E290" s="49"/>
      <c r="F290" s="56" t="s">
        <v>1142</v>
      </c>
      <c r="G290" s="56" t="s">
        <v>637</v>
      </c>
      <c r="H290" s="33" t="s">
        <v>115</v>
      </c>
      <c r="I290" s="32"/>
      <c r="J290" s="32"/>
      <c r="K290" s="32">
        <v>10</v>
      </c>
      <c r="L290" s="32"/>
      <c r="M290" s="32"/>
      <c r="N290" s="32"/>
      <c r="O290" s="32"/>
      <c r="P290" s="32"/>
      <c r="Q290" s="33" t="s">
        <v>165</v>
      </c>
    </row>
    <row r="291" s="77" customFormat="1" ht="21" customHeight="1" spans="1:17">
      <c r="A291" s="33" t="s">
        <v>1143</v>
      </c>
      <c r="B291" s="32">
        <v>1</v>
      </c>
      <c r="C291" s="33" t="s">
        <v>282</v>
      </c>
      <c r="D291" s="33"/>
      <c r="E291" s="49"/>
      <c r="F291" s="56" t="s">
        <v>1119</v>
      </c>
      <c r="G291" s="56" t="s">
        <v>637</v>
      </c>
      <c r="H291" s="33" t="s">
        <v>115</v>
      </c>
      <c r="I291" s="32"/>
      <c r="J291" s="32"/>
      <c r="K291" s="32"/>
      <c r="L291" s="32"/>
      <c r="M291" s="32">
        <v>20</v>
      </c>
      <c r="N291" s="32"/>
      <c r="O291" s="32"/>
      <c r="P291" s="32"/>
      <c r="Q291" s="33" t="s">
        <v>165</v>
      </c>
    </row>
    <row r="292" s="77" customFormat="1" ht="100" customHeight="1" spans="1:17">
      <c r="A292" s="31" t="s">
        <v>1144</v>
      </c>
      <c r="B292" s="32">
        <v>1</v>
      </c>
      <c r="C292" s="33"/>
      <c r="D292" s="33" t="s">
        <v>77</v>
      </c>
      <c r="E292" s="32">
        <v>40</v>
      </c>
      <c r="F292" s="100" t="s">
        <v>1145</v>
      </c>
      <c r="G292" s="56"/>
      <c r="H292" s="56"/>
      <c r="I292" s="32">
        <f>SUM(J292,N292:P292)</f>
        <v>120</v>
      </c>
      <c r="J292" s="32">
        <f>SUM(K292:M292)</f>
        <v>120</v>
      </c>
      <c r="K292" s="32">
        <v>120</v>
      </c>
      <c r="L292" s="32"/>
      <c r="M292" s="32"/>
      <c r="N292" s="32"/>
      <c r="O292" s="32"/>
      <c r="P292" s="32"/>
      <c r="Q292" s="33" t="s">
        <v>165</v>
      </c>
    </row>
    <row r="293" s="4" customFormat="1" ht="21" customHeight="1" spans="1:17">
      <c r="A293" s="31" t="s">
        <v>172</v>
      </c>
      <c r="B293" s="32">
        <f>SUM(B294:B295)</f>
        <v>2</v>
      </c>
      <c r="C293" s="33" t="s">
        <v>282</v>
      </c>
      <c r="D293" s="33" t="s">
        <v>118</v>
      </c>
      <c r="E293" s="32">
        <f>SUM(E294:E295)</f>
        <v>235</v>
      </c>
      <c r="F293" s="100"/>
      <c r="G293" s="56"/>
      <c r="H293" s="56" t="s">
        <v>24</v>
      </c>
      <c r="I293" s="32">
        <f>SUM(J293,N293:P293)</f>
        <v>40</v>
      </c>
      <c r="J293" s="32">
        <f>SUM(K293:M293)</f>
        <v>40</v>
      </c>
      <c r="K293" s="32">
        <f>SUM(K294:K295)</f>
        <v>40</v>
      </c>
      <c r="L293" s="32"/>
      <c r="M293" s="32"/>
      <c r="N293" s="32"/>
      <c r="O293" s="32"/>
      <c r="P293" s="32"/>
      <c r="Q293" s="33"/>
    </row>
    <row r="294" s="77" customFormat="1" ht="21" customHeight="1" spans="1:17">
      <c r="A294" s="31" t="s">
        <v>1146</v>
      </c>
      <c r="B294" s="32">
        <v>1</v>
      </c>
      <c r="C294" s="33"/>
      <c r="D294" s="33" t="s">
        <v>118</v>
      </c>
      <c r="E294" s="32">
        <v>20</v>
      </c>
      <c r="F294" s="100"/>
      <c r="G294" s="56"/>
      <c r="H294" s="56"/>
      <c r="I294" s="32">
        <f>SUM(J294,N294:P294)</f>
        <v>20</v>
      </c>
      <c r="J294" s="32">
        <f>SUM(K294:M294)</f>
        <v>20</v>
      </c>
      <c r="K294" s="32">
        <v>20</v>
      </c>
      <c r="L294" s="32"/>
      <c r="M294" s="32"/>
      <c r="N294" s="32"/>
      <c r="O294" s="32"/>
      <c r="P294" s="32"/>
      <c r="Q294" s="33" t="s">
        <v>165</v>
      </c>
    </row>
    <row r="295" s="77" customFormat="1" ht="21" customHeight="1" spans="1:17">
      <c r="A295" s="31" t="s">
        <v>1147</v>
      </c>
      <c r="B295" s="32">
        <v>1</v>
      </c>
      <c r="C295" s="33"/>
      <c r="D295" s="33" t="s">
        <v>118</v>
      </c>
      <c r="E295" s="32">
        <v>215</v>
      </c>
      <c r="F295" s="100"/>
      <c r="G295" s="56"/>
      <c r="H295" s="56"/>
      <c r="I295" s="32">
        <f>SUM(J295,N295:P295)</f>
        <v>20</v>
      </c>
      <c r="J295" s="32">
        <f>SUM(K295:M295)</f>
        <v>20</v>
      </c>
      <c r="K295" s="32">
        <v>20</v>
      </c>
      <c r="L295" s="32"/>
      <c r="M295" s="32"/>
      <c r="N295" s="32"/>
      <c r="O295" s="32"/>
      <c r="P295" s="32"/>
      <c r="Q295" s="33" t="s">
        <v>165</v>
      </c>
    </row>
    <row r="296" s="182" customFormat="1" ht="25" customHeight="1" spans="1:17">
      <c r="A296" s="26" t="s">
        <v>174</v>
      </c>
      <c r="B296" s="27">
        <f>B297+B301+B328</f>
        <v>42</v>
      </c>
      <c r="C296" s="23" t="s">
        <v>24</v>
      </c>
      <c r="D296" s="23" t="s">
        <v>24</v>
      </c>
      <c r="E296" s="25" t="s">
        <v>24</v>
      </c>
      <c r="F296" s="105"/>
      <c r="G296" s="99"/>
      <c r="H296" s="99" t="s">
        <v>24</v>
      </c>
      <c r="I296" s="27">
        <f t="shared" ref="I296:I304" si="55">SUM(J296,N296:P296)</f>
        <v>17528.91</v>
      </c>
      <c r="J296" s="27">
        <f t="shared" ref="J296:J304" si="56">SUM(K296:M296)</f>
        <v>16868.91</v>
      </c>
      <c r="K296" s="27">
        <f t="shared" ref="K296:P296" si="57">K297+K301+K328</f>
        <v>7974.9</v>
      </c>
      <c r="L296" s="27">
        <f t="shared" si="57"/>
        <v>5622.7</v>
      </c>
      <c r="M296" s="27">
        <f t="shared" si="57"/>
        <v>3271.31</v>
      </c>
      <c r="N296" s="27">
        <f t="shared" si="57"/>
        <v>0</v>
      </c>
      <c r="O296" s="27">
        <f t="shared" si="57"/>
        <v>0</v>
      </c>
      <c r="P296" s="27">
        <f t="shared" si="57"/>
        <v>660</v>
      </c>
      <c r="Q296" s="33"/>
    </row>
    <row r="297" s="4" customFormat="1" ht="22" customHeight="1" spans="1:17">
      <c r="A297" s="31" t="s">
        <v>175</v>
      </c>
      <c r="B297" s="32">
        <f>B298+B299</f>
        <v>12</v>
      </c>
      <c r="C297" s="33" t="s">
        <v>282</v>
      </c>
      <c r="D297" s="33" t="s">
        <v>30</v>
      </c>
      <c r="E297" s="49">
        <f>E298+E299</f>
        <v>1.5</v>
      </c>
      <c r="F297" s="100"/>
      <c r="G297" s="56"/>
      <c r="H297" s="56" t="s">
        <v>24</v>
      </c>
      <c r="I297" s="32">
        <f t="shared" si="55"/>
        <v>2600</v>
      </c>
      <c r="J297" s="32">
        <f t="shared" si="56"/>
        <v>2100</v>
      </c>
      <c r="K297" s="32">
        <f t="shared" ref="K297:P297" si="58">K298+K299</f>
        <v>1600</v>
      </c>
      <c r="L297" s="32">
        <f t="shared" si="58"/>
        <v>500</v>
      </c>
      <c r="M297" s="32">
        <f t="shared" si="58"/>
        <v>0</v>
      </c>
      <c r="N297" s="32">
        <f t="shared" si="58"/>
        <v>0</v>
      </c>
      <c r="O297" s="32">
        <f t="shared" si="58"/>
        <v>0</v>
      </c>
      <c r="P297" s="32">
        <f t="shared" si="58"/>
        <v>500</v>
      </c>
      <c r="Q297" s="33"/>
    </row>
    <row r="298" s="4" customFormat="1" ht="17" customHeight="1" spans="1:17">
      <c r="A298" s="31" t="s">
        <v>176</v>
      </c>
      <c r="B298" s="111">
        <v>11</v>
      </c>
      <c r="C298" s="111" t="s">
        <v>282</v>
      </c>
      <c r="D298" s="111" t="s">
        <v>30</v>
      </c>
      <c r="E298" s="112">
        <v>1</v>
      </c>
      <c r="F298" s="37" t="s">
        <v>1148</v>
      </c>
      <c r="G298" s="38"/>
      <c r="H298" s="36" t="s">
        <v>378</v>
      </c>
      <c r="I298" s="32">
        <f t="shared" si="55"/>
        <v>1600</v>
      </c>
      <c r="J298" s="32">
        <f t="shared" si="56"/>
        <v>1600</v>
      </c>
      <c r="K298" s="42">
        <v>1600</v>
      </c>
      <c r="L298" s="42"/>
      <c r="M298" s="42"/>
      <c r="N298" s="42"/>
      <c r="O298" s="42"/>
      <c r="P298" s="42"/>
      <c r="Q298" s="33" t="s">
        <v>63</v>
      </c>
    </row>
    <row r="299" s="4" customFormat="1" ht="15" customHeight="1" spans="1:17">
      <c r="A299" s="31" t="s">
        <v>178</v>
      </c>
      <c r="B299" s="32">
        <f>SUM(B300:B300)</f>
        <v>1</v>
      </c>
      <c r="C299" s="33" t="s">
        <v>282</v>
      </c>
      <c r="D299" s="33" t="s">
        <v>30</v>
      </c>
      <c r="E299" s="49">
        <f>SUM(E300:E300)</f>
        <v>0.5</v>
      </c>
      <c r="F299" s="100"/>
      <c r="G299" s="56" t="s">
        <v>637</v>
      </c>
      <c r="H299" s="56" t="s">
        <v>24</v>
      </c>
      <c r="I299" s="32">
        <f t="shared" si="55"/>
        <v>1000</v>
      </c>
      <c r="J299" s="32">
        <f t="shared" si="56"/>
        <v>500</v>
      </c>
      <c r="K299" s="32">
        <f t="shared" ref="K299:P299" si="59">SUM(K300:K300)</f>
        <v>0</v>
      </c>
      <c r="L299" s="32">
        <f t="shared" si="59"/>
        <v>500</v>
      </c>
      <c r="M299" s="32">
        <f t="shared" si="59"/>
        <v>0</v>
      </c>
      <c r="N299" s="32">
        <f t="shared" si="59"/>
        <v>0</v>
      </c>
      <c r="O299" s="32">
        <f t="shared" si="59"/>
        <v>0</v>
      </c>
      <c r="P299" s="32">
        <f t="shared" si="59"/>
        <v>500</v>
      </c>
      <c r="Q299" s="33"/>
    </row>
    <row r="300" s="3" customFormat="1" ht="18" customHeight="1" spans="1:17">
      <c r="A300" s="31" t="s">
        <v>1149</v>
      </c>
      <c r="B300" s="33">
        <v>1</v>
      </c>
      <c r="C300" s="33" t="s">
        <v>282</v>
      </c>
      <c r="D300" s="33" t="s">
        <v>30</v>
      </c>
      <c r="E300" s="49">
        <v>0.5</v>
      </c>
      <c r="F300" s="31" t="s">
        <v>681</v>
      </c>
      <c r="G300" s="33" t="s">
        <v>637</v>
      </c>
      <c r="H300" s="33"/>
      <c r="I300" s="32">
        <f t="shared" si="55"/>
        <v>1000</v>
      </c>
      <c r="J300" s="32">
        <f t="shared" si="56"/>
        <v>500</v>
      </c>
      <c r="K300" s="32"/>
      <c r="L300" s="32">
        <v>500</v>
      </c>
      <c r="M300" s="32"/>
      <c r="N300" s="32"/>
      <c r="O300" s="32"/>
      <c r="P300" s="32">
        <v>500</v>
      </c>
      <c r="Q300" s="33" t="s">
        <v>54</v>
      </c>
    </row>
    <row r="301" s="4" customFormat="1" ht="21" customHeight="1" spans="1:17">
      <c r="A301" s="31" t="s">
        <v>180</v>
      </c>
      <c r="B301" s="32">
        <f>SUM(B302,B327)</f>
        <v>22</v>
      </c>
      <c r="C301" s="33"/>
      <c r="D301" s="33"/>
      <c r="E301" s="49"/>
      <c r="F301" s="100"/>
      <c r="G301" s="56"/>
      <c r="H301" s="56" t="s">
        <v>24</v>
      </c>
      <c r="I301" s="32">
        <f t="shared" si="55"/>
        <v>11195.51</v>
      </c>
      <c r="J301" s="32">
        <f t="shared" si="56"/>
        <v>11195.51</v>
      </c>
      <c r="K301" s="32">
        <f t="shared" ref="K301:P301" si="60">SUM(K302,K327)</f>
        <v>3470</v>
      </c>
      <c r="L301" s="32">
        <f t="shared" si="60"/>
        <v>4454.2</v>
      </c>
      <c r="M301" s="32">
        <f t="shared" si="60"/>
        <v>3271.31</v>
      </c>
      <c r="N301" s="32">
        <f t="shared" si="60"/>
        <v>0</v>
      </c>
      <c r="O301" s="32">
        <f t="shared" si="60"/>
        <v>0</v>
      </c>
      <c r="P301" s="32">
        <f t="shared" si="60"/>
        <v>0</v>
      </c>
      <c r="Q301" s="33"/>
    </row>
    <row r="302" s="4" customFormat="1" ht="19" spans="1:17">
      <c r="A302" s="31" t="s">
        <v>181</v>
      </c>
      <c r="B302" s="32">
        <f>B303+B319</f>
        <v>22</v>
      </c>
      <c r="C302" s="33" t="s">
        <v>282</v>
      </c>
      <c r="D302" s="33" t="s">
        <v>183</v>
      </c>
      <c r="E302" s="49"/>
      <c r="F302" s="100"/>
      <c r="G302" s="56" t="s">
        <v>637</v>
      </c>
      <c r="H302" s="56" t="s">
        <v>24</v>
      </c>
      <c r="I302" s="32">
        <f t="shared" si="55"/>
        <v>11195.51</v>
      </c>
      <c r="J302" s="32">
        <f t="shared" si="56"/>
        <v>11195.51</v>
      </c>
      <c r="K302" s="32">
        <f t="shared" ref="K302:P302" si="61">K303+K319</f>
        <v>3470</v>
      </c>
      <c r="L302" s="32">
        <f t="shared" si="61"/>
        <v>4454.2</v>
      </c>
      <c r="M302" s="32">
        <f t="shared" si="61"/>
        <v>3271.31</v>
      </c>
      <c r="N302" s="32">
        <f t="shared" si="61"/>
        <v>0</v>
      </c>
      <c r="O302" s="32">
        <f t="shared" si="61"/>
        <v>0</v>
      </c>
      <c r="P302" s="32">
        <f t="shared" si="61"/>
        <v>0</v>
      </c>
      <c r="Q302" s="33"/>
    </row>
    <row r="303" s="4" customFormat="1" ht="19" spans="1:17">
      <c r="A303" s="31" t="s">
        <v>182</v>
      </c>
      <c r="B303" s="32">
        <f>SUM(B304:B318)</f>
        <v>15</v>
      </c>
      <c r="C303" s="33" t="s">
        <v>282</v>
      </c>
      <c r="D303" s="33" t="s">
        <v>183</v>
      </c>
      <c r="E303" s="49"/>
      <c r="F303" s="100"/>
      <c r="G303" s="56" t="s">
        <v>637</v>
      </c>
      <c r="H303" s="56" t="s">
        <v>24</v>
      </c>
      <c r="I303" s="32">
        <f t="shared" si="55"/>
        <v>5286.16</v>
      </c>
      <c r="J303" s="32">
        <f t="shared" si="56"/>
        <v>5286.16</v>
      </c>
      <c r="K303" s="32">
        <f t="shared" ref="K303:P303" si="62">SUM(K304:K318)</f>
        <v>3470</v>
      </c>
      <c r="L303" s="32">
        <f t="shared" si="62"/>
        <v>908.08</v>
      </c>
      <c r="M303" s="32">
        <f t="shared" si="62"/>
        <v>908.08</v>
      </c>
      <c r="N303" s="32">
        <f t="shared" si="62"/>
        <v>0</v>
      </c>
      <c r="O303" s="32">
        <f t="shared" si="62"/>
        <v>0</v>
      </c>
      <c r="P303" s="32">
        <f t="shared" si="62"/>
        <v>0</v>
      </c>
      <c r="Q303" s="33"/>
    </row>
    <row r="304" s="5" customFormat="1" ht="18" customHeight="1" spans="1:17">
      <c r="A304" s="31" t="s">
        <v>682</v>
      </c>
      <c r="B304" s="32">
        <v>1</v>
      </c>
      <c r="C304" s="33" t="s">
        <v>282</v>
      </c>
      <c r="D304" s="31"/>
      <c r="E304" s="33"/>
      <c r="F304" s="31" t="s">
        <v>1150</v>
      </c>
      <c r="G304" s="31" t="s">
        <v>637</v>
      </c>
      <c r="H304" s="195"/>
      <c r="I304" s="32">
        <f t="shared" ref="I304:I319" si="63">SUM(J304,N304:P304)</f>
        <v>233.46</v>
      </c>
      <c r="J304" s="32">
        <f t="shared" ref="J304:J319" si="64">SUM(K304:M304)</f>
        <v>233.46</v>
      </c>
      <c r="K304" s="32"/>
      <c r="L304" s="32">
        <v>116.73</v>
      </c>
      <c r="M304" s="32">
        <v>116.73</v>
      </c>
      <c r="N304" s="197"/>
      <c r="O304" s="197"/>
      <c r="P304" s="197"/>
      <c r="Q304" s="33" t="s">
        <v>469</v>
      </c>
    </row>
    <row r="305" s="5" customFormat="1" ht="18" customHeight="1" spans="1:17">
      <c r="A305" s="31" t="s">
        <v>682</v>
      </c>
      <c r="B305" s="32">
        <v>1</v>
      </c>
      <c r="C305" s="33" t="s">
        <v>282</v>
      </c>
      <c r="D305" s="31"/>
      <c r="E305" s="33"/>
      <c r="F305" s="31" t="s">
        <v>1151</v>
      </c>
      <c r="G305" s="31" t="s">
        <v>637</v>
      </c>
      <c r="H305" s="195"/>
      <c r="I305" s="32">
        <f t="shared" si="63"/>
        <v>338.86</v>
      </c>
      <c r="J305" s="32">
        <f t="shared" si="64"/>
        <v>338.86</v>
      </c>
      <c r="K305" s="32"/>
      <c r="L305" s="32">
        <v>169.43</v>
      </c>
      <c r="M305" s="32">
        <v>169.43</v>
      </c>
      <c r="N305" s="197"/>
      <c r="O305" s="197"/>
      <c r="P305" s="197"/>
      <c r="Q305" s="33" t="s">
        <v>469</v>
      </c>
    </row>
    <row r="306" s="5" customFormat="1" ht="18" customHeight="1" spans="1:17">
      <c r="A306" s="31" t="s">
        <v>1152</v>
      </c>
      <c r="B306" s="32">
        <v>1</v>
      </c>
      <c r="C306" s="33" t="s">
        <v>282</v>
      </c>
      <c r="D306" s="31"/>
      <c r="E306" s="33"/>
      <c r="F306" s="31" t="s">
        <v>1153</v>
      </c>
      <c r="G306" s="31" t="s">
        <v>637</v>
      </c>
      <c r="H306" s="195"/>
      <c r="I306" s="32">
        <f t="shared" si="63"/>
        <v>93.6</v>
      </c>
      <c r="J306" s="32">
        <f t="shared" si="64"/>
        <v>93.6</v>
      </c>
      <c r="K306" s="32"/>
      <c r="L306" s="32">
        <v>46.8</v>
      </c>
      <c r="M306" s="32">
        <v>46.8</v>
      </c>
      <c r="N306" s="197"/>
      <c r="O306" s="197"/>
      <c r="P306" s="197"/>
      <c r="Q306" s="33" t="s">
        <v>469</v>
      </c>
    </row>
    <row r="307" s="5" customFormat="1" ht="18" customHeight="1" spans="1:17">
      <c r="A307" s="31" t="s">
        <v>1152</v>
      </c>
      <c r="B307" s="32">
        <v>1</v>
      </c>
      <c r="C307" s="33" t="s">
        <v>282</v>
      </c>
      <c r="D307" s="31"/>
      <c r="E307" s="33"/>
      <c r="F307" s="31" t="s">
        <v>1154</v>
      </c>
      <c r="G307" s="31" t="s">
        <v>637</v>
      </c>
      <c r="H307" s="196"/>
      <c r="I307" s="32">
        <f t="shared" si="63"/>
        <v>68.32</v>
      </c>
      <c r="J307" s="32">
        <f t="shared" si="64"/>
        <v>68.32</v>
      </c>
      <c r="K307" s="32"/>
      <c r="L307" s="32">
        <v>34.16</v>
      </c>
      <c r="M307" s="32">
        <v>34.16</v>
      </c>
      <c r="N307" s="197"/>
      <c r="O307" s="197"/>
      <c r="P307" s="197"/>
      <c r="Q307" s="33" t="s">
        <v>469</v>
      </c>
    </row>
    <row r="308" s="5" customFormat="1" ht="18" customHeight="1" spans="1:17">
      <c r="A308" s="31" t="s">
        <v>682</v>
      </c>
      <c r="B308" s="32">
        <v>1</v>
      </c>
      <c r="C308" s="33" t="s">
        <v>282</v>
      </c>
      <c r="D308" s="31"/>
      <c r="E308" s="33"/>
      <c r="F308" s="31" t="s">
        <v>1155</v>
      </c>
      <c r="G308" s="31" t="s">
        <v>637</v>
      </c>
      <c r="H308" s="196"/>
      <c r="I308" s="32">
        <f t="shared" si="63"/>
        <v>69.16</v>
      </c>
      <c r="J308" s="32">
        <f t="shared" si="64"/>
        <v>69.16</v>
      </c>
      <c r="K308" s="32"/>
      <c r="L308" s="32">
        <v>34.58</v>
      </c>
      <c r="M308" s="32">
        <v>34.58</v>
      </c>
      <c r="N308" s="197"/>
      <c r="O308" s="197"/>
      <c r="P308" s="197"/>
      <c r="Q308" s="33" t="s">
        <v>469</v>
      </c>
    </row>
    <row r="309" s="5" customFormat="1" ht="18" customHeight="1" spans="1:17">
      <c r="A309" s="31" t="s">
        <v>682</v>
      </c>
      <c r="B309" s="32">
        <v>1</v>
      </c>
      <c r="C309" s="33" t="s">
        <v>282</v>
      </c>
      <c r="D309" s="31"/>
      <c r="E309" s="33"/>
      <c r="F309" s="31" t="s">
        <v>1156</v>
      </c>
      <c r="G309" s="31" t="s">
        <v>637</v>
      </c>
      <c r="H309" s="196"/>
      <c r="I309" s="32">
        <f t="shared" si="63"/>
        <v>319.82</v>
      </c>
      <c r="J309" s="32">
        <f t="shared" si="64"/>
        <v>319.82</v>
      </c>
      <c r="K309" s="32"/>
      <c r="L309" s="32">
        <v>159.91</v>
      </c>
      <c r="M309" s="32">
        <v>159.91</v>
      </c>
      <c r="N309" s="197"/>
      <c r="O309" s="197"/>
      <c r="P309" s="197"/>
      <c r="Q309" s="33" t="s">
        <v>469</v>
      </c>
    </row>
    <row r="310" s="5" customFormat="1" ht="18" customHeight="1" spans="1:17">
      <c r="A310" s="31" t="s">
        <v>682</v>
      </c>
      <c r="B310" s="32">
        <v>1</v>
      </c>
      <c r="C310" s="33" t="s">
        <v>282</v>
      </c>
      <c r="D310" s="31"/>
      <c r="E310" s="33"/>
      <c r="F310" s="31" t="s">
        <v>1157</v>
      </c>
      <c r="G310" s="31" t="s">
        <v>637</v>
      </c>
      <c r="H310" s="196"/>
      <c r="I310" s="32">
        <f t="shared" si="63"/>
        <v>200</v>
      </c>
      <c r="J310" s="32">
        <f t="shared" si="64"/>
        <v>200</v>
      </c>
      <c r="K310" s="32"/>
      <c r="L310" s="32">
        <v>100</v>
      </c>
      <c r="M310" s="32">
        <v>100</v>
      </c>
      <c r="N310" s="197"/>
      <c r="O310" s="197"/>
      <c r="P310" s="197"/>
      <c r="Q310" s="33" t="s">
        <v>469</v>
      </c>
    </row>
    <row r="311" s="5" customFormat="1" ht="18" customHeight="1" spans="1:17">
      <c r="A311" s="31" t="s">
        <v>682</v>
      </c>
      <c r="B311" s="32">
        <v>1</v>
      </c>
      <c r="C311" s="33" t="s">
        <v>282</v>
      </c>
      <c r="D311" s="31"/>
      <c r="E311" s="33"/>
      <c r="F311" s="31" t="s">
        <v>1158</v>
      </c>
      <c r="G311" s="31" t="s">
        <v>637</v>
      </c>
      <c r="H311" s="118"/>
      <c r="I311" s="32">
        <f t="shared" si="63"/>
        <v>50</v>
      </c>
      <c r="J311" s="32">
        <f t="shared" si="64"/>
        <v>50</v>
      </c>
      <c r="K311" s="32"/>
      <c r="L311" s="32">
        <v>25</v>
      </c>
      <c r="M311" s="32">
        <v>25</v>
      </c>
      <c r="N311" s="197"/>
      <c r="O311" s="197"/>
      <c r="P311" s="197"/>
      <c r="Q311" s="33" t="s">
        <v>469</v>
      </c>
    </row>
    <row r="312" s="5" customFormat="1" ht="18" customHeight="1" spans="1:17">
      <c r="A312" s="31" t="s">
        <v>1152</v>
      </c>
      <c r="B312" s="32">
        <v>1</v>
      </c>
      <c r="C312" s="33" t="s">
        <v>282</v>
      </c>
      <c r="D312" s="31"/>
      <c r="E312" s="33"/>
      <c r="F312" s="31" t="s">
        <v>1159</v>
      </c>
      <c r="G312" s="31" t="s">
        <v>637</v>
      </c>
      <c r="H312" s="118"/>
      <c r="I312" s="32">
        <f t="shared" si="63"/>
        <v>80</v>
      </c>
      <c r="J312" s="32">
        <f t="shared" si="64"/>
        <v>80</v>
      </c>
      <c r="K312" s="32"/>
      <c r="L312" s="32">
        <v>40</v>
      </c>
      <c r="M312" s="32">
        <v>40</v>
      </c>
      <c r="N312" s="197"/>
      <c r="O312" s="197"/>
      <c r="P312" s="197"/>
      <c r="Q312" s="33" t="s">
        <v>469</v>
      </c>
    </row>
    <row r="313" s="5" customFormat="1" ht="18" customHeight="1" spans="1:17">
      <c r="A313" s="31" t="s">
        <v>1160</v>
      </c>
      <c r="B313" s="32">
        <v>1</v>
      </c>
      <c r="C313" s="33" t="s">
        <v>282</v>
      </c>
      <c r="D313" s="31"/>
      <c r="E313" s="33"/>
      <c r="F313" s="31" t="s">
        <v>1161</v>
      </c>
      <c r="G313" s="31" t="s">
        <v>637</v>
      </c>
      <c r="H313" s="118"/>
      <c r="I313" s="32">
        <f t="shared" si="63"/>
        <v>82.94</v>
      </c>
      <c r="J313" s="32">
        <f t="shared" si="64"/>
        <v>82.94</v>
      </c>
      <c r="K313" s="32"/>
      <c r="L313" s="32">
        <v>41.47</v>
      </c>
      <c r="M313" s="32">
        <v>41.47</v>
      </c>
      <c r="N313" s="197"/>
      <c r="O313" s="197"/>
      <c r="P313" s="197"/>
      <c r="Q313" s="33" t="s">
        <v>469</v>
      </c>
    </row>
    <row r="314" s="5" customFormat="1" ht="18" customHeight="1" spans="1:17">
      <c r="A314" s="31" t="s">
        <v>1162</v>
      </c>
      <c r="B314" s="32">
        <v>1</v>
      </c>
      <c r="C314" s="33" t="s">
        <v>282</v>
      </c>
      <c r="D314" s="31"/>
      <c r="E314" s="33"/>
      <c r="F314" s="31" t="s">
        <v>1163</v>
      </c>
      <c r="G314" s="31" t="s">
        <v>637</v>
      </c>
      <c r="H314" s="118"/>
      <c r="I314" s="32">
        <f t="shared" si="63"/>
        <v>400</v>
      </c>
      <c r="J314" s="32">
        <f t="shared" si="64"/>
        <v>400</v>
      </c>
      <c r="K314" s="32">
        <v>400</v>
      </c>
      <c r="L314" s="32"/>
      <c r="M314" s="32"/>
      <c r="N314" s="197"/>
      <c r="O314" s="197"/>
      <c r="P314" s="197"/>
      <c r="Q314" s="33" t="s">
        <v>469</v>
      </c>
    </row>
    <row r="315" s="5" customFormat="1" ht="18" customHeight="1" spans="1:17">
      <c r="A315" s="31" t="s">
        <v>682</v>
      </c>
      <c r="B315" s="32">
        <v>1</v>
      </c>
      <c r="C315" s="33" t="s">
        <v>282</v>
      </c>
      <c r="D315" s="31"/>
      <c r="E315" s="33"/>
      <c r="F315" s="31" t="s">
        <v>1164</v>
      </c>
      <c r="G315" s="31" t="s">
        <v>637</v>
      </c>
      <c r="H315" s="118"/>
      <c r="I315" s="32">
        <f t="shared" si="63"/>
        <v>542</v>
      </c>
      <c r="J315" s="32">
        <f t="shared" si="64"/>
        <v>542</v>
      </c>
      <c r="K315" s="32">
        <v>542</v>
      </c>
      <c r="L315" s="32"/>
      <c r="M315" s="32"/>
      <c r="N315" s="197"/>
      <c r="O315" s="197"/>
      <c r="P315" s="197"/>
      <c r="Q315" s="33" t="s">
        <v>469</v>
      </c>
    </row>
    <row r="316" s="5" customFormat="1" ht="18" customHeight="1" spans="1:17">
      <c r="A316" s="31" t="s">
        <v>682</v>
      </c>
      <c r="B316" s="32">
        <v>1</v>
      </c>
      <c r="C316" s="33" t="s">
        <v>282</v>
      </c>
      <c r="D316" s="31"/>
      <c r="E316" s="33"/>
      <c r="F316" s="31" t="s">
        <v>1165</v>
      </c>
      <c r="G316" s="31" t="s">
        <v>637</v>
      </c>
      <c r="H316" s="118"/>
      <c r="I316" s="32">
        <f t="shared" si="63"/>
        <v>1673</v>
      </c>
      <c r="J316" s="32">
        <f t="shared" si="64"/>
        <v>1673</v>
      </c>
      <c r="K316" s="32">
        <v>1673</v>
      </c>
      <c r="L316" s="32"/>
      <c r="M316" s="32"/>
      <c r="N316" s="197"/>
      <c r="O316" s="197"/>
      <c r="P316" s="197"/>
      <c r="Q316" s="33" t="s">
        <v>469</v>
      </c>
    </row>
    <row r="317" s="5" customFormat="1" ht="18" customHeight="1" spans="1:17">
      <c r="A317" s="31" t="s">
        <v>682</v>
      </c>
      <c r="B317" s="32">
        <v>1</v>
      </c>
      <c r="C317" s="33" t="s">
        <v>282</v>
      </c>
      <c r="D317" s="31"/>
      <c r="E317" s="33"/>
      <c r="F317" s="31" t="s">
        <v>1166</v>
      </c>
      <c r="G317" s="31" t="s">
        <v>637</v>
      </c>
      <c r="H317" s="118"/>
      <c r="I317" s="32">
        <f t="shared" si="63"/>
        <v>855</v>
      </c>
      <c r="J317" s="32">
        <f t="shared" si="64"/>
        <v>855</v>
      </c>
      <c r="K317" s="32">
        <v>855</v>
      </c>
      <c r="L317" s="32"/>
      <c r="M317" s="32"/>
      <c r="N317" s="197"/>
      <c r="O317" s="197"/>
      <c r="P317" s="197"/>
      <c r="Q317" s="33" t="s">
        <v>469</v>
      </c>
    </row>
    <row r="318" s="5" customFormat="1" ht="18" customHeight="1" spans="1:17">
      <c r="A318" s="31" t="s">
        <v>682</v>
      </c>
      <c r="B318" s="32">
        <v>1</v>
      </c>
      <c r="C318" s="33" t="s">
        <v>282</v>
      </c>
      <c r="D318" s="31"/>
      <c r="E318" s="33"/>
      <c r="F318" s="31" t="s">
        <v>1167</v>
      </c>
      <c r="G318" s="31" t="s">
        <v>637</v>
      </c>
      <c r="H318" s="118"/>
      <c r="I318" s="32">
        <f t="shared" si="63"/>
        <v>280</v>
      </c>
      <c r="J318" s="32">
        <f t="shared" si="64"/>
        <v>280</v>
      </c>
      <c r="K318" s="32"/>
      <c r="L318" s="32">
        <v>140</v>
      </c>
      <c r="M318" s="32">
        <v>140</v>
      </c>
      <c r="N318" s="197"/>
      <c r="O318" s="197"/>
      <c r="P318" s="197"/>
      <c r="Q318" s="33" t="s">
        <v>469</v>
      </c>
    </row>
    <row r="319" s="4" customFormat="1" ht="22" customHeight="1" spans="1:17">
      <c r="A319" s="31" t="s">
        <v>184</v>
      </c>
      <c r="B319" s="32">
        <f>SUM(B320:B326)</f>
        <v>7</v>
      </c>
      <c r="C319" s="33" t="s">
        <v>282</v>
      </c>
      <c r="D319" s="31" t="s">
        <v>30</v>
      </c>
      <c r="E319" s="33"/>
      <c r="F319" s="31"/>
      <c r="G319" s="31" t="s">
        <v>637</v>
      </c>
      <c r="H319" s="56" t="s">
        <v>24</v>
      </c>
      <c r="I319" s="32">
        <f t="shared" si="63"/>
        <v>5909.35</v>
      </c>
      <c r="J319" s="32">
        <f t="shared" si="64"/>
        <v>5909.35</v>
      </c>
      <c r="K319" s="32">
        <f t="shared" ref="K319:P319" si="65">SUM(K320:K326)</f>
        <v>0</v>
      </c>
      <c r="L319" s="32">
        <f t="shared" si="65"/>
        <v>3546.12</v>
      </c>
      <c r="M319" s="32">
        <f t="shared" si="65"/>
        <v>2363.23</v>
      </c>
      <c r="N319" s="32">
        <f t="shared" si="65"/>
        <v>0</v>
      </c>
      <c r="O319" s="32">
        <f t="shared" si="65"/>
        <v>0</v>
      </c>
      <c r="P319" s="32">
        <f t="shared" si="65"/>
        <v>0</v>
      </c>
      <c r="Q319" s="33"/>
    </row>
    <row r="320" s="5" customFormat="1" ht="25" customHeight="1" spans="1:17">
      <c r="A320" s="31" t="s">
        <v>693</v>
      </c>
      <c r="B320" s="32">
        <v>1</v>
      </c>
      <c r="C320" s="33" t="s">
        <v>282</v>
      </c>
      <c r="D320" s="31"/>
      <c r="E320" s="33"/>
      <c r="F320" s="31" t="s">
        <v>1168</v>
      </c>
      <c r="G320" s="31" t="s">
        <v>637</v>
      </c>
      <c r="H320" s="33" t="s">
        <v>285</v>
      </c>
      <c r="I320" s="32">
        <v>1244.75</v>
      </c>
      <c r="J320" s="32">
        <v>1244.75</v>
      </c>
      <c r="K320" s="32"/>
      <c r="L320" s="32"/>
      <c r="M320" s="32">
        <v>1244.75</v>
      </c>
      <c r="N320" s="197"/>
      <c r="O320" s="197"/>
      <c r="P320" s="197"/>
      <c r="Q320" s="33" t="s">
        <v>469</v>
      </c>
    </row>
    <row r="321" s="5" customFormat="1" ht="25" customHeight="1" spans="1:17">
      <c r="A321" s="31" t="s">
        <v>693</v>
      </c>
      <c r="B321" s="32">
        <v>1</v>
      </c>
      <c r="C321" s="33" t="s">
        <v>282</v>
      </c>
      <c r="D321" s="31"/>
      <c r="E321" s="33"/>
      <c r="F321" s="31" t="s">
        <v>694</v>
      </c>
      <c r="G321" s="31" t="s">
        <v>637</v>
      </c>
      <c r="H321" s="33" t="s">
        <v>1169</v>
      </c>
      <c r="I321" s="32">
        <v>1068.48</v>
      </c>
      <c r="J321" s="32">
        <v>1068.48</v>
      </c>
      <c r="K321" s="32"/>
      <c r="L321" s="32"/>
      <c r="M321" s="32">
        <v>1068.48</v>
      </c>
      <c r="N321" s="197"/>
      <c r="O321" s="197"/>
      <c r="P321" s="197"/>
      <c r="Q321" s="33" t="s">
        <v>469</v>
      </c>
    </row>
    <row r="322" s="5" customFormat="1" ht="25" customHeight="1" spans="1:17">
      <c r="A322" s="31" t="s">
        <v>474</v>
      </c>
      <c r="B322" s="32">
        <v>1</v>
      </c>
      <c r="C322" s="33" t="s">
        <v>282</v>
      </c>
      <c r="D322" s="31"/>
      <c r="E322" s="33"/>
      <c r="F322" s="31" t="s">
        <v>695</v>
      </c>
      <c r="G322" s="31" t="s">
        <v>637</v>
      </c>
      <c r="H322" s="33" t="s">
        <v>1170</v>
      </c>
      <c r="I322" s="32">
        <v>1038.36</v>
      </c>
      <c r="J322" s="32">
        <v>1038.36</v>
      </c>
      <c r="K322" s="32"/>
      <c r="L322" s="32">
        <v>1038.36</v>
      </c>
      <c r="M322" s="32"/>
      <c r="N322" s="197"/>
      <c r="O322" s="197"/>
      <c r="P322" s="197"/>
      <c r="Q322" s="33" t="s">
        <v>469</v>
      </c>
    </row>
    <row r="323" s="5" customFormat="1" ht="25" customHeight="1" spans="1:18">
      <c r="A323" s="31" t="s">
        <v>696</v>
      </c>
      <c r="B323" s="32">
        <v>1</v>
      </c>
      <c r="C323" s="33" t="s">
        <v>282</v>
      </c>
      <c r="D323" s="31"/>
      <c r="E323" s="33"/>
      <c r="F323" s="31" t="s">
        <v>697</v>
      </c>
      <c r="G323" s="31" t="s">
        <v>637</v>
      </c>
      <c r="H323" s="33" t="s">
        <v>1170</v>
      </c>
      <c r="I323" s="32">
        <v>1722.55</v>
      </c>
      <c r="J323" s="32">
        <v>1722.55</v>
      </c>
      <c r="K323" s="32"/>
      <c r="L323" s="32">
        <v>1722.55</v>
      </c>
      <c r="M323" s="32"/>
      <c r="N323" s="199"/>
      <c r="O323" s="199"/>
      <c r="P323" s="199"/>
      <c r="Q323" s="33" t="s">
        <v>469</v>
      </c>
      <c r="R323" s="201"/>
    </row>
    <row r="324" s="5" customFormat="1" ht="25" customHeight="1" spans="1:17">
      <c r="A324" s="31" t="s">
        <v>687</v>
      </c>
      <c r="B324" s="32">
        <v>1</v>
      </c>
      <c r="C324" s="33" t="s">
        <v>282</v>
      </c>
      <c r="D324" s="31"/>
      <c r="E324" s="33"/>
      <c r="F324" s="31" t="s">
        <v>1171</v>
      </c>
      <c r="G324" s="31" t="s">
        <v>637</v>
      </c>
      <c r="H324" s="33"/>
      <c r="I324" s="32">
        <v>570</v>
      </c>
      <c r="J324" s="32">
        <v>570</v>
      </c>
      <c r="K324" s="32"/>
      <c r="L324" s="32"/>
      <c r="M324" s="32">
        <v>25</v>
      </c>
      <c r="N324" s="197"/>
      <c r="O324" s="197"/>
      <c r="P324" s="197"/>
      <c r="Q324" s="33" t="s">
        <v>469</v>
      </c>
    </row>
    <row r="325" s="5" customFormat="1" ht="25" customHeight="1" spans="1:17">
      <c r="A325" s="31" t="s">
        <v>687</v>
      </c>
      <c r="B325" s="32">
        <v>1</v>
      </c>
      <c r="C325" s="33" t="s">
        <v>282</v>
      </c>
      <c r="D325" s="31"/>
      <c r="E325" s="33"/>
      <c r="F325" s="31" t="s">
        <v>1172</v>
      </c>
      <c r="G325" s="31" t="s">
        <v>637</v>
      </c>
      <c r="H325" s="33"/>
      <c r="I325" s="32">
        <v>700</v>
      </c>
      <c r="J325" s="32">
        <v>700</v>
      </c>
      <c r="K325" s="32"/>
      <c r="L325" s="32"/>
      <c r="M325" s="32">
        <v>25</v>
      </c>
      <c r="N325" s="197"/>
      <c r="O325" s="197"/>
      <c r="P325" s="197"/>
      <c r="Q325" s="33" t="s">
        <v>469</v>
      </c>
    </row>
    <row r="326" s="5" customFormat="1" ht="19" customHeight="1" spans="1:17">
      <c r="A326" s="31" t="s">
        <v>1173</v>
      </c>
      <c r="B326" s="32">
        <v>1</v>
      </c>
      <c r="C326" s="33" t="s">
        <v>282</v>
      </c>
      <c r="D326" s="31"/>
      <c r="E326" s="33"/>
      <c r="F326" s="31" t="s">
        <v>1174</v>
      </c>
      <c r="G326" s="31" t="s">
        <v>637</v>
      </c>
      <c r="H326" s="33"/>
      <c r="I326" s="32">
        <v>785.21</v>
      </c>
      <c r="J326" s="32"/>
      <c r="K326" s="32"/>
      <c r="L326" s="32">
        <v>785.21</v>
      </c>
      <c r="M326" s="32"/>
      <c r="N326" s="197"/>
      <c r="O326" s="197"/>
      <c r="P326" s="197"/>
      <c r="Q326" s="33" t="s">
        <v>469</v>
      </c>
    </row>
    <row r="327" s="4" customFormat="1" ht="19" customHeight="1" spans="1:17">
      <c r="A327" s="31" t="s">
        <v>185</v>
      </c>
      <c r="B327" s="32"/>
      <c r="C327" s="33" t="s">
        <v>282</v>
      </c>
      <c r="D327" s="31" t="s">
        <v>30</v>
      </c>
      <c r="E327" s="33"/>
      <c r="F327" s="31"/>
      <c r="G327" s="31"/>
      <c r="H327" s="33" t="s">
        <v>24</v>
      </c>
      <c r="I327" s="32">
        <f t="shared" ref="I327:I339" si="66">SUM(J327,N327:P327)</f>
        <v>0</v>
      </c>
      <c r="J327" s="32">
        <f t="shared" ref="J327:J339" si="67">SUM(K327:M327)</f>
        <v>0</v>
      </c>
      <c r="K327" s="32"/>
      <c r="L327" s="32"/>
      <c r="M327" s="32"/>
      <c r="N327" s="32"/>
      <c r="O327" s="32"/>
      <c r="P327" s="32"/>
      <c r="Q327" s="33" t="s">
        <v>469</v>
      </c>
    </row>
    <row r="328" s="4" customFormat="1" ht="19" spans="1:17">
      <c r="A328" s="31" t="s">
        <v>186</v>
      </c>
      <c r="B328" s="32">
        <f>SUM(B329:B334)</f>
        <v>8</v>
      </c>
      <c r="C328" s="33" t="s">
        <v>282</v>
      </c>
      <c r="D328" s="31" t="s">
        <v>183</v>
      </c>
      <c r="E328" s="33"/>
      <c r="F328" s="31"/>
      <c r="G328" s="31"/>
      <c r="H328" s="33"/>
      <c r="I328" s="32">
        <f t="shared" si="66"/>
        <v>3733.4</v>
      </c>
      <c r="J328" s="32">
        <f t="shared" si="67"/>
        <v>3573.4</v>
      </c>
      <c r="K328" s="32">
        <f t="shared" ref="K328:P328" si="68">SUM(K329:K334)</f>
        <v>2904.9</v>
      </c>
      <c r="L328" s="32">
        <f t="shared" si="68"/>
        <v>668.5</v>
      </c>
      <c r="M328" s="32">
        <f t="shared" si="68"/>
        <v>0</v>
      </c>
      <c r="N328" s="32">
        <f t="shared" si="68"/>
        <v>0</v>
      </c>
      <c r="O328" s="32">
        <f t="shared" si="68"/>
        <v>0</v>
      </c>
      <c r="P328" s="32">
        <f t="shared" si="68"/>
        <v>160</v>
      </c>
      <c r="Q328" s="33" t="s">
        <v>469</v>
      </c>
    </row>
    <row r="329" s="4" customFormat="1" customHeight="1" spans="1:17">
      <c r="A329" s="31" t="s">
        <v>1175</v>
      </c>
      <c r="B329" s="32">
        <v>1</v>
      </c>
      <c r="C329" s="31" t="s">
        <v>282</v>
      </c>
      <c r="D329" s="31" t="s">
        <v>482</v>
      </c>
      <c r="E329" s="33">
        <v>800</v>
      </c>
      <c r="F329" s="31" t="s">
        <v>1176</v>
      </c>
      <c r="G329" s="31"/>
      <c r="H329" s="33"/>
      <c r="I329" s="32">
        <f t="shared" si="66"/>
        <v>212</v>
      </c>
      <c r="J329" s="32">
        <f t="shared" si="67"/>
        <v>52</v>
      </c>
      <c r="K329" s="32"/>
      <c r="L329" s="32">
        <v>52</v>
      </c>
      <c r="M329" s="32"/>
      <c r="N329" s="32"/>
      <c r="O329" s="32"/>
      <c r="P329" s="32">
        <v>160</v>
      </c>
      <c r="Q329" s="33" t="s">
        <v>469</v>
      </c>
    </row>
    <row r="330" s="4" customFormat="1" ht="19" spans="1:17">
      <c r="A330" s="31" t="s">
        <v>1177</v>
      </c>
      <c r="B330" s="32">
        <v>1</v>
      </c>
      <c r="C330" s="31" t="s">
        <v>282</v>
      </c>
      <c r="D330" s="31" t="s">
        <v>30</v>
      </c>
      <c r="E330" s="49">
        <v>76.84</v>
      </c>
      <c r="F330" s="31" t="s">
        <v>485</v>
      </c>
      <c r="G330" s="31"/>
      <c r="H330" s="33"/>
      <c r="I330" s="32">
        <f t="shared" si="66"/>
        <v>768.4</v>
      </c>
      <c r="J330" s="32">
        <f t="shared" si="67"/>
        <v>768.4</v>
      </c>
      <c r="K330" s="32">
        <v>751.9</v>
      </c>
      <c r="L330" s="32">
        <v>16.5</v>
      </c>
      <c r="M330" s="32"/>
      <c r="N330" s="32"/>
      <c r="O330" s="32"/>
      <c r="P330" s="32"/>
      <c r="Q330" s="33" t="s">
        <v>469</v>
      </c>
    </row>
    <row r="331" s="4" customFormat="1" ht="15" customHeight="1" spans="1:17">
      <c r="A331" s="31" t="s">
        <v>1178</v>
      </c>
      <c r="B331" s="32">
        <v>1</v>
      </c>
      <c r="C331" s="31" t="s">
        <v>282</v>
      </c>
      <c r="D331" s="31" t="s">
        <v>30</v>
      </c>
      <c r="E331" s="49">
        <v>493.86</v>
      </c>
      <c r="F331" s="31" t="s">
        <v>489</v>
      </c>
      <c r="G331" s="31"/>
      <c r="H331" s="33" t="s">
        <v>378</v>
      </c>
      <c r="I331" s="32">
        <f t="shared" si="66"/>
        <v>1503</v>
      </c>
      <c r="J331" s="32">
        <f t="shared" si="67"/>
        <v>1503</v>
      </c>
      <c r="K331" s="32">
        <v>1503</v>
      </c>
      <c r="L331" s="32"/>
      <c r="M331" s="32"/>
      <c r="N331" s="32"/>
      <c r="O331" s="32"/>
      <c r="P331" s="32"/>
      <c r="Q331" s="33" t="s">
        <v>469</v>
      </c>
    </row>
    <row r="332" s="1" customFormat="1" ht="19" spans="1:17">
      <c r="A332" s="31" t="s">
        <v>486</v>
      </c>
      <c r="B332" s="32">
        <v>2</v>
      </c>
      <c r="C332" s="31" t="s">
        <v>282</v>
      </c>
      <c r="D332" s="31" t="s">
        <v>30</v>
      </c>
      <c r="E332" s="49">
        <v>105</v>
      </c>
      <c r="F332" s="31" t="s">
        <v>487</v>
      </c>
      <c r="G332" s="31"/>
      <c r="H332" s="33"/>
      <c r="I332" s="32">
        <v>600</v>
      </c>
      <c r="J332" s="32">
        <v>600</v>
      </c>
      <c r="K332" s="32">
        <v>300</v>
      </c>
      <c r="L332" s="32">
        <v>300</v>
      </c>
      <c r="M332" s="32"/>
      <c r="N332" s="51"/>
      <c r="O332" s="51"/>
      <c r="P332" s="51"/>
      <c r="Q332" s="33" t="s">
        <v>469</v>
      </c>
    </row>
    <row r="333" s="1" customFormat="1" ht="19" spans="1:17">
      <c r="A333" s="31" t="s">
        <v>486</v>
      </c>
      <c r="B333" s="32">
        <v>2</v>
      </c>
      <c r="C333" s="31" t="s">
        <v>282</v>
      </c>
      <c r="D333" s="31" t="s">
        <v>30</v>
      </c>
      <c r="E333" s="49">
        <v>105</v>
      </c>
      <c r="F333" s="31" t="s">
        <v>487</v>
      </c>
      <c r="G333" s="31"/>
      <c r="H333" s="33"/>
      <c r="I333" s="32">
        <v>600</v>
      </c>
      <c r="J333" s="32">
        <v>600</v>
      </c>
      <c r="K333" s="32">
        <v>300</v>
      </c>
      <c r="L333" s="32">
        <v>300</v>
      </c>
      <c r="M333" s="32"/>
      <c r="N333" s="51"/>
      <c r="O333" s="51"/>
      <c r="P333" s="51"/>
      <c r="Q333" s="33" t="s">
        <v>469</v>
      </c>
    </row>
    <row r="334" s="4" customFormat="1" ht="19" spans="1:17">
      <c r="A334" s="31" t="s">
        <v>1179</v>
      </c>
      <c r="B334" s="32">
        <v>1</v>
      </c>
      <c r="C334" s="31" t="s">
        <v>282</v>
      </c>
      <c r="D334" s="31" t="s">
        <v>144</v>
      </c>
      <c r="E334" s="33">
        <v>50</v>
      </c>
      <c r="F334" s="31" t="s">
        <v>700</v>
      </c>
      <c r="G334" s="31"/>
      <c r="H334" s="33"/>
      <c r="I334" s="32">
        <f t="shared" ref="I334:I370" si="69">SUM(J334,N334:P334)</f>
        <v>50</v>
      </c>
      <c r="J334" s="32">
        <f t="shared" ref="J334:J370" si="70">SUM(K334:M334)</f>
        <v>50</v>
      </c>
      <c r="K334" s="32">
        <v>50</v>
      </c>
      <c r="L334" s="32"/>
      <c r="M334" s="32"/>
      <c r="N334" s="32"/>
      <c r="O334" s="32"/>
      <c r="P334" s="32"/>
      <c r="Q334" s="33" t="s">
        <v>469</v>
      </c>
    </row>
    <row r="335" s="182" customFormat="1" ht="20" customHeight="1" spans="1:17">
      <c r="A335" s="26" t="s">
        <v>188</v>
      </c>
      <c r="B335" s="27">
        <f>B336+B354</f>
        <v>15</v>
      </c>
      <c r="C335" s="26"/>
      <c r="D335" s="26"/>
      <c r="E335" s="27">
        <f>E336+E354</f>
        <v>9627.22</v>
      </c>
      <c r="F335" s="26"/>
      <c r="G335" s="26"/>
      <c r="H335" s="28" t="s">
        <v>24</v>
      </c>
      <c r="I335" s="27">
        <f t="shared" si="69"/>
        <v>2719.97</v>
      </c>
      <c r="J335" s="27">
        <f t="shared" si="70"/>
        <v>2719.97</v>
      </c>
      <c r="K335" s="27">
        <f t="shared" ref="K335:P335" si="71">K336+K354</f>
        <v>1110</v>
      </c>
      <c r="L335" s="27">
        <f t="shared" si="71"/>
        <v>890</v>
      </c>
      <c r="M335" s="27">
        <f t="shared" si="71"/>
        <v>719.97</v>
      </c>
      <c r="N335" s="27">
        <f t="shared" si="71"/>
        <v>0</v>
      </c>
      <c r="O335" s="27">
        <f t="shared" si="71"/>
        <v>0</v>
      </c>
      <c r="P335" s="27">
        <f t="shared" si="71"/>
        <v>0</v>
      </c>
      <c r="Q335" s="28"/>
    </row>
    <row r="336" s="4" customFormat="1" ht="22" customHeight="1" spans="1:17">
      <c r="A336" s="31" t="s">
        <v>189</v>
      </c>
      <c r="B336" s="32">
        <f>SUM(B337:B353)</f>
        <v>15</v>
      </c>
      <c r="C336" s="31" t="s">
        <v>282</v>
      </c>
      <c r="D336" s="31" t="s">
        <v>155</v>
      </c>
      <c r="E336" s="32">
        <f>SUM(E337:E353)</f>
        <v>9627.22</v>
      </c>
      <c r="F336" s="31"/>
      <c r="G336" s="31"/>
      <c r="H336" s="33" t="s">
        <v>24</v>
      </c>
      <c r="I336" s="32">
        <f t="shared" si="69"/>
        <v>2719.97</v>
      </c>
      <c r="J336" s="32">
        <f t="shared" si="70"/>
        <v>2719.97</v>
      </c>
      <c r="K336" s="32">
        <f t="shared" ref="J336:P336" si="72">SUM(K337:K353)</f>
        <v>1110</v>
      </c>
      <c r="L336" s="32">
        <f t="shared" si="72"/>
        <v>890</v>
      </c>
      <c r="M336" s="32">
        <f t="shared" si="72"/>
        <v>719.97</v>
      </c>
      <c r="N336" s="32">
        <f t="shared" si="72"/>
        <v>0</v>
      </c>
      <c r="O336" s="32">
        <f t="shared" si="72"/>
        <v>0</v>
      </c>
      <c r="P336" s="32">
        <f t="shared" si="72"/>
        <v>0</v>
      </c>
      <c r="Q336" s="33"/>
    </row>
    <row r="337" s="77" customFormat="1" ht="19" customHeight="1" spans="1:17">
      <c r="A337" s="31" t="s">
        <v>1180</v>
      </c>
      <c r="B337" s="32" t="s">
        <v>1181</v>
      </c>
      <c r="C337" s="31" t="s">
        <v>282</v>
      </c>
      <c r="D337" s="31" t="s">
        <v>155</v>
      </c>
      <c r="E337" s="33">
        <v>150</v>
      </c>
      <c r="F337" s="31" t="s">
        <v>1182</v>
      </c>
      <c r="G337" s="31" t="s">
        <v>637</v>
      </c>
      <c r="H337" s="33" t="s">
        <v>378</v>
      </c>
      <c r="I337" s="32">
        <f t="shared" si="69"/>
        <v>20</v>
      </c>
      <c r="J337" s="32">
        <f t="shared" si="70"/>
        <v>20</v>
      </c>
      <c r="K337" s="32"/>
      <c r="L337" s="32">
        <v>20</v>
      </c>
      <c r="M337" s="32"/>
      <c r="N337" s="32"/>
      <c r="O337" s="32"/>
      <c r="P337" s="32"/>
      <c r="Q337" s="33" t="s">
        <v>191</v>
      </c>
    </row>
    <row r="338" s="77" customFormat="1" ht="21" customHeight="1" spans="1:17">
      <c r="A338" s="31" t="s">
        <v>1183</v>
      </c>
      <c r="B338" s="32" t="s">
        <v>1181</v>
      </c>
      <c r="C338" s="31" t="s">
        <v>282</v>
      </c>
      <c r="D338" s="31" t="s">
        <v>155</v>
      </c>
      <c r="E338" s="33">
        <v>150</v>
      </c>
      <c r="F338" s="31" t="s">
        <v>1182</v>
      </c>
      <c r="G338" s="31" t="s">
        <v>637</v>
      </c>
      <c r="H338" s="33" t="s">
        <v>115</v>
      </c>
      <c r="I338" s="32">
        <f t="shared" si="69"/>
        <v>10</v>
      </c>
      <c r="J338" s="32">
        <f t="shared" si="70"/>
        <v>10</v>
      </c>
      <c r="K338" s="32"/>
      <c r="L338" s="32"/>
      <c r="M338" s="32">
        <v>10</v>
      </c>
      <c r="N338" s="32"/>
      <c r="O338" s="32"/>
      <c r="P338" s="32"/>
      <c r="Q338" s="33" t="s">
        <v>191</v>
      </c>
    </row>
    <row r="339" s="77" customFormat="1" ht="22" customHeight="1" spans="1:17">
      <c r="A339" s="31" t="s">
        <v>1184</v>
      </c>
      <c r="B339" s="32">
        <v>1</v>
      </c>
      <c r="C339" s="31" t="s">
        <v>282</v>
      </c>
      <c r="D339" s="31" t="s">
        <v>155</v>
      </c>
      <c r="E339" s="33">
        <v>178</v>
      </c>
      <c r="F339" s="31" t="s">
        <v>1185</v>
      </c>
      <c r="G339" s="31" t="s">
        <v>637</v>
      </c>
      <c r="H339" s="33" t="s">
        <v>115</v>
      </c>
      <c r="I339" s="32">
        <f t="shared" si="69"/>
        <v>60</v>
      </c>
      <c r="J339" s="32">
        <f t="shared" si="70"/>
        <v>60</v>
      </c>
      <c r="K339" s="32"/>
      <c r="L339" s="32">
        <v>30</v>
      </c>
      <c r="M339" s="32">
        <v>30</v>
      </c>
      <c r="N339" s="32"/>
      <c r="O339" s="32"/>
      <c r="P339" s="32"/>
      <c r="Q339" s="33" t="s">
        <v>191</v>
      </c>
    </row>
    <row r="340" s="77" customFormat="1" ht="24" customHeight="1" spans="1:17">
      <c r="A340" s="31" t="s">
        <v>1186</v>
      </c>
      <c r="B340" s="32">
        <v>1</v>
      </c>
      <c r="C340" s="31" t="s">
        <v>282</v>
      </c>
      <c r="D340" s="31" t="s">
        <v>155</v>
      </c>
      <c r="E340" s="33">
        <v>178</v>
      </c>
      <c r="F340" s="31" t="s">
        <v>1185</v>
      </c>
      <c r="G340" s="31" t="s">
        <v>637</v>
      </c>
      <c r="H340" s="33" t="s">
        <v>115</v>
      </c>
      <c r="I340" s="32">
        <f t="shared" si="69"/>
        <v>60</v>
      </c>
      <c r="J340" s="32">
        <f t="shared" si="70"/>
        <v>60</v>
      </c>
      <c r="K340" s="32"/>
      <c r="L340" s="32">
        <v>30</v>
      </c>
      <c r="M340" s="32">
        <v>30</v>
      </c>
      <c r="N340" s="32"/>
      <c r="O340" s="32"/>
      <c r="P340" s="32"/>
      <c r="Q340" s="33" t="s">
        <v>191</v>
      </c>
    </row>
    <row r="341" s="77" customFormat="1" ht="25" customHeight="1" spans="1:17">
      <c r="A341" s="31" t="s">
        <v>1187</v>
      </c>
      <c r="B341" s="32">
        <v>1</v>
      </c>
      <c r="C341" s="31" t="s">
        <v>282</v>
      </c>
      <c r="D341" s="31" t="s">
        <v>155</v>
      </c>
      <c r="E341" s="33">
        <v>150</v>
      </c>
      <c r="F341" s="31" t="s">
        <v>1182</v>
      </c>
      <c r="G341" s="31" t="s">
        <v>637</v>
      </c>
      <c r="H341" s="33" t="s">
        <v>115</v>
      </c>
      <c r="I341" s="32">
        <f t="shared" si="69"/>
        <v>30</v>
      </c>
      <c r="J341" s="32">
        <f t="shared" si="70"/>
        <v>30</v>
      </c>
      <c r="K341" s="32"/>
      <c r="L341" s="32">
        <v>30</v>
      </c>
      <c r="M341" s="32"/>
      <c r="N341" s="32"/>
      <c r="O341" s="32"/>
      <c r="P341" s="32"/>
      <c r="Q341" s="33" t="s">
        <v>191</v>
      </c>
    </row>
    <row r="342" s="77" customFormat="1" ht="22" customHeight="1" spans="1:17">
      <c r="A342" s="31" t="s">
        <v>1188</v>
      </c>
      <c r="B342" s="32">
        <v>1</v>
      </c>
      <c r="C342" s="31" t="s">
        <v>282</v>
      </c>
      <c r="D342" s="31" t="s">
        <v>155</v>
      </c>
      <c r="E342" s="33">
        <v>1958</v>
      </c>
      <c r="F342" s="31" t="s">
        <v>1189</v>
      </c>
      <c r="G342" s="31" t="s">
        <v>637</v>
      </c>
      <c r="H342" s="33" t="s">
        <v>115</v>
      </c>
      <c r="I342" s="32">
        <f t="shared" si="69"/>
        <v>731.88</v>
      </c>
      <c r="J342" s="32">
        <f t="shared" si="70"/>
        <v>731.88</v>
      </c>
      <c r="K342" s="32">
        <v>585</v>
      </c>
      <c r="L342" s="32"/>
      <c r="M342" s="32">
        <v>146.88</v>
      </c>
      <c r="N342" s="32"/>
      <c r="O342" s="32"/>
      <c r="P342" s="32"/>
      <c r="Q342" s="33" t="s">
        <v>191</v>
      </c>
    </row>
    <row r="343" s="77" customFormat="1" ht="21" customHeight="1" spans="1:17">
      <c r="A343" s="31" t="s">
        <v>1190</v>
      </c>
      <c r="B343" s="32">
        <v>1</v>
      </c>
      <c r="C343" s="31" t="s">
        <v>282</v>
      </c>
      <c r="D343" s="31" t="s">
        <v>155</v>
      </c>
      <c r="E343" s="33">
        <v>300</v>
      </c>
      <c r="F343" s="31" t="s">
        <v>1185</v>
      </c>
      <c r="G343" s="31" t="s">
        <v>637</v>
      </c>
      <c r="H343" s="33" t="s">
        <v>115</v>
      </c>
      <c r="I343" s="32">
        <f t="shared" si="69"/>
        <v>60</v>
      </c>
      <c r="J343" s="32">
        <f t="shared" si="70"/>
        <v>60</v>
      </c>
      <c r="K343" s="32"/>
      <c r="L343" s="32">
        <v>30</v>
      </c>
      <c r="M343" s="32">
        <v>30</v>
      </c>
      <c r="N343" s="32"/>
      <c r="O343" s="32"/>
      <c r="P343" s="32"/>
      <c r="Q343" s="33" t="s">
        <v>191</v>
      </c>
    </row>
    <row r="344" s="77" customFormat="1" ht="21" customHeight="1" spans="1:17">
      <c r="A344" s="31" t="s">
        <v>1191</v>
      </c>
      <c r="B344" s="32">
        <v>1</v>
      </c>
      <c r="C344" s="31" t="s">
        <v>282</v>
      </c>
      <c r="D344" s="31" t="s">
        <v>155</v>
      </c>
      <c r="E344" s="33">
        <v>2825.48</v>
      </c>
      <c r="F344" s="31" t="s">
        <v>1189</v>
      </c>
      <c r="G344" s="31" t="s">
        <v>637</v>
      </c>
      <c r="H344" s="33" t="s">
        <v>115</v>
      </c>
      <c r="I344" s="32">
        <f t="shared" si="69"/>
        <v>746.31</v>
      </c>
      <c r="J344" s="32">
        <f t="shared" si="70"/>
        <v>746.31</v>
      </c>
      <c r="K344" s="32"/>
      <c r="L344" s="32">
        <v>600</v>
      </c>
      <c r="M344" s="32">
        <v>146.31</v>
      </c>
      <c r="N344" s="32"/>
      <c r="O344" s="32"/>
      <c r="P344" s="32"/>
      <c r="Q344" s="33" t="s">
        <v>191</v>
      </c>
    </row>
    <row r="345" s="77" customFormat="1" ht="22" customHeight="1" spans="1:17">
      <c r="A345" s="31" t="s">
        <v>1192</v>
      </c>
      <c r="B345" s="32">
        <v>1</v>
      </c>
      <c r="C345" s="31" t="s">
        <v>282</v>
      </c>
      <c r="D345" s="31" t="s">
        <v>155</v>
      </c>
      <c r="E345" s="33">
        <v>300</v>
      </c>
      <c r="F345" s="31" t="s">
        <v>1185</v>
      </c>
      <c r="G345" s="31" t="s">
        <v>637</v>
      </c>
      <c r="H345" s="33" t="s">
        <v>115</v>
      </c>
      <c r="I345" s="32">
        <f t="shared" si="69"/>
        <v>60</v>
      </c>
      <c r="J345" s="32">
        <f t="shared" si="70"/>
        <v>60</v>
      </c>
      <c r="K345" s="32"/>
      <c r="L345" s="32">
        <v>30</v>
      </c>
      <c r="M345" s="32">
        <v>30</v>
      </c>
      <c r="N345" s="32"/>
      <c r="O345" s="32"/>
      <c r="P345" s="32"/>
      <c r="Q345" s="33" t="s">
        <v>191</v>
      </c>
    </row>
    <row r="346" s="77" customFormat="1" ht="24" customHeight="1" spans="1:17">
      <c r="A346" s="31" t="s">
        <v>1193</v>
      </c>
      <c r="B346" s="32">
        <v>1</v>
      </c>
      <c r="C346" s="31" t="s">
        <v>282</v>
      </c>
      <c r="D346" s="31" t="s">
        <v>155</v>
      </c>
      <c r="E346" s="33">
        <v>300</v>
      </c>
      <c r="F346" s="31" t="s">
        <v>1185</v>
      </c>
      <c r="G346" s="31" t="s">
        <v>637</v>
      </c>
      <c r="H346" s="33" t="s">
        <v>115</v>
      </c>
      <c r="I346" s="32">
        <f t="shared" si="69"/>
        <v>60</v>
      </c>
      <c r="J346" s="32">
        <f t="shared" si="70"/>
        <v>60</v>
      </c>
      <c r="K346" s="32"/>
      <c r="L346" s="32">
        <v>30</v>
      </c>
      <c r="M346" s="32">
        <v>30</v>
      </c>
      <c r="N346" s="32"/>
      <c r="O346" s="32"/>
      <c r="P346" s="32"/>
      <c r="Q346" s="33" t="s">
        <v>191</v>
      </c>
    </row>
    <row r="347" s="77" customFormat="1" ht="23" customHeight="1" spans="1:17">
      <c r="A347" s="31" t="s">
        <v>1194</v>
      </c>
      <c r="B347" s="32">
        <v>1</v>
      </c>
      <c r="C347" s="31" t="s">
        <v>282</v>
      </c>
      <c r="D347" s="31" t="s">
        <v>155</v>
      </c>
      <c r="E347" s="33">
        <v>300</v>
      </c>
      <c r="F347" s="31" t="s">
        <v>1185</v>
      </c>
      <c r="G347" s="31" t="s">
        <v>637</v>
      </c>
      <c r="H347" s="33" t="s">
        <v>115</v>
      </c>
      <c r="I347" s="32">
        <f t="shared" si="69"/>
        <v>60</v>
      </c>
      <c r="J347" s="32">
        <f t="shared" si="70"/>
        <v>60</v>
      </c>
      <c r="K347" s="32"/>
      <c r="L347" s="32">
        <v>30</v>
      </c>
      <c r="M347" s="32">
        <v>30</v>
      </c>
      <c r="N347" s="32"/>
      <c r="O347" s="32"/>
      <c r="P347" s="32"/>
      <c r="Q347" s="33" t="s">
        <v>191</v>
      </c>
    </row>
    <row r="348" s="77" customFormat="1" ht="27.95" customHeight="1" spans="1:17">
      <c r="A348" s="31" t="s">
        <v>1195</v>
      </c>
      <c r="B348" s="32">
        <v>1</v>
      </c>
      <c r="C348" s="31" t="s">
        <v>282</v>
      </c>
      <c r="D348" s="31" t="s">
        <v>155</v>
      </c>
      <c r="E348" s="33">
        <v>150</v>
      </c>
      <c r="F348" s="31" t="s">
        <v>1182</v>
      </c>
      <c r="G348" s="31" t="s">
        <v>637</v>
      </c>
      <c r="H348" s="33" t="s">
        <v>115</v>
      </c>
      <c r="I348" s="32">
        <f t="shared" si="69"/>
        <v>10</v>
      </c>
      <c r="J348" s="32">
        <f t="shared" si="70"/>
        <v>10</v>
      </c>
      <c r="K348" s="32"/>
      <c r="L348" s="32"/>
      <c r="M348" s="32">
        <v>10</v>
      </c>
      <c r="N348" s="32"/>
      <c r="O348" s="32"/>
      <c r="P348" s="32"/>
      <c r="Q348" s="33" t="s">
        <v>191</v>
      </c>
    </row>
    <row r="349" s="77" customFormat="1" ht="27.95" customHeight="1" spans="1:17">
      <c r="A349" s="31" t="s">
        <v>1196</v>
      </c>
      <c r="B349" s="32">
        <v>1</v>
      </c>
      <c r="C349" s="31" t="s">
        <v>282</v>
      </c>
      <c r="D349" s="31" t="s">
        <v>155</v>
      </c>
      <c r="E349" s="33">
        <v>150</v>
      </c>
      <c r="F349" s="31" t="s">
        <v>1182</v>
      </c>
      <c r="G349" s="31" t="s">
        <v>637</v>
      </c>
      <c r="H349" s="33" t="s">
        <v>115</v>
      </c>
      <c r="I349" s="32">
        <f t="shared" si="69"/>
        <v>20</v>
      </c>
      <c r="J349" s="32">
        <f t="shared" si="70"/>
        <v>20</v>
      </c>
      <c r="K349" s="32"/>
      <c r="L349" s="32"/>
      <c r="M349" s="32">
        <v>20</v>
      </c>
      <c r="N349" s="32"/>
      <c r="O349" s="32"/>
      <c r="P349" s="32"/>
      <c r="Q349" s="33" t="s">
        <v>191</v>
      </c>
    </row>
    <row r="350" s="77" customFormat="1" ht="27.95" customHeight="1" spans="1:17">
      <c r="A350" s="31" t="s">
        <v>1197</v>
      </c>
      <c r="B350" s="32">
        <v>1</v>
      </c>
      <c r="C350" s="31" t="s">
        <v>282</v>
      </c>
      <c r="D350" s="31" t="s">
        <v>155</v>
      </c>
      <c r="E350" s="33">
        <v>150</v>
      </c>
      <c r="F350" s="31" t="s">
        <v>1182</v>
      </c>
      <c r="G350" s="31" t="s">
        <v>637</v>
      </c>
      <c r="H350" s="33" t="s">
        <v>115</v>
      </c>
      <c r="I350" s="32">
        <f t="shared" si="69"/>
        <v>20</v>
      </c>
      <c r="J350" s="32">
        <f t="shared" si="70"/>
        <v>20</v>
      </c>
      <c r="K350" s="32"/>
      <c r="L350" s="32"/>
      <c r="M350" s="32">
        <v>20</v>
      </c>
      <c r="N350" s="32"/>
      <c r="O350" s="32"/>
      <c r="P350" s="32"/>
      <c r="Q350" s="33" t="s">
        <v>191</v>
      </c>
    </row>
    <row r="351" s="77" customFormat="1" ht="27.95" customHeight="1" spans="1:17">
      <c r="A351" s="31" t="s">
        <v>1198</v>
      </c>
      <c r="B351" s="32">
        <v>1</v>
      </c>
      <c r="C351" s="31" t="s">
        <v>282</v>
      </c>
      <c r="D351" s="31" t="s">
        <v>155</v>
      </c>
      <c r="E351" s="33">
        <v>300</v>
      </c>
      <c r="F351" s="31" t="s">
        <v>1185</v>
      </c>
      <c r="G351" s="31" t="s">
        <v>637</v>
      </c>
      <c r="H351" s="33" t="s">
        <v>115</v>
      </c>
      <c r="I351" s="32">
        <f t="shared" si="69"/>
        <v>60</v>
      </c>
      <c r="J351" s="32">
        <f t="shared" si="70"/>
        <v>60</v>
      </c>
      <c r="K351" s="32"/>
      <c r="L351" s="32">
        <v>30</v>
      </c>
      <c r="M351" s="32">
        <v>30</v>
      </c>
      <c r="N351" s="32"/>
      <c r="O351" s="32"/>
      <c r="P351" s="32"/>
      <c r="Q351" s="33" t="s">
        <v>191</v>
      </c>
    </row>
    <row r="352" s="77" customFormat="1" ht="27.95" customHeight="1" spans="1:17">
      <c r="A352" s="31" t="s">
        <v>1199</v>
      </c>
      <c r="B352" s="32">
        <v>1</v>
      </c>
      <c r="C352" s="31" t="s">
        <v>282</v>
      </c>
      <c r="D352" s="31" t="s">
        <v>155</v>
      </c>
      <c r="E352" s="33">
        <v>1787.74</v>
      </c>
      <c r="F352" s="31" t="s">
        <v>1200</v>
      </c>
      <c r="G352" s="31" t="s">
        <v>637</v>
      </c>
      <c r="H352" s="33" t="s">
        <v>115</v>
      </c>
      <c r="I352" s="32">
        <f t="shared" si="69"/>
        <v>651.78</v>
      </c>
      <c r="J352" s="32">
        <f t="shared" si="70"/>
        <v>651.78</v>
      </c>
      <c r="K352" s="32">
        <v>525</v>
      </c>
      <c r="L352" s="32"/>
      <c r="M352" s="32">
        <v>126.78</v>
      </c>
      <c r="N352" s="32"/>
      <c r="O352" s="32"/>
      <c r="P352" s="32"/>
      <c r="Q352" s="33" t="s">
        <v>191</v>
      </c>
    </row>
    <row r="353" s="77" customFormat="1" ht="44" customHeight="1" spans="1:17">
      <c r="A353" s="31" t="s">
        <v>1201</v>
      </c>
      <c r="B353" s="32">
        <v>1</v>
      </c>
      <c r="C353" s="31" t="s">
        <v>282</v>
      </c>
      <c r="D353" s="31" t="s">
        <v>155</v>
      </c>
      <c r="E353" s="33">
        <v>300</v>
      </c>
      <c r="F353" s="31" t="s">
        <v>1185</v>
      </c>
      <c r="G353" s="31" t="s">
        <v>637</v>
      </c>
      <c r="H353" s="33" t="s">
        <v>115</v>
      </c>
      <c r="I353" s="32">
        <f t="shared" si="69"/>
        <v>60</v>
      </c>
      <c r="J353" s="32">
        <f t="shared" si="70"/>
        <v>60</v>
      </c>
      <c r="K353" s="32"/>
      <c r="L353" s="32">
        <v>30</v>
      </c>
      <c r="M353" s="32">
        <v>30</v>
      </c>
      <c r="N353" s="32"/>
      <c r="O353" s="32"/>
      <c r="P353" s="32"/>
      <c r="Q353" s="33" t="s">
        <v>191</v>
      </c>
    </row>
    <row r="354" s="4" customFormat="1" ht="32" customHeight="1" spans="1:17">
      <c r="A354" s="31" t="s">
        <v>192</v>
      </c>
      <c r="B354" s="32"/>
      <c r="C354" s="31" t="s">
        <v>282</v>
      </c>
      <c r="D354" s="31" t="s">
        <v>193</v>
      </c>
      <c r="E354" s="33"/>
      <c r="F354" s="31"/>
      <c r="G354" s="31"/>
      <c r="H354" s="33" t="s">
        <v>24</v>
      </c>
      <c r="I354" s="32">
        <f t="shared" si="69"/>
        <v>0</v>
      </c>
      <c r="J354" s="32">
        <f t="shared" si="70"/>
        <v>0</v>
      </c>
      <c r="K354" s="32"/>
      <c r="L354" s="32"/>
      <c r="M354" s="32"/>
      <c r="N354" s="32"/>
      <c r="O354" s="32"/>
      <c r="P354" s="32"/>
      <c r="Q354" s="33"/>
    </row>
    <row r="355" s="182" customFormat="1" ht="21" customHeight="1" spans="1:17">
      <c r="A355" s="26" t="s">
        <v>194</v>
      </c>
      <c r="B355" s="27">
        <f>B356+B359</f>
        <v>9</v>
      </c>
      <c r="C355" s="26"/>
      <c r="D355" s="26"/>
      <c r="E355" s="27">
        <f>E356+E359</f>
        <v>9</v>
      </c>
      <c r="F355" s="26"/>
      <c r="G355" s="26"/>
      <c r="H355" s="28" t="s">
        <v>24</v>
      </c>
      <c r="I355" s="27">
        <f t="shared" si="69"/>
        <v>1100</v>
      </c>
      <c r="J355" s="27">
        <f t="shared" si="70"/>
        <v>1100</v>
      </c>
      <c r="K355" s="27">
        <f t="shared" ref="J355:P355" si="73">K356+K359</f>
        <v>1100</v>
      </c>
      <c r="L355" s="27">
        <f t="shared" si="73"/>
        <v>0</v>
      </c>
      <c r="M355" s="27">
        <f t="shared" si="73"/>
        <v>0</v>
      </c>
      <c r="N355" s="27">
        <f t="shared" si="73"/>
        <v>0</v>
      </c>
      <c r="O355" s="27">
        <f t="shared" si="73"/>
        <v>0</v>
      </c>
      <c r="P355" s="27">
        <f t="shared" si="73"/>
        <v>0</v>
      </c>
      <c r="Q355" s="28"/>
    </row>
    <row r="356" s="4" customFormat="1" ht="21" customHeight="1" spans="1:17">
      <c r="A356" s="31" t="s">
        <v>195</v>
      </c>
      <c r="B356" s="32">
        <f>SUM(B357:B358)</f>
        <v>9</v>
      </c>
      <c r="C356" s="31" t="s">
        <v>282</v>
      </c>
      <c r="D356" s="31" t="s">
        <v>77</v>
      </c>
      <c r="E356" s="33">
        <f>SUM(E357:E358)</f>
        <v>9</v>
      </c>
      <c r="F356" s="31"/>
      <c r="G356" s="31"/>
      <c r="H356" s="33" t="s">
        <v>24</v>
      </c>
      <c r="I356" s="32">
        <f t="shared" si="69"/>
        <v>1100</v>
      </c>
      <c r="J356" s="32">
        <f t="shared" si="70"/>
        <v>1100</v>
      </c>
      <c r="K356" s="32">
        <f t="shared" ref="I356:P356" si="74">SUM(K357:K358)</f>
        <v>1100</v>
      </c>
      <c r="L356" s="32">
        <f t="shared" si="74"/>
        <v>0</v>
      </c>
      <c r="M356" s="32">
        <f t="shared" si="74"/>
        <v>0</v>
      </c>
      <c r="N356" s="32">
        <f t="shared" si="74"/>
        <v>0</v>
      </c>
      <c r="O356" s="32">
        <f t="shared" si="74"/>
        <v>0</v>
      </c>
      <c r="P356" s="32">
        <f t="shared" si="74"/>
        <v>0</v>
      </c>
      <c r="Q356" s="33" t="s">
        <v>1202</v>
      </c>
    </row>
    <row r="357" s="4" customFormat="1" ht="18" customHeight="1" spans="1:17">
      <c r="A357" s="31" t="s">
        <v>1203</v>
      </c>
      <c r="B357" s="32">
        <v>2</v>
      </c>
      <c r="C357" s="31"/>
      <c r="D357" s="31" t="s">
        <v>77</v>
      </c>
      <c r="E357" s="33">
        <v>2</v>
      </c>
      <c r="F357" s="31" t="s">
        <v>1204</v>
      </c>
      <c r="G357" s="31"/>
      <c r="H357" s="33"/>
      <c r="I357" s="32">
        <f t="shared" si="69"/>
        <v>450</v>
      </c>
      <c r="J357" s="32">
        <f t="shared" si="70"/>
        <v>450</v>
      </c>
      <c r="K357" s="32">
        <v>450</v>
      </c>
      <c r="L357" s="32"/>
      <c r="M357" s="32"/>
      <c r="N357" s="32"/>
      <c r="O357" s="32"/>
      <c r="P357" s="32"/>
      <c r="Q357" s="33" t="s">
        <v>1202</v>
      </c>
    </row>
    <row r="358" s="4" customFormat="1" ht="35" customHeight="1" spans="1:17">
      <c r="A358" s="31" t="s">
        <v>1205</v>
      </c>
      <c r="B358" s="32">
        <v>7</v>
      </c>
      <c r="C358" s="31"/>
      <c r="D358" s="31" t="s">
        <v>77</v>
      </c>
      <c r="E358" s="33">
        <v>7</v>
      </c>
      <c r="F358" s="31" t="s">
        <v>1206</v>
      </c>
      <c r="G358" s="31"/>
      <c r="H358" s="33"/>
      <c r="I358" s="32">
        <f t="shared" si="69"/>
        <v>650</v>
      </c>
      <c r="J358" s="32">
        <f t="shared" si="70"/>
        <v>650</v>
      </c>
      <c r="K358" s="32">
        <v>650</v>
      </c>
      <c r="L358" s="32"/>
      <c r="M358" s="32"/>
      <c r="N358" s="32"/>
      <c r="O358" s="32"/>
      <c r="P358" s="32"/>
      <c r="Q358" s="33" t="s">
        <v>1202</v>
      </c>
    </row>
    <row r="359" s="4" customFormat="1" ht="9.5" spans="1:17">
      <c r="A359" s="31" t="s">
        <v>197</v>
      </c>
      <c r="B359" s="32"/>
      <c r="C359" s="33"/>
      <c r="D359" s="33" t="s">
        <v>77</v>
      </c>
      <c r="E359" s="49"/>
      <c r="F359" s="100"/>
      <c r="G359" s="56"/>
      <c r="H359" s="56"/>
      <c r="I359" s="32">
        <f t="shared" si="69"/>
        <v>0</v>
      </c>
      <c r="J359" s="32">
        <f t="shared" si="70"/>
        <v>0</v>
      </c>
      <c r="K359" s="32"/>
      <c r="L359" s="32"/>
      <c r="M359" s="32"/>
      <c r="N359" s="32"/>
      <c r="O359" s="32"/>
      <c r="P359" s="32"/>
      <c r="Q359" s="33"/>
    </row>
    <row r="360" s="4" customFormat="1" ht="9.5" spans="1:17">
      <c r="A360" s="31" t="s">
        <v>198</v>
      </c>
      <c r="B360" s="32"/>
      <c r="C360" s="33"/>
      <c r="D360" s="33" t="s">
        <v>77</v>
      </c>
      <c r="E360" s="49"/>
      <c r="F360" s="100"/>
      <c r="G360" s="56"/>
      <c r="H360" s="56" t="s">
        <v>24</v>
      </c>
      <c r="I360" s="32">
        <f t="shared" si="69"/>
        <v>0</v>
      </c>
      <c r="J360" s="32">
        <f t="shared" si="70"/>
        <v>0</v>
      </c>
      <c r="K360" s="32"/>
      <c r="L360" s="32"/>
      <c r="M360" s="32"/>
      <c r="N360" s="32"/>
      <c r="O360" s="32"/>
      <c r="P360" s="32"/>
      <c r="Q360" s="33"/>
    </row>
    <row r="361" s="4" customFormat="1" ht="9.5" spans="1:17">
      <c r="A361" s="31" t="s">
        <v>199</v>
      </c>
      <c r="B361" s="32"/>
      <c r="C361" s="33"/>
      <c r="D361" s="33" t="s">
        <v>77</v>
      </c>
      <c r="E361" s="49"/>
      <c r="F361" s="100"/>
      <c r="G361" s="56"/>
      <c r="H361" s="56" t="s">
        <v>24</v>
      </c>
      <c r="I361" s="32">
        <f t="shared" si="69"/>
        <v>0</v>
      </c>
      <c r="J361" s="32">
        <f t="shared" si="70"/>
        <v>0</v>
      </c>
      <c r="K361" s="32"/>
      <c r="L361" s="32"/>
      <c r="M361" s="32"/>
      <c r="N361" s="32"/>
      <c r="O361" s="32"/>
      <c r="P361" s="32"/>
      <c r="Q361" s="33"/>
    </row>
    <row r="362" s="4" customFormat="1" ht="9.5" spans="1:17">
      <c r="A362" s="31" t="s">
        <v>200</v>
      </c>
      <c r="B362" s="32"/>
      <c r="C362" s="33"/>
      <c r="D362" s="33" t="s">
        <v>77</v>
      </c>
      <c r="E362" s="49"/>
      <c r="F362" s="100"/>
      <c r="G362" s="56"/>
      <c r="H362" s="56" t="s">
        <v>24</v>
      </c>
      <c r="I362" s="32">
        <f t="shared" si="69"/>
        <v>0</v>
      </c>
      <c r="J362" s="32">
        <f t="shared" si="70"/>
        <v>0</v>
      </c>
      <c r="K362" s="32"/>
      <c r="L362" s="32"/>
      <c r="M362" s="32"/>
      <c r="N362" s="32"/>
      <c r="O362" s="32"/>
      <c r="P362" s="32"/>
      <c r="Q362" s="33"/>
    </row>
    <row r="363" s="4" customFormat="1" ht="9.5" spans="1:17">
      <c r="A363" s="31" t="s">
        <v>201</v>
      </c>
      <c r="B363" s="32"/>
      <c r="C363" s="33"/>
      <c r="D363" s="33" t="s">
        <v>77</v>
      </c>
      <c r="E363" s="49"/>
      <c r="F363" s="100"/>
      <c r="G363" s="56"/>
      <c r="H363" s="56" t="s">
        <v>24</v>
      </c>
      <c r="I363" s="32">
        <f t="shared" si="69"/>
        <v>0</v>
      </c>
      <c r="J363" s="32">
        <f t="shared" si="70"/>
        <v>0</v>
      </c>
      <c r="K363" s="32"/>
      <c r="L363" s="32"/>
      <c r="M363" s="32"/>
      <c r="N363" s="32"/>
      <c r="O363" s="32"/>
      <c r="P363" s="32"/>
      <c r="Q363" s="33"/>
    </row>
    <row r="364" s="4" customFormat="1" ht="19" spans="1:17">
      <c r="A364" s="26" t="s">
        <v>202</v>
      </c>
      <c r="B364" s="32">
        <f>B365+B944</f>
        <v>663</v>
      </c>
      <c r="C364" s="33"/>
      <c r="D364" s="28"/>
      <c r="E364" s="97"/>
      <c r="F364" s="105"/>
      <c r="G364" s="56"/>
      <c r="H364" s="56" t="s">
        <v>24</v>
      </c>
      <c r="I364" s="27">
        <f t="shared" si="69"/>
        <v>105258.795</v>
      </c>
      <c r="J364" s="27">
        <f t="shared" si="70"/>
        <v>85931.117</v>
      </c>
      <c r="K364" s="27">
        <f t="shared" ref="K364:P364" si="75">K365+K944</f>
        <v>16629.706</v>
      </c>
      <c r="L364" s="27">
        <f t="shared" si="75"/>
        <v>19774.089</v>
      </c>
      <c r="M364" s="27">
        <f t="shared" si="75"/>
        <v>49527.322</v>
      </c>
      <c r="N364" s="27">
        <f t="shared" si="75"/>
        <v>15363.678</v>
      </c>
      <c r="O364" s="27">
        <f t="shared" si="75"/>
        <v>0</v>
      </c>
      <c r="P364" s="27">
        <f t="shared" si="75"/>
        <v>3964</v>
      </c>
      <c r="Q364" s="33"/>
    </row>
    <row r="365" s="4" customFormat="1" ht="19" spans="1:17">
      <c r="A365" s="31" t="s">
        <v>203</v>
      </c>
      <c r="B365" s="32">
        <f>B366+B426+B888+B890+B891+B935</f>
        <v>618</v>
      </c>
      <c r="C365" s="33"/>
      <c r="D365" s="33"/>
      <c r="E365" s="32">
        <f>E366+E426+E888+E890+E891+E935</f>
        <v>2810.3291</v>
      </c>
      <c r="F365" s="100"/>
      <c r="G365" s="56"/>
      <c r="H365" s="56" t="s">
        <v>24</v>
      </c>
      <c r="I365" s="32">
        <f t="shared" si="69"/>
        <v>61000.644</v>
      </c>
      <c r="J365" s="32">
        <f t="shared" si="70"/>
        <v>42039.396</v>
      </c>
      <c r="K365" s="32">
        <f t="shared" ref="K365:P365" si="76">K366+K426+K888+K890+K891+K935</f>
        <v>10454.546</v>
      </c>
      <c r="L365" s="32">
        <f t="shared" si="76"/>
        <v>7958.74</v>
      </c>
      <c r="M365" s="32">
        <f t="shared" si="76"/>
        <v>23626.11</v>
      </c>
      <c r="N365" s="32">
        <f t="shared" si="76"/>
        <v>14997.248</v>
      </c>
      <c r="O365" s="32">
        <f t="shared" si="76"/>
        <v>0</v>
      </c>
      <c r="P365" s="32">
        <f t="shared" si="76"/>
        <v>3964</v>
      </c>
      <c r="Q365" s="33"/>
    </row>
    <row r="366" s="4" customFormat="1" ht="20" customHeight="1" spans="1:17">
      <c r="A366" s="31" t="s">
        <v>204</v>
      </c>
      <c r="B366" s="32">
        <f>SUM(B367:B423)</f>
        <v>135</v>
      </c>
      <c r="C366" s="33" t="s">
        <v>282</v>
      </c>
      <c r="D366" s="33" t="s">
        <v>205</v>
      </c>
      <c r="E366" s="32">
        <f>SUM(E367:E423)</f>
        <v>2719.174</v>
      </c>
      <c r="F366" s="100"/>
      <c r="G366" s="56"/>
      <c r="H366" s="56" t="s">
        <v>24</v>
      </c>
      <c r="I366" s="32">
        <f t="shared" si="69"/>
        <v>20132.025</v>
      </c>
      <c r="J366" s="32">
        <f t="shared" si="70"/>
        <v>20132.025</v>
      </c>
      <c r="K366" s="32">
        <f t="shared" ref="K366:P366" si="77">SUM(K367,K406,K417,K418,K419,K423)</f>
        <v>4010.835</v>
      </c>
      <c r="L366" s="32">
        <f t="shared" si="77"/>
        <v>1725.03</v>
      </c>
      <c r="M366" s="32">
        <f t="shared" si="77"/>
        <v>14396.16</v>
      </c>
      <c r="N366" s="32">
        <f t="shared" si="77"/>
        <v>0</v>
      </c>
      <c r="O366" s="32">
        <f t="shared" si="77"/>
        <v>0</v>
      </c>
      <c r="P366" s="32">
        <f t="shared" si="77"/>
        <v>0</v>
      </c>
      <c r="Q366" s="33"/>
    </row>
    <row r="367" s="4" customFormat="1" ht="19" spans="1:17">
      <c r="A367" s="31" t="s">
        <v>207</v>
      </c>
      <c r="B367" s="32">
        <v>38</v>
      </c>
      <c r="C367" s="33" t="s">
        <v>282</v>
      </c>
      <c r="D367" s="33" t="s">
        <v>205</v>
      </c>
      <c r="E367" s="32">
        <f>SUM(E368:E405)</f>
        <v>240.347</v>
      </c>
      <c r="F367" s="31" t="s">
        <v>1207</v>
      </c>
      <c r="G367" s="34" t="s">
        <v>637</v>
      </c>
      <c r="H367" s="33" t="s">
        <v>115</v>
      </c>
      <c r="I367" s="32">
        <f t="shared" si="69"/>
        <v>11878.785</v>
      </c>
      <c r="J367" s="32">
        <f t="shared" si="70"/>
        <v>11878.785</v>
      </c>
      <c r="K367" s="32">
        <f t="shared" ref="K367:P367" si="78">SUM(K368:K405)</f>
        <v>2304.675</v>
      </c>
      <c r="L367" s="32">
        <f t="shared" si="78"/>
        <v>921.87</v>
      </c>
      <c r="M367" s="32">
        <f t="shared" si="78"/>
        <v>8652.24</v>
      </c>
      <c r="N367" s="32">
        <f t="shared" si="78"/>
        <v>0</v>
      </c>
      <c r="O367" s="32">
        <f t="shared" si="78"/>
        <v>0</v>
      </c>
      <c r="P367" s="32">
        <f t="shared" si="78"/>
        <v>0</v>
      </c>
      <c r="Q367" s="33" t="s">
        <v>206</v>
      </c>
    </row>
    <row r="368" s="4" customFormat="1" ht="9.5" spans="1:17">
      <c r="A368" s="198" t="s">
        <v>1208</v>
      </c>
      <c r="B368" s="32">
        <v>1</v>
      </c>
      <c r="C368" s="33" t="s">
        <v>282</v>
      </c>
      <c r="D368" s="33" t="s">
        <v>205</v>
      </c>
      <c r="E368" s="32">
        <v>1.2</v>
      </c>
      <c r="F368" s="34" t="s">
        <v>503</v>
      </c>
      <c r="G368" s="34" t="s">
        <v>637</v>
      </c>
      <c r="H368" s="33" t="s">
        <v>115</v>
      </c>
      <c r="I368" s="32">
        <f t="shared" ref="I368:I408" si="79">SUM(J368,N368:P368)</f>
        <v>96</v>
      </c>
      <c r="J368" s="32">
        <f t="shared" ref="J368:J408" si="80">SUM(K368:M368)</f>
        <v>96</v>
      </c>
      <c r="K368" s="32"/>
      <c r="L368" s="32"/>
      <c r="M368" s="106">
        <v>96</v>
      </c>
      <c r="N368" s="32"/>
      <c r="O368" s="32"/>
      <c r="P368" s="32"/>
      <c r="Q368" s="33" t="s">
        <v>206</v>
      </c>
    </row>
    <row r="369" s="4" customFormat="1" ht="19" spans="1:17">
      <c r="A369" s="198" t="s">
        <v>1209</v>
      </c>
      <c r="B369" s="32">
        <v>1</v>
      </c>
      <c r="C369" s="33" t="s">
        <v>282</v>
      </c>
      <c r="D369" s="33" t="s">
        <v>205</v>
      </c>
      <c r="E369" s="32">
        <v>0.6</v>
      </c>
      <c r="F369" s="34" t="s">
        <v>503</v>
      </c>
      <c r="G369" s="34" t="s">
        <v>637</v>
      </c>
      <c r="H369" s="33" t="s">
        <v>115</v>
      </c>
      <c r="I369" s="32">
        <f t="shared" si="79"/>
        <v>36</v>
      </c>
      <c r="J369" s="32">
        <f t="shared" si="80"/>
        <v>36</v>
      </c>
      <c r="K369" s="32"/>
      <c r="L369" s="32"/>
      <c r="M369" s="106">
        <v>36</v>
      </c>
      <c r="N369" s="32"/>
      <c r="O369" s="32"/>
      <c r="P369" s="32"/>
      <c r="Q369" s="33" t="s">
        <v>206</v>
      </c>
    </row>
    <row r="370" s="4" customFormat="1" ht="23" customHeight="1" spans="1:17">
      <c r="A370" s="198" t="s">
        <v>1210</v>
      </c>
      <c r="B370" s="32">
        <v>1</v>
      </c>
      <c r="C370" s="33" t="s">
        <v>282</v>
      </c>
      <c r="D370" s="33" t="s">
        <v>205</v>
      </c>
      <c r="E370" s="32">
        <v>6.5</v>
      </c>
      <c r="F370" s="34" t="s">
        <v>503</v>
      </c>
      <c r="G370" s="34" t="s">
        <v>637</v>
      </c>
      <c r="H370" s="33" t="s">
        <v>115</v>
      </c>
      <c r="I370" s="32">
        <f t="shared" si="79"/>
        <v>228</v>
      </c>
      <c r="J370" s="32">
        <f t="shared" si="80"/>
        <v>228</v>
      </c>
      <c r="K370" s="32"/>
      <c r="L370" s="32"/>
      <c r="M370" s="106">
        <v>228</v>
      </c>
      <c r="N370" s="32"/>
      <c r="O370" s="32"/>
      <c r="P370" s="32"/>
      <c r="Q370" s="33" t="s">
        <v>206</v>
      </c>
    </row>
    <row r="371" s="4" customFormat="1" ht="23" customHeight="1" spans="1:17">
      <c r="A371" s="198" t="s">
        <v>1211</v>
      </c>
      <c r="B371" s="32">
        <v>1</v>
      </c>
      <c r="C371" s="33" t="s">
        <v>282</v>
      </c>
      <c r="D371" s="33" t="s">
        <v>205</v>
      </c>
      <c r="E371" s="32">
        <v>3</v>
      </c>
      <c r="F371" s="34" t="s">
        <v>503</v>
      </c>
      <c r="G371" s="34" t="s">
        <v>637</v>
      </c>
      <c r="H371" s="33" t="s">
        <v>115</v>
      </c>
      <c r="I371" s="32">
        <f t="shared" si="79"/>
        <v>129</v>
      </c>
      <c r="J371" s="32">
        <f t="shared" si="80"/>
        <v>129</v>
      </c>
      <c r="K371" s="32"/>
      <c r="L371" s="32"/>
      <c r="M371" s="47">
        <v>129</v>
      </c>
      <c r="N371" s="32"/>
      <c r="O371" s="32"/>
      <c r="P371" s="32"/>
      <c r="Q371" s="33" t="s">
        <v>206</v>
      </c>
    </row>
    <row r="372" s="4" customFormat="1" ht="24" customHeight="1" spans="1:17">
      <c r="A372" s="198" t="s">
        <v>1212</v>
      </c>
      <c r="B372" s="32">
        <v>1</v>
      </c>
      <c r="C372" s="33" t="s">
        <v>282</v>
      </c>
      <c r="D372" s="33" t="s">
        <v>205</v>
      </c>
      <c r="E372" s="32">
        <v>13</v>
      </c>
      <c r="F372" s="34" t="s">
        <v>503</v>
      </c>
      <c r="G372" s="34" t="s">
        <v>637</v>
      </c>
      <c r="H372" s="33" t="s">
        <v>115</v>
      </c>
      <c r="I372" s="32">
        <f t="shared" si="79"/>
        <v>455</v>
      </c>
      <c r="J372" s="32">
        <f t="shared" si="80"/>
        <v>455</v>
      </c>
      <c r="K372" s="32"/>
      <c r="L372" s="32"/>
      <c r="M372" s="106">
        <v>455</v>
      </c>
      <c r="N372" s="32"/>
      <c r="O372" s="32"/>
      <c r="P372" s="32"/>
      <c r="Q372" s="33" t="s">
        <v>206</v>
      </c>
    </row>
    <row r="373" s="4" customFormat="1" ht="28.5" spans="1:17">
      <c r="A373" s="198" t="s">
        <v>1213</v>
      </c>
      <c r="B373" s="32">
        <v>1</v>
      </c>
      <c r="C373" s="33" t="s">
        <v>282</v>
      </c>
      <c r="D373" s="33" t="s">
        <v>205</v>
      </c>
      <c r="E373" s="32">
        <v>7.5</v>
      </c>
      <c r="F373" s="34" t="s">
        <v>503</v>
      </c>
      <c r="G373" s="34" t="s">
        <v>637</v>
      </c>
      <c r="H373" s="33" t="s">
        <v>115</v>
      </c>
      <c r="I373" s="32">
        <f t="shared" si="79"/>
        <v>600</v>
      </c>
      <c r="J373" s="32">
        <f t="shared" si="80"/>
        <v>600</v>
      </c>
      <c r="K373" s="32"/>
      <c r="L373" s="32"/>
      <c r="M373" s="106">
        <v>600</v>
      </c>
      <c r="N373" s="32"/>
      <c r="O373" s="32"/>
      <c r="P373" s="32"/>
      <c r="Q373" s="33" t="s">
        <v>206</v>
      </c>
    </row>
    <row r="374" s="4" customFormat="1" ht="19" spans="1:17">
      <c r="A374" s="198" t="s">
        <v>1214</v>
      </c>
      <c r="B374" s="32">
        <v>1</v>
      </c>
      <c r="C374" s="33" t="s">
        <v>282</v>
      </c>
      <c r="D374" s="33" t="s">
        <v>205</v>
      </c>
      <c r="E374" s="32">
        <v>1.2</v>
      </c>
      <c r="F374" s="34" t="s">
        <v>503</v>
      </c>
      <c r="G374" s="34" t="s">
        <v>637</v>
      </c>
      <c r="H374" s="33" t="s">
        <v>115</v>
      </c>
      <c r="I374" s="32">
        <f t="shared" si="79"/>
        <v>72</v>
      </c>
      <c r="J374" s="32">
        <f t="shared" si="80"/>
        <v>72</v>
      </c>
      <c r="K374" s="32"/>
      <c r="L374" s="32"/>
      <c r="M374" s="106">
        <v>72</v>
      </c>
      <c r="N374" s="32"/>
      <c r="O374" s="32"/>
      <c r="P374" s="32"/>
      <c r="Q374" s="33" t="s">
        <v>206</v>
      </c>
    </row>
    <row r="375" s="4" customFormat="1" ht="24" customHeight="1" spans="1:17">
      <c r="A375" s="198" t="s">
        <v>1215</v>
      </c>
      <c r="B375" s="32">
        <v>1</v>
      </c>
      <c r="C375" s="33" t="s">
        <v>282</v>
      </c>
      <c r="D375" s="33" t="s">
        <v>205</v>
      </c>
      <c r="E375" s="32">
        <v>18.3</v>
      </c>
      <c r="F375" s="34" t="s">
        <v>503</v>
      </c>
      <c r="G375" s="34" t="s">
        <v>637</v>
      </c>
      <c r="H375" s="33" t="s">
        <v>115</v>
      </c>
      <c r="I375" s="32">
        <f t="shared" si="79"/>
        <v>641</v>
      </c>
      <c r="J375" s="32">
        <f t="shared" si="80"/>
        <v>641</v>
      </c>
      <c r="K375" s="32"/>
      <c r="L375" s="32"/>
      <c r="M375" s="106">
        <v>641</v>
      </c>
      <c r="N375" s="32"/>
      <c r="O375" s="32"/>
      <c r="P375" s="32"/>
      <c r="Q375" s="33" t="s">
        <v>206</v>
      </c>
    </row>
    <row r="376" s="4" customFormat="1" ht="22" customHeight="1" spans="1:17">
      <c r="A376" s="198" t="s">
        <v>1216</v>
      </c>
      <c r="B376" s="32">
        <v>1</v>
      </c>
      <c r="C376" s="33" t="s">
        <v>282</v>
      </c>
      <c r="D376" s="33" t="s">
        <v>205</v>
      </c>
      <c r="E376" s="32">
        <v>1.2</v>
      </c>
      <c r="F376" s="34" t="s">
        <v>503</v>
      </c>
      <c r="G376" s="34" t="s">
        <v>637</v>
      </c>
      <c r="H376" s="33" t="s">
        <v>115</v>
      </c>
      <c r="I376" s="32">
        <f t="shared" si="79"/>
        <v>96</v>
      </c>
      <c r="J376" s="32">
        <f t="shared" si="80"/>
        <v>96</v>
      </c>
      <c r="K376" s="32"/>
      <c r="L376" s="32"/>
      <c r="M376" s="106">
        <v>96</v>
      </c>
      <c r="N376" s="32"/>
      <c r="O376" s="32"/>
      <c r="P376" s="32"/>
      <c r="Q376" s="33" t="s">
        <v>206</v>
      </c>
    </row>
    <row r="377" s="4" customFormat="1" ht="19" spans="1:17">
      <c r="A377" s="198" t="s">
        <v>1217</v>
      </c>
      <c r="B377" s="32">
        <v>1</v>
      </c>
      <c r="C377" s="33" t="s">
        <v>282</v>
      </c>
      <c r="D377" s="33" t="s">
        <v>205</v>
      </c>
      <c r="E377" s="32">
        <v>3.2</v>
      </c>
      <c r="F377" s="34" t="s">
        <v>503</v>
      </c>
      <c r="G377" s="34" t="s">
        <v>637</v>
      </c>
      <c r="H377" s="33" t="s">
        <v>115</v>
      </c>
      <c r="I377" s="32">
        <f t="shared" si="79"/>
        <v>88</v>
      </c>
      <c r="J377" s="32">
        <f t="shared" si="80"/>
        <v>88</v>
      </c>
      <c r="K377" s="32"/>
      <c r="L377" s="32"/>
      <c r="M377" s="106">
        <v>88</v>
      </c>
      <c r="N377" s="32"/>
      <c r="O377" s="32"/>
      <c r="P377" s="32"/>
      <c r="Q377" s="33" t="s">
        <v>206</v>
      </c>
    </row>
    <row r="378" s="4" customFormat="1" ht="25" customHeight="1" spans="1:17">
      <c r="A378" s="198" t="s">
        <v>1218</v>
      </c>
      <c r="B378" s="32">
        <v>1</v>
      </c>
      <c r="C378" s="33" t="s">
        <v>282</v>
      </c>
      <c r="D378" s="33" t="s">
        <v>205</v>
      </c>
      <c r="E378" s="32">
        <v>1.2</v>
      </c>
      <c r="F378" s="34" t="s">
        <v>503</v>
      </c>
      <c r="G378" s="34" t="s">
        <v>637</v>
      </c>
      <c r="H378" s="33" t="s">
        <v>115</v>
      </c>
      <c r="I378" s="32">
        <f t="shared" si="79"/>
        <v>96</v>
      </c>
      <c r="J378" s="32">
        <f t="shared" si="80"/>
        <v>96</v>
      </c>
      <c r="K378" s="32"/>
      <c r="L378" s="32"/>
      <c r="M378" s="106">
        <v>96</v>
      </c>
      <c r="N378" s="32"/>
      <c r="O378" s="32"/>
      <c r="P378" s="32"/>
      <c r="Q378" s="33" t="s">
        <v>206</v>
      </c>
    </row>
    <row r="379" s="4" customFormat="1" ht="24" customHeight="1" spans="1:17">
      <c r="A379" s="198" t="s">
        <v>1219</v>
      </c>
      <c r="B379" s="32">
        <v>1</v>
      </c>
      <c r="C379" s="33" t="s">
        <v>282</v>
      </c>
      <c r="D379" s="33" t="s">
        <v>205</v>
      </c>
      <c r="E379" s="32">
        <v>4.8</v>
      </c>
      <c r="F379" s="34" t="s">
        <v>503</v>
      </c>
      <c r="G379" s="34" t="s">
        <v>637</v>
      </c>
      <c r="H379" s="33" t="s">
        <v>115</v>
      </c>
      <c r="I379" s="32">
        <f t="shared" si="79"/>
        <v>384</v>
      </c>
      <c r="J379" s="32">
        <f t="shared" si="80"/>
        <v>384</v>
      </c>
      <c r="K379" s="32"/>
      <c r="L379" s="32"/>
      <c r="M379" s="106">
        <v>384</v>
      </c>
      <c r="N379" s="32"/>
      <c r="O379" s="32"/>
      <c r="P379" s="32"/>
      <c r="Q379" s="33" t="s">
        <v>206</v>
      </c>
    </row>
    <row r="380" s="4" customFormat="1" ht="24" customHeight="1" spans="1:17">
      <c r="A380" s="198" t="s">
        <v>1220</v>
      </c>
      <c r="B380" s="32">
        <v>1</v>
      </c>
      <c r="C380" s="33" t="s">
        <v>282</v>
      </c>
      <c r="D380" s="33" t="s">
        <v>205</v>
      </c>
      <c r="E380" s="32">
        <v>5.6</v>
      </c>
      <c r="F380" s="34" t="s">
        <v>503</v>
      </c>
      <c r="G380" s="34" t="s">
        <v>637</v>
      </c>
      <c r="H380" s="33" t="s">
        <v>115</v>
      </c>
      <c r="I380" s="32">
        <f t="shared" si="79"/>
        <v>410</v>
      </c>
      <c r="J380" s="32">
        <f t="shared" si="80"/>
        <v>410</v>
      </c>
      <c r="K380" s="32"/>
      <c r="L380" s="32"/>
      <c r="M380" s="106">
        <v>410</v>
      </c>
      <c r="N380" s="32"/>
      <c r="O380" s="32"/>
      <c r="P380" s="32"/>
      <c r="Q380" s="33" t="s">
        <v>206</v>
      </c>
    </row>
    <row r="381" s="4" customFormat="1" ht="27" customHeight="1" spans="1:17">
      <c r="A381" s="198" t="s">
        <v>1221</v>
      </c>
      <c r="B381" s="32">
        <v>1</v>
      </c>
      <c r="C381" s="33" t="s">
        <v>282</v>
      </c>
      <c r="D381" s="33" t="s">
        <v>205</v>
      </c>
      <c r="E381" s="32">
        <v>16</v>
      </c>
      <c r="F381" s="34" t="s">
        <v>503</v>
      </c>
      <c r="G381" s="34" t="s">
        <v>637</v>
      </c>
      <c r="H381" s="33" t="s">
        <v>115</v>
      </c>
      <c r="I381" s="32">
        <f t="shared" si="79"/>
        <v>560</v>
      </c>
      <c r="J381" s="32">
        <f t="shared" si="80"/>
        <v>560</v>
      </c>
      <c r="K381" s="32"/>
      <c r="L381" s="32"/>
      <c r="M381" s="106">
        <v>560</v>
      </c>
      <c r="N381" s="32"/>
      <c r="O381" s="32"/>
      <c r="P381" s="32"/>
      <c r="Q381" s="33" t="s">
        <v>206</v>
      </c>
    </row>
    <row r="382" s="4" customFormat="1" ht="18" customHeight="1" spans="1:17">
      <c r="A382" s="198" t="s">
        <v>1222</v>
      </c>
      <c r="B382" s="32">
        <v>1</v>
      </c>
      <c r="C382" s="33" t="s">
        <v>282</v>
      </c>
      <c r="D382" s="33" t="s">
        <v>205</v>
      </c>
      <c r="E382" s="32">
        <v>0.56</v>
      </c>
      <c r="F382" s="34" t="s">
        <v>503</v>
      </c>
      <c r="G382" s="34" t="s">
        <v>637</v>
      </c>
      <c r="H382" s="33" t="s">
        <v>115</v>
      </c>
      <c r="I382" s="32">
        <f t="shared" si="79"/>
        <v>1800</v>
      </c>
      <c r="J382" s="32">
        <f t="shared" si="80"/>
        <v>1800</v>
      </c>
      <c r="K382" s="32"/>
      <c r="L382" s="32"/>
      <c r="M382" s="200">
        <v>1800</v>
      </c>
      <c r="N382" s="32"/>
      <c r="O382" s="32"/>
      <c r="P382" s="32"/>
      <c r="Q382" s="33" t="s">
        <v>206</v>
      </c>
    </row>
    <row r="383" s="4" customFormat="1" ht="19" customHeight="1" spans="1:17">
      <c r="A383" s="198" t="s">
        <v>1223</v>
      </c>
      <c r="B383" s="32">
        <v>1</v>
      </c>
      <c r="C383" s="33" t="s">
        <v>282</v>
      </c>
      <c r="D383" s="33" t="s">
        <v>205</v>
      </c>
      <c r="E383" s="32">
        <v>7</v>
      </c>
      <c r="F383" s="34" t="s">
        <v>503</v>
      </c>
      <c r="G383" s="34" t="s">
        <v>637</v>
      </c>
      <c r="H383" s="33" t="s">
        <v>115</v>
      </c>
      <c r="I383" s="32">
        <f t="shared" si="79"/>
        <v>420</v>
      </c>
      <c r="J383" s="32">
        <f t="shared" si="80"/>
        <v>420</v>
      </c>
      <c r="K383" s="32"/>
      <c r="L383" s="32"/>
      <c r="M383" s="200">
        <v>420</v>
      </c>
      <c r="N383" s="32"/>
      <c r="O383" s="32"/>
      <c r="P383" s="32"/>
      <c r="Q383" s="33" t="s">
        <v>206</v>
      </c>
    </row>
    <row r="384" s="4" customFormat="1" ht="9.5" spans="1:17">
      <c r="A384" s="198" t="s">
        <v>1224</v>
      </c>
      <c r="B384" s="32">
        <v>1</v>
      </c>
      <c r="C384" s="33" t="s">
        <v>282</v>
      </c>
      <c r="D384" s="33" t="s">
        <v>205</v>
      </c>
      <c r="E384" s="32">
        <v>1.2</v>
      </c>
      <c r="F384" s="34" t="s">
        <v>1225</v>
      </c>
      <c r="G384" s="34" t="s">
        <v>637</v>
      </c>
      <c r="H384" s="33" t="s">
        <v>115</v>
      </c>
      <c r="I384" s="32">
        <f t="shared" si="79"/>
        <v>4.8</v>
      </c>
      <c r="J384" s="32">
        <f t="shared" si="80"/>
        <v>4.8</v>
      </c>
      <c r="K384" s="32"/>
      <c r="L384" s="32"/>
      <c r="M384" s="200">
        <v>4.8</v>
      </c>
      <c r="N384" s="32"/>
      <c r="O384" s="32"/>
      <c r="P384" s="32"/>
      <c r="Q384" s="33" t="s">
        <v>206</v>
      </c>
    </row>
    <row r="385" s="4" customFormat="1" ht="9.5" spans="1:17">
      <c r="A385" s="198" t="s">
        <v>1226</v>
      </c>
      <c r="B385" s="32">
        <v>1</v>
      </c>
      <c r="C385" s="33" t="s">
        <v>282</v>
      </c>
      <c r="D385" s="33" t="s">
        <v>205</v>
      </c>
      <c r="E385" s="32">
        <v>8</v>
      </c>
      <c r="F385" s="34" t="s">
        <v>1225</v>
      </c>
      <c r="G385" s="34" t="s">
        <v>637</v>
      </c>
      <c r="H385" s="33" t="s">
        <v>115</v>
      </c>
      <c r="I385" s="32">
        <f t="shared" si="79"/>
        <v>32</v>
      </c>
      <c r="J385" s="32">
        <f t="shared" si="80"/>
        <v>32</v>
      </c>
      <c r="K385" s="32"/>
      <c r="L385" s="32"/>
      <c r="M385" s="200">
        <v>32</v>
      </c>
      <c r="N385" s="32"/>
      <c r="O385" s="32"/>
      <c r="P385" s="32"/>
      <c r="Q385" s="33" t="s">
        <v>206</v>
      </c>
    </row>
    <row r="386" s="4" customFormat="1" ht="9.5" spans="1:17">
      <c r="A386" s="198" t="s">
        <v>1227</v>
      </c>
      <c r="B386" s="33">
        <v>1</v>
      </c>
      <c r="C386" s="33" t="s">
        <v>282</v>
      </c>
      <c r="D386" s="33" t="s">
        <v>205</v>
      </c>
      <c r="E386" s="32">
        <v>0.8</v>
      </c>
      <c r="F386" s="34" t="s">
        <v>1225</v>
      </c>
      <c r="G386" s="34" t="s">
        <v>637</v>
      </c>
      <c r="H386" s="33" t="s">
        <v>115</v>
      </c>
      <c r="I386" s="32">
        <f t="shared" si="79"/>
        <v>3.2</v>
      </c>
      <c r="J386" s="32">
        <f t="shared" si="80"/>
        <v>3.2</v>
      </c>
      <c r="K386" s="32"/>
      <c r="L386" s="32"/>
      <c r="M386" s="200">
        <v>3.2</v>
      </c>
      <c r="N386" s="32"/>
      <c r="O386" s="32"/>
      <c r="P386" s="32"/>
      <c r="Q386" s="33" t="s">
        <v>206</v>
      </c>
    </row>
    <row r="387" s="4" customFormat="1" ht="9.5" spans="1:17">
      <c r="A387" s="198" t="s">
        <v>1228</v>
      </c>
      <c r="B387" s="33">
        <v>1</v>
      </c>
      <c r="C387" s="33" t="s">
        <v>282</v>
      </c>
      <c r="D387" s="33" t="s">
        <v>205</v>
      </c>
      <c r="E387" s="32">
        <v>7</v>
      </c>
      <c r="F387" s="34" t="s">
        <v>1225</v>
      </c>
      <c r="G387" s="34" t="s">
        <v>637</v>
      </c>
      <c r="H387" s="33" t="s">
        <v>115</v>
      </c>
      <c r="I387" s="32">
        <f t="shared" si="79"/>
        <v>28</v>
      </c>
      <c r="J387" s="32">
        <f t="shared" si="80"/>
        <v>28</v>
      </c>
      <c r="K387" s="32"/>
      <c r="L387" s="32"/>
      <c r="M387" s="200">
        <v>28</v>
      </c>
      <c r="N387" s="32"/>
      <c r="O387" s="32"/>
      <c r="P387" s="32"/>
      <c r="Q387" s="33" t="s">
        <v>206</v>
      </c>
    </row>
    <row r="388" s="4" customFormat="1" ht="9.5" spans="1:17">
      <c r="A388" s="198" t="s">
        <v>1229</v>
      </c>
      <c r="B388" s="33">
        <v>1</v>
      </c>
      <c r="C388" s="33" t="s">
        <v>282</v>
      </c>
      <c r="D388" s="33" t="s">
        <v>205</v>
      </c>
      <c r="E388" s="32">
        <v>10</v>
      </c>
      <c r="F388" s="34" t="s">
        <v>1225</v>
      </c>
      <c r="G388" s="34" t="s">
        <v>637</v>
      </c>
      <c r="H388" s="33" t="s">
        <v>115</v>
      </c>
      <c r="I388" s="32">
        <f t="shared" si="79"/>
        <v>40</v>
      </c>
      <c r="J388" s="32">
        <f t="shared" si="80"/>
        <v>40</v>
      </c>
      <c r="K388" s="32"/>
      <c r="L388" s="32"/>
      <c r="M388" s="200">
        <v>40</v>
      </c>
      <c r="N388" s="32"/>
      <c r="O388" s="32"/>
      <c r="P388" s="32"/>
      <c r="Q388" s="33" t="s">
        <v>206</v>
      </c>
    </row>
    <row r="389" s="4" customFormat="1" ht="9.5" spans="1:17">
      <c r="A389" s="198" t="s">
        <v>1230</v>
      </c>
      <c r="B389" s="33">
        <v>1</v>
      </c>
      <c r="C389" s="33" t="s">
        <v>282</v>
      </c>
      <c r="D389" s="33" t="s">
        <v>205</v>
      </c>
      <c r="E389" s="32">
        <v>4</v>
      </c>
      <c r="F389" s="34" t="s">
        <v>1225</v>
      </c>
      <c r="G389" s="34" t="s">
        <v>637</v>
      </c>
      <c r="H389" s="33" t="s">
        <v>115</v>
      </c>
      <c r="I389" s="32">
        <f t="shared" si="79"/>
        <v>16</v>
      </c>
      <c r="J389" s="32">
        <f t="shared" si="80"/>
        <v>16</v>
      </c>
      <c r="K389" s="32"/>
      <c r="L389" s="32"/>
      <c r="M389" s="200">
        <v>16</v>
      </c>
      <c r="N389" s="32"/>
      <c r="O389" s="32"/>
      <c r="P389" s="32"/>
      <c r="Q389" s="33" t="s">
        <v>206</v>
      </c>
    </row>
    <row r="390" s="4" customFormat="1" ht="9.5" spans="1:17">
      <c r="A390" s="198" t="s">
        <v>1231</v>
      </c>
      <c r="B390" s="33">
        <v>1</v>
      </c>
      <c r="C390" s="33" t="s">
        <v>282</v>
      </c>
      <c r="D390" s="33" t="s">
        <v>205</v>
      </c>
      <c r="E390" s="32">
        <v>4</v>
      </c>
      <c r="F390" s="34" t="s">
        <v>1225</v>
      </c>
      <c r="G390" s="34" t="s">
        <v>637</v>
      </c>
      <c r="H390" s="33" t="s">
        <v>115</v>
      </c>
      <c r="I390" s="32">
        <f t="shared" si="79"/>
        <v>16</v>
      </c>
      <c r="J390" s="32">
        <f t="shared" si="80"/>
        <v>16</v>
      </c>
      <c r="K390" s="32"/>
      <c r="L390" s="32"/>
      <c r="M390" s="200">
        <v>16</v>
      </c>
      <c r="N390" s="32"/>
      <c r="O390" s="32"/>
      <c r="P390" s="32"/>
      <c r="Q390" s="33" t="s">
        <v>206</v>
      </c>
    </row>
    <row r="391" s="4" customFormat="1" ht="9.5" spans="1:17">
      <c r="A391" s="198" t="s">
        <v>1232</v>
      </c>
      <c r="B391" s="33">
        <v>1</v>
      </c>
      <c r="C391" s="33" t="s">
        <v>282</v>
      </c>
      <c r="D391" s="33" t="s">
        <v>205</v>
      </c>
      <c r="E391" s="32">
        <v>1.839</v>
      </c>
      <c r="F391" s="34" t="s">
        <v>503</v>
      </c>
      <c r="G391" s="34" t="s">
        <v>637</v>
      </c>
      <c r="H391" s="33" t="s">
        <v>115</v>
      </c>
      <c r="I391" s="32">
        <f t="shared" si="79"/>
        <v>101.145</v>
      </c>
      <c r="J391" s="32">
        <f t="shared" si="80"/>
        <v>101.145</v>
      </c>
      <c r="K391" s="32">
        <v>45.975</v>
      </c>
      <c r="L391" s="32">
        <v>18.39</v>
      </c>
      <c r="M391" s="104">
        <v>36.78</v>
      </c>
      <c r="N391" s="32"/>
      <c r="O391" s="32"/>
      <c r="P391" s="32"/>
      <c r="Q391" s="33" t="s">
        <v>206</v>
      </c>
    </row>
    <row r="392" s="4" customFormat="1" ht="9.5" spans="1:17">
      <c r="A392" s="198" t="s">
        <v>1233</v>
      </c>
      <c r="B392" s="33">
        <v>1</v>
      </c>
      <c r="C392" s="33" t="s">
        <v>282</v>
      </c>
      <c r="D392" s="33" t="s">
        <v>205</v>
      </c>
      <c r="E392" s="32">
        <v>1.955</v>
      </c>
      <c r="F392" s="34" t="s">
        <v>503</v>
      </c>
      <c r="G392" s="34" t="s">
        <v>637</v>
      </c>
      <c r="H392" s="33" t="s">
        <v>115</v>
      </c>
      <c r="I392" s="32">
        <f t="shared" si="79"/>
        <v>107.525</v>
      </c>
      <c r="J392" s="32">
        <f t="shared" si="80"/>
        <v>107.525</v>
      </c>
      <c r="K392" s="32">
        <v>48.875</v>
      </c>
      <c r="L392" s="32">
        <v>19.55</v>
      </c>
      <c r="M392" s="104">
        <v>39.1</v>
      </c>
      <c r="N392" s="32"/>
      <c r="O392" s="32"/>
      <c r="P392" s="32"/>
      <c r="Q392" s="33" t="s">
        <v>206</v>
      </c>
    </row>
    <row r="393" s="4" customFormat="1" ht="9.5" spans="1:17">
      <c r="A393" s="198" t="s">
        <v>1234</v>
      </c>
      <c r="B393" s="33">
        <v>1</v>
      </c>
      <c r="C393" s="33" t="s">
        <v>282</v>
      </c>
      <c r="D393" s="33" t="s">
        <v>205</v>
      </c>
      <c r="E393" s="32">
        <v>2.462</v>
      </c>
      <c r="F393" s="34" t="s">
        <v>503</v>
      </c>
      <c r="G393" s="34" t="s">
        <v>637</v>
      </c>
      <c r="H393" s="33" t="s">
        <v>115</v>
      </c>
      <c r="I393" s="32">
        <f t="shared" si="79"/>
        <v>135.41</v>
      </c>
      <c r="J393" s="32">
        <f t="shared" si="80"/>
        <v>135.41</v>
      </c>
      <c r="K393" s="32">
        <v>61.55</v>
      </c>
      <c r="L393" s="32">
        <v>24.62</v>
      </c>
      <c r="M393" s="104">
        <v>49.24</v>
      </c>
      <c r="N393" s="32"/>
      <c r="O393" s="32"/>
      <c r="P393" s="32"/>
      <c r="Q393" s="33" t="s">
        <v>206</v>
      </c>
    </row>
    <row r="394" s="4" customFormat="1" ht="9.5" spans="1:17">
      <c r="A394" s="198" t="s">
        <v>1235</v>
      </c>
      <c r="B394" s="33">
        <v>1</v>
      </c>
      <c r="C394" s="33" t="s">
        <v>282</v>
      </c>
      <c r="D394" s="33" t="s">
        <v>205</v>
      </c>
      <c r="E394" s="32">
        <v>4.759</v>
      </c>
      <c r="F394" s="34" t="s">
        <v>503</v>
      </c>
      <c r="G394" s="34" t="s">
        <v>637</v>
      </c>
      <c r="H394" s="33" t="s">
        <v>115</v>
      </c>
      <c r="I394" s="32">
        <f t="shared" si="79"/>
        <v>261.745</v>
      </c>
      <c r="J394" s="32">
        <f t="shared" si="80"/>
        <v>261.745</v>
      </c>
      <c r="K394" s="32">
        <v>118.975</v>
      </c>
      <c r="L394" s="32">
        <v>47.59</v>
      </c>
      <c r="M394" s="104">
        <v>95.18</v>
      </c>
      <c r="N394" s="32"/>
      <c r="O394" s="32"/>
      <c r="P394" s="32"/>
      <c r="Q394" s="33" t="s">
        <v>206</v>
      </c>
    </row>
    <row r="395" s="4" customFormat="1" ht="9.5" spans="1:17">
      <c r="A395" s="198" t="s">
        <v>1236</v>
      </c>
      <c r="B395" s="33">
        <v>1</v>
      </c>
      <c r="C395" s="33" t="s">
        <v>282</v>
      </c>
      <c r="D395" s="33" t="s">
        <v>205</v>
      </c>
      <c r="E395" s="32">
        <v>4.107</v>
      </c>
      <c r="F395" s="34" t="s">
        <v>503</v>
      </c>
      <c r="G395" s="34" t="s">
        <v>637</v>
      </c>
      <c r="H395" s="33" t="s">
        <v>115</v>
      </c>
      <c r="I395" s="32">
        <f t="shared" si="79"/>
        <v>225.885</v>
      </c>
      <c r="J395" s="32">
        <f t="shared" si="80"/>
        <v>225.885</v>
      </c>
      <c r="K395" s="32">
        <v>102.675</v>
      </c>
      <c r="L395" s="32">
        <v>41.07</v>
      </c>
      <c r="M395" s="104">
        <v>82.14</v>
      </c>
      <c r="N395" s="32"/>
      <c r="O395" s="32"/>
      <c r="P395" s="32"/>
      <c r="Q395" s="33" t="s">
        <v>206</v>
      </c>
    </row>
    <row r="396" s="4" customFormat="1" ht="9.5" spans="1:17">
      <c r="A396" s="198" t="s">
        <v>1237</v>
      </c>
      <c r="B396" s="33">
        <v>1</v>
      </c>
      <c r="C396" s="33" t="s">
        <v>282</v>
      </c>
      <c r="D396" s="33" t="s">
        <v>205</v>
      </c>
      <c r="E396" s="32">
        <v>9.042</v>
      </c>
      <c r="F396" s="34" t="s">
        <v>503</v>
      </c>
      <c r="G396" s="34" t="s">
        <v>637</v>
      </c>
      <c r="H396" s="33" t="s">
        <v>115</v>
      </c>
      <c r="I396" s="32">
        <f t="shared" si="79"/>
        <v>497.31</v>
      </c>
      <c r="J396" s="32">
        <f t="shared" si="80"/>
        <v>497.31</v>
      </c>
      <c r="K396" s="32">
        <v>226.05</v>
      </c>
      <c r="L396" s="32">
        <v>90.42</v>
      </c>
      <c r="M396" s="104">
        <v>180.84</v>
      </c>
      <c r="N396" s="32"/>
      <c r="O396" s="32"/>
      <c r="P396" s="32"/>
      <c r="Q396" s="33" t="s">
        <v>206</v>
      </c>
    </row>
    <row r="397" s="4" customFormat="1" ht="9.5" spans="1:17">
      <c r="A397" s="198" t="s">
        <v>1238</v>
      </c>
      <c r="B397" s="33">
        <v>1</v>
      </c>
      <c r="C397" s="33" t="s">
        <v>282</v>
      </c>
      <c r="D397" s="33" t="s">
        <v>205</v>
      </c>
      <c r="E397" s="32">
        <v>8.285</v>
      </c>
      <c r="F397" s="34" t="s">
        <v>503</v>
      </c>
      <c r="G397" s="34" t="s">
        <v>637</v>
      </c>
      <c r="H397" s="33" t="s">
        <v>115</v>
      </c>
      <c r="I397" s="32">
        <f t="shared" si="79"/>
        <v>455.675</v>
      </c>
      <c r="J397" s="32">
        <f t="shared" si="80"/>
        <v>455.675</v>
      </c>
      <c r="K397" s="32">
        <v>207.125</v>
      </c>
      <c r="L397" s="32">
        <v>82.85</v>
      </c>
      <c r="M397" s="104">
        <v>165.7</v>
      </c>
      <c r="N397" s="32"/>
      <c r="O397" s="32"/>
      <c r="P397" s="32"/>
      <c r="Q397" s="33" t="s">
        <v>206</v>
      </c>
    </row>
    <row r="398" s="4" customFormat="1" ht="9.5" spans="1:17">
      <c r="A398" s="198" t="s">
        <v>1239</v>
      </c>
      <c r="B398" s="33">
        <v>1</v>
      </c>
      <c r="C398" s="33" t="s">
        <v>282</v>
      </c>
      <c r="D398" s="33" t="s">
        <v>205</v>
      </c>
      <c r="E398" s="32">
        <v>17.565</v>
      </c>
      <c r="F398" s="34" t="s">
        <v>503</v>
      </c>
      <c r="G398" s="34" t="s">
        <v>637</v>
      </c>
      <c r="H398" s="33" t="s">
        <v>115</v>
      </c>
      <c r="I398" s="32">
        <f t="shared" si="79"/>
        <v>966.075</v>
      </c>
      <c r="J398" s="32">
        <f t="shared" si="80"/>
        <v>966.075</v>
      </c>
      <c r="K398" s="32">
        <v>439.125</v>
      </c>
      <c r="L398" s="32">
        <v>175.65</v>
      </c>
      <c r="M398" s="104">
        <v>351.3</v>
      </c>
      <c r="N398" s="32"/>
      <c r="O398" s="32"/>
      <c r="P398" s="32"/>
      <c r="Q398" s="33" t="s">
        <v>206</v>
      </c>
    </row>
    <row r="399" s="4" customFormat="1" ht="9.5" spans="1:17">
      <c r="A399" s="198" t="s">
        <v>1240</v>
      </c>
      <c r="B399" s="33">
        <v>1</v>
      </c>
      <c r="C399" s="33" t="s">
        <v>282</v>
      </c>
      <c r="D399" s="33" t="s">
        <v>205</v>
      </c>
      <c r="E399" s="32">
        <v>6.803</v>
      </c>
      <c r="F399" s="34" t="s">
        <v>503</v>
      </c>
      <c r="G399" s="34" t="s">
        <v>637</v>
      </c>
      <c r="H399" s="33" t="s">
        <v>115</v>
      </c>
      <c r="I399" s="32">
        <f t="shared" si="79"/>
        <v>374.165</v>
      </c>
      <c r="J399" s="32">
        <f t="shared" si="80"/>
        <v>374.165</v>
      </c>
      <c r="K399" s="32">
        <v>170.075</v>
      </c>
      <c r="L399" s="32">
        <v>68.03</v>
      </c>
      <c r="M399" s="104">
        <v>136.06</v>
      </c>
      <c r="N399" s="32"/>
      <c r="O399" s="32"/>
      <c r="P399" s="32"/>
      <c r="Q399" s="33" t="s">
        <v>206</v>
      </c>
    </row>
    <row r="400" s="4" customFormat="1" ht="9.5" spans="1:17">
      <c r="A400" s="198" t="s">
        <v>1241</v>
      </c>
      <c r="B400" s="33">
        <v>1</v>
      </c>
      <c r="C400" s="33" t="s">
        <v>282</v>
      </c>
      <c r="D400" s="33" t="s">
        <v>205</v>
      </c>
      <c r="E400" s="32">
        <v>11.012</v>
      </c>
      <c r="F400" s="34" t="s">
        <v>503</v>
      </c>
      <c r="G400" s="34" t="s">
        <v>637</v>
      </c>
      <c r="H400" s="33" t="s">
        <v>115</v>
      </c>
      <c r="I400" s="32">
        <f t="shared" si="79"/>
        <v>605.66</v>
      </c>
      <c r="J400" s="32">
        <f t="shared" si="80"/>
        <v>605.66</v>
      </c>
      <c r="K400" s="32">
        <v>275.3</v>
      </c>
      <c r="L400" s="32">
        <v>110.12</v>
      </c>
      <c r="M400" s="104">
        <v>220.24</v>
      </c>
      <c r="N400" s="32"/>
      <c r="O400" s="32"/>
      <c r="P400" s="32"/>
      <c r="Q400" s="33" t="s">
        <v>206</v>
      </c>
    </row>
    <row r="401" s="4" customFormat="1" ht="9.5" spans="1:17">
      <c r="A401" s="198" t="s">
        <v>1242</v>
      </c>
      <c r="B401" s="33">
        <v>1</v>
      </c>
      <c r="C401" s="33" t="s">
        <v>282</v>
      </c>
      <c r="D401" s="33" t="s">
        <v>205</v>
      </c>
      <c r="E401" s="32">
        <v>12.16</v>
      </c>
      <c r="F401" s="34" t="s">
        <v>503</v>
      </c>
      <c r="G401" s="34" t="s">
        <v>637</v>
      </c>
      <c r="H401" s="33" t="s">
        <v>115</v>
      </c>
      <c r="I401" s="32">
        <f t="shared" si="79"/>
        <v>668.8</v>
      </c>
      <c r="J401" s="32">
        <f t="shared" si="80"/>
        <v>668.8</v>
      </c>
      <c r="K401" s="32">
        <v>304</v>
      </c>
      <c r="L401" s="32">
        <v>121.6</v>
      </c>
      <c r="M401" s="104">
        <v>243.2</v>
      </c>
      <c r="N401" s="32"/>
      <c r="O401" s="32"/>
      <c r="P401" s="32"/>
      <c r="Q401" s="33" t="s">
        <v>206</v>
      </c>
    </row>
    <row r="402" s="4" customFormat="1" ht="9.5" spans="1:17">
      <c r="A402" s="198" t="s">
        <v>1243</v>
      </c>
      <c r="B402" s="33">
        <v>1</v>
      </c>
      <c r="C402" s="33" t="s">
        <v>282</v>
      </c>
      <c r="D402" s="33" t="s">
        <v>205</v>
      </c>
      <c r="E402" s="32">
        <v>12.198</v>
      </c>
      <c r="F402" s="34" t="s">
        <v>503</v>
      </c>
      <c r="G402" s="34" t="s">
        <v>637</v>
      </c>
      <c r="H402" s="33" t="s">
        <v>115</v>
      </c>
      <c r="I402" s="32">
        <f t="shared" si="79"/>
        <v>670.89</v>
      </c>
      <c r="J402" s="32">
        <f t="shared" si="80"/>
        <v>670.89</v>
      </c>
      <c r="K402" s="32">
        <v>304.95</v>
      </c>
      <c r="L402" s="32">
        <v>121.98</v>
      </c>
      <c r="M402" s="104">
        <v>243.96</v>
      </c>
      <c r="N402" s="32"/>
      <c r="O402" s="32"/>
      <c r="P402" s="32"/>
      <c r="Q402" s="33" t="s">
        <v>206</v>
      </c>
    </row>
    <row r="403" s="4" customFormat="1" ht="9.5" spans="1:17">
      <c r="A403" s="198" t="s">
        <v>1244</v>
      </c>
      <c r="B403" s="33">
        <v>1</v>
      </c>
      <c r="C403" s="33" t="s">
        <v>282</v>
      </c>
      <c r="D403" s="33" t="s">
        <v>205</v>
      </c>
      <c r="E403" s="32">
        <v>12.8</v>
      </c>
      <c r="F403" s="34" t="s">
        <v>503</v>
      </c>
      <c r="G403" s="34" t="s">
        <v>637</v>
      </c>
      <c r="H403" s="33" t="s">
        <v>115</v>
      </c>
      <c r="I403" s="32">
        <f t="shared" si="79"/>
        <v>320</v>
      </c>
      <c r="J403" s="32">
        <f t="shared" si="80"/>
        <v>320</v>
      </c>
      <c r="K403" s="32"/>
      <c r="L403" s="32"/>
      <c r="M403" s="104">
        <v>320</v>
      </c>
      <c r="N403" s="32"/>
      <c r="O403" s="32"/>
      <c r="P403" s="32"/>
      <c r="Q403" s="33" t="s">
        <v>206</v>
      </c>
    </row>
    <row r="404" s="4" customFormat="1" ht="9.5" spans="1:17">
      <c r="A404" s="198" t="s">
        <v>1245</v>
      </c>
      <c r="B404" s="33">
        <v>1</v>
      </c>
      <c r="C404" s="33" t="s">
        <v>282</v>
      </c>
      <c r="D404" s="33" t="s">
        <v>205</v>
      </c>
      <c r="E404" s="32">
        <v>5</v>
      </c>
      <c r="F404" s="34" t="s">
        <v>503</v>
      </c>
      <c r="G404" s="34" t="s">
        <v>637</v>
      </c>
      <c r="H404" s="33" t="s">
        <v>115</v>
      </c>
      <c r="I404" s="32">
        <f t="shared" si="79"/>
        <v>125</v>
      </c>
      <c r="J404" s="32">
        <f t="shared" si="80"/>
        <v>125</v>
      </c>
      <c r="K404" s="32"/>
      <c r="L404" s="32"/>
      <c r="M404" s="104">
        <v>125</v>
      </c>
      <c r="N404" s="32"/>
      <c r="O404" s="32"/>
      <c r="P404" s="32"/>
      <c r="Q404" s="33" t="s">
        <v>206</v>
      </c>
    </row>
    <row r="405" s="4" customFormat="1" customHeight="1" spans="1:17">
      <c r="A405" s="198" t="s">
        <v>1246</v>
      </c>
      <c r="B405" s="33">
        <v>1</v>
      </c>
      <c r="C405" s="33" t="s">
        <v>282</v>
      </c>
      <c r="D405" s="33" t="s">
        <v>205</v>
      </c>
      <c r="E405" s="32">
        <v>4.5</v>
      </c>
      <c r="F405" s="34" t="s">
        <v>503</v>
      </c>
      <c r="G405" s="34" t="s">
        <v>637</v>
      </c>
      <c r="H405" s="33" t="s">
        <v>115</v>
      </c>
      <c r="I405" s="32">
        <f t="shared" si="79"/>
        <v>112.5</v>
      </c>
      <c r="J405" s="32">
        <f t="shared" si="80"/>
        <v>112.5</v>
      </c>
      <c r="K405" s="32"/>
      <c r="L405" s="32"/>
      <c r="M405" s="104">
        <v>112.5</v>
      </c>
      <c r="N405" s="32"/>
      <c r="O405" s="32"/>
      <c r="P405" s="32"/>
      <c r="Q405" s="33" t="s">
        <v>206</v>
      </c>
    </row>
    <row r="406" s="4" customFormat="1" ht="17" customHeight="1" spans="1:17">
      <c r="A406" s="198" t="s">
        <v>209</v>
      </c>
      <c r="B406" s="33">
        <v>9</v>
      </c>
      <c r="C406" s="33" t="s">
        <v>282</v>
      </c>
      <c r="D406" s="33" t="s">
        <v>205</v>
      </c>
      <c r="E406" s="32">
        <v>41.226</v>
      </c>
      <c r="F406" s="31" t="s">
        <v>1247</v>
      </c>
      <c r="G406" s="34" t="s">
        <v>637</v>
      </c>
      <c r="H406" s="33" t="s">
        <v>378</v>
      </c>
      <c r="I406" s="32">
        <f t="shared" si="79"/>
        <v>2297.24</v>
      </c>
      <c r="J406" s="32">
        <f t="shared" si="80"/>
        <v>2297.24</v>
      </c>
      <c r="K406" s="32">
        <f t="shared" ref="K406:P406" si="81">SUM(K407:K416)</f>
        <v>598.16</v>
      </c>
      <c r="L406" s="32">
        <f t="shared" si="81"/>
        <v>788.16</v>
      </c>
      <c r="M406" s="32">
        <f t="shared" si="81"/>
        <v>910.92</v>
      </c>
      <c r="N406" s="32">
        <f t="shared" si="81"/>
        <v>0</v>
      </c>
      <c r="O406" s="32">
        <f t="shared" si="81"/>
        <v>0</v>
      </c>
      <c r="P406" s="32">
        <f t="shared" si="81"/>
        <v>0</v>
      </c>
      <c r="Q406" s="33" t="s">
        <v>206</v>
      </c>
    </row>
    <row r="407" s="4" customFormat="1" ht="9.5" spans="1:17">
      <c r="A407" s="198" t="s">
        <v>1248</v>
      </c>
      <c r="B407" s="33">
        <v>1</v>
      </c>
      <c r="C407" s="33" t="s">
        <v>282</v>
      </c>
      <c r="D407" s="33" t="s">
        <v>205</v>
      </c>
      <c r="E407" s="32">
        <v>10.898</v>
      </c>
      <c r="F407" s="34" t="s">
        <v>503</v>
      </c>
      <c r="G407" s="34" t="s">
        <v>637</v>
      </c>
      <c r="H407" s="33" t="s">
        <v>378</v>
      </c>
      <c r="I407" s="32">
        <f t="shared" si="79"/>
        <v>382</v>
      </c>
      <c r="J407" s="32">
        <f t="shared" si="80"/>
        <v>382</v>
      </c>
      <c r="K407" s="32"/>
      <c r="L407" s="32">
        <v>326.94</v>
      </c>
      <c r="M407" s="32">
        <v>55.06</v>
      </c>
      <c r="N407" s="32"/>
      <c r="O407" s="32"/>
      <c r="P407" s="32"/>
      <c r="Q407" s="33" t="s">
        <v>206</v>
      </c>
    </row>
    <row r="408" s="6" customFormat="1" ht="13" customHeight="1" spans="1:17">
      <c r="A408" s="31" t="s">
        <v>1249</v>
      </c>
      <c r="B408" s="47">
        <v>1</v>
      </c>
      <c r="C408" s="33" t="s">
        <v>282</v>
      </c>
      <c r="D408" s="49" t="s">
        <v>205</v>
      </c>
      <c r="E408" s="32">
        <v>8</v>
      </c>
      <c r="F408" s="35" t="s">
        <v>503</v>
      </c>
      <c r="G408" s="56" t="s">
        <v>556</v>
      </c>
      <c r="H408" s="33" t="s">
        <v>115</v>
      </c>
      <c r="I408" s="32">
        <f t="shared" si="79"/>
        <v>480</v>
      </c>
      <c r="J408" s="32">
        <f t="shared" si="80"/>
        <v>480</v>
      </c>
      <c r="K408" s="32"/>
      <c r="L408" s="32"/>
      <c r="M408" s="32">
        <v>480</v>
      </c>
      <c r="N408" s="32"/>
      <c r="O408" s="32"/>
      <c r="P408" s="32"/>
      <c r="Q408" s="33" t="s">
        <v>206</v>
      </c>
    </row>
    <row r="409" s="4" customFormat="1" ht="9.5" spans="1:17">
      <c r="A409" s="198" t="s">
        <v>1250</v>
      </c>
      <c r="B409" s="33">
        <v>1</v>
      </c>
      <c r="C409" s="33" t="s">
        <v>282</v>
      </c>
      <c r="D409" s="33" t="s">
        <v>205</v>
      </c>
      <c r="E409" s="32">
        <v>2.249</v>
      </c>
      <c r="F409" s="34" t="s">
        <v>503</v>
      </c>
      <c r="G409" s="34" t="s">
        <v>637</v>
      </c>
      <c r="H409" s="33" t="s">
        <v>378</v>
      </c>
      <c r="I409" s="32">
        <f t="shared" ref="I409:I416" si="82">SUM(J409,N409:P409)</f>
        <v>78</v>
      </c>
      <c r="J409" s="32">
        <f t="shared" ref="J409:J416" si="83">SUM(K409:M409)</f>
        <v>78</v>
      </c>
      <c r="K409" s="32"/>
      <c r="L409" s="32">
        <v>67.47</v>
      </c>
      <c r="M409" s="32">
        <v>10.53</v>
      </c>
      <c r="N409" s="32"/>
      <c r="O409" s="32"/>
      <c r="P409" s="32"/>
      <c r="Q409" s="33" t="s">
        <v>206</v>
      </c>
    </row>
    <row r="410" s="4" customFormat="1" ht="9.5" spans="1:17">
      <c r="A410" s="198" t="s">
        <v>1251</v>
      </c>
      <c r="B410" s="33">
        <v>1</v>
      </c>
      <c r="C410" s="33" t="s">
        <v>282</v>
      </c>
      <c r="D410" s="33" t="s">
        <v>205</v>
      </c>
      <c r="E410" s="32">
        <v>9.136</v>
      </c>
      <c r="F410" s="34" t="s">
        <v>503</v>
      </c>
      <c r="G410" s="34" t="s">
        <v>637</v>
      </c>
      <c r="H410" s="33" t="s">
        <v>378</v>
      </c>
      <c r="I410" s="32">
        <f t="shared" si="82"/>
        <v>320</v>
      </c>
      <c r="J410" s="32">
        <f t="shared" si="83"/>
        <v>320</v>
      </c>
      <c r="K410" s="32"/>
      <c r="L410" s="32">
        <v>274.08</v>
      </c>
      <c r="M410" s="32">
        <v>45.92</v>
      </c>
      <c r="N410" s="32"/>
      <c r="O410" s="32"/>
      <c r="P410" s="32"/>
      <c r="Q410" s="33" t="s">
        <v>206</v>
      </c>
    </row>
    <row r="411" s="4" customFormat="1" ht="9.5" spans="1:17">
      <c r="A411" s="198" t="s">
        <v>1252</v>
      </c>
      <c r="B411" s="33">
        <v>1</v>
      </c>
      <c r="C411" s="33" t="s">
        <v>282</v>
      </c>
      <c r="D411" s="33" t="s">
        <v>205</v>
      </c>
      <c r="E411" s="32">
        <v>3.989</v>
      </c>
      <c r="F411" s="34" t="s">
        <v>503</v>
      </c>
      <c r="G411" s="34" t="s">
        <v>637</v>
      </c>
      <c r="H411" s="33" t="s">
        <v>378</v>
      </c>
      <c r="I411" s="32">
        <f t="shared" si="82"/>
        <v>140</v>
      </c>
      <c r="J411" s="32">
        <f t="shared" si="83"/>
        <v>140</v>
      </c>
      <c r="K411" s="32"/>
      <c r="L411" s="32">
        <v>119.67</v>
      </c>
      <c r="M411" s="32">
        <v>20.33</v>
      </c>
      <c r="N411" s="32"/>
      <c r="O411" s="32"/>
      <c r="P411" s="32"/>
      <c r="Q411" s="33" t="s">
        <v>206</v>
      </c>
    </row>
    <row r="412" s="4" customFormat="1" ht="9.5" spans="1:17">
      <c r="A412" s="198" t="s">
        <v>1253</v>
      </c>
      <c r="B412" s="33">
        <v>1</v>
      </c>
      <c r="C412" s="33" t="s">
        <v>282</v>
      </c>
      <c r="D412" s="33" t="s">
        <v>205</v>
      </c>
      <c r="E412" s="32">
        <v>3.626</v>
      </c>
      <c r="F412" s="34" t="s">
        <v>503</v>
      </c>
      <c r="G412" s="34" t="s">
        <v>637</v>
      </c>
      <c r="H412" s="33" t="s">
        <v>378</v>
      </c>
      <c r="I412" s="32">
        <f t="shared" si="82"/>
        <v>217.56</v>
      </c>
      <c r="J412" s="32">
        <f t="shared" si="83"/>
        <v>217.56</v>
      </c>
      <c r="K412" s="32">
        <v>145.04</v>
      </c>
      <c r="L412" s="32"/>
      <c r="M412" s="32">
        <v>72.52</v>
      </c>
      <c r="N412" s="32"/>
      <c r="O412" s="32"/>
      <c r="P412" s="32"/>
      <c r="Q412" s="33" t="s">
        <v>206</v>
      </c>
    </row>
    <row r="413" s="4" customFormat="1" ht="9.5" spans="1:17">
      <c r="A413" s="198" t="s">
        <v>1254</v>
      </c>
      <c r="B413" s="33">
        <v>1</v>
      </c>
      <c r="C413" s="33" t="s">
        <v>282</v>
      </c>
      <c r="D413" s="33" t="s">
        <v>205</v>
      </c>
      <c r="E413" s="32">
        <v>2.94</v>
      </c>
      <c r="F413" s="34" t="s">
        <v>503</v>
      </c>
      <c r="G413" s="34" t="s">
        <v>637</v>
      </c>
      <c r="H413" s="33" t="s">
        <v>378</v>
      </c>
      <c r="I413" s="32">
        <f t="shared" si="82"/>
        <v>176.4</v>
      </c>
      <c r="J413" s="32">
        <f t="shared" si="83"/>
        <v>176.4</v>
      </c>
      <c r="K413" s="32">
        <v>117.6</v>
      </c>
      <c r="L413" s="32"/>
      <c r="M413" s="32">
        <v>58.8</v>
      </c>
      <c r="N413" s="32"/>
      <c r="O413" s="32"/>
      <c r="P413" s="32"/>
      <c r="Q413" s="33" t="s">
        <v>206</v>
      </c>
    </row>
    <row r="414" s="4" customFormat="1" ht="9.5" spans="1:17">
      <c r="A414" s="198" t="s">
        <v>1255</v>
      </c>
      <c r="B414" s="33">
        <v>1</v>
      </c>
      <c r="C414" s="33" t="s">
        <v>282</v>
      </c>
      <c r="D414" s="33" t="s">
        <v>205</v>
      </c>
      <c r="E414" s="32">
        <v>2.438</v>
      </c>
      <c r="F414" s="34" t="s">
        <v>503</v>
      </c>
      <c r="G414" s="34" t="s">
        <v>637</v>
      </c>
      <c r="H414" s="33" t="s">
        <v>378</v>
      </c>
      <c r="I414" s="32">
        <f t="shared" si="82"/>
        <v>146.28</v>
      </c>
      <c r="J414" s="32">
        <f t="shared" si="83"/>
        <v>146.28</v>
      </c>
      <c r="K414" s="32">
        <v>97.52</v>
      </c>
      <c r="L414" s="32"/>
      <c r="M414" s="32">
        <v>48.76</v>
      </c>
      <c r="N414" s="32"/>
      <c r="O414" s="32"/>
      <c r="P414" s="32"/>
      <c r="Q414" s="33" t="s">
        <v>206</v>
      </c>
    </row>
    <row r="415" s="4" customFormat="1" ht="9.5" spans="1:17">
      <c r="A415" s="198" t="s">
        <v>1256</v>
      </c>
      <c r="B415" s="33">
        <v>1</v>
      </c>
      <c r="C415" s="33" t="s">
        <v>282</v>
      </c>
      <c r="D415" s="33" t="s">
        <v>205</v>
      </c>
      <c r="E415" s="32">
        <v>3.766</v>
      </c>
      <c r="F415" s="34" t="s">
        <v>503</v>
      </c>
      <c r="G415" s="34" t="s">
        <v>637</v>
      </c>
      <c r="H415" s="33" t="s">
        <v>378</v>
      </c>
      <c r="I415" s="32">
        <f t="shared" si="82"/>
        <v>225.96</v>
      </c>
      <c r="J415" s="32">
        <f t="shared" si="83"/>
        <v>225.96</v>
      </c>
      <c r="K415" s="32">
        <v>150.64</v>
      </c>
      <c r="L415" s="32"/>
      <c r="M415" s="32">
        <v>75.32</v>
      </c>
      <c r="N415" s="32"/>
      <c r="O415" s="32"/>
      <c r="P415" s="32"/>
      <c r="Q415" s="33" t="s">
        <v>206</v>
      </c>
    </row>
    <row r="416" s="4" customFormat="1" ht="9.5" spans="1:17">
      <c r="A416" s="198" t="s">
        <v>1257</v>
      </c>
      <c r="B416" s="33">
        <v>1</v>
      </c>
      <c r="C416" s="33" t="s">
        <v>282</v>
      </c>
      <c r="D416" s="33" t="s">
        <v>205</v>
      </c>
      <c r="E416" s="32">
        <v>2.184</v>
      </c>
      <c r="F416" s="34" t="s">
        <v>503</v>
      </c>
      <c r="G416" s="34" t="s">
        <v>637</v>
      </c>
      <c r="H416" s="33" t="s">
        <v>378</v>
      </c>
      <c r="I416" s="32">
        <f t="shared" si="82"/>
        <v>131.04</v>
      </c>
      <c r="J416" s="32">
        <f t="shared" si="83"/>
        <v>131.04</v>
      </c>
      <c r="K416" s="32">
        <v>87.36</v>
      </c>
      <c r="L416" s="32"/>
      <c r="M416" s="32">
        <v>43.68</v>
      </c>
      <c r="N416" s="32"/>
      <c r="O416" s="32"/>
      <c r="P416" s="32"/>
      <c r="Q416" s="33" t="s">
        <v>206</v>
      </c>
    </row>
    <row r="417" s="4" customFormat="1" ht="19" customHeight="1" spans="1:17">
      <c r="A417" s="198" t="s">
        <v>211</v>
      </c>
      <c r="B417" s="33"/>
      <c r="C417" s="33"/>
      <c r="D417" s="33" t="s">
        <v>205</v>
      </c>
      <c r="E417" s="32"/>
      <c r="F417" s="31"/>
      <c r="G417" s="34"/>
      <c r="H417" s="33" t="s">
        <v>24</v>
      </c>
      <c r="I417" s="32">
        <f t="shared" ref="I417:I425" si="84">SUM(J417,N417:P417)</f>
        <v>0</v>
      </c>
      <c r="J417" s="32">
        <f t="shared" ref="J417:J425" si="85">SUM(K417:M417)</f>
        <v>0</v>
      </c>
      <c r="K417" s="32">
        <v>0</v>
      </c>
      <c r="L417" s="32">
        <v>0</v>
      </c>
      <c r="M417" s="32"/>
      <c r="N417" s="32"/>
      <c r="O417" s="32"/>
      <c r="P417" s="32"/>
      <c r="Q417" s="33" t="s">
        <v>206</v>
      </c>
    </row>
    <row r="418" s="4" customFormat="1" ht="22" customHeight="1" spans="1:17">
      <c r="A418" s="198" t="s">
        <v>212</v>
      </c>
      <c r="B418" s="33"/>
      <c r="C418" s="33"/>
      <c r="D418" s="33" t="s">
        <v>205</v>
      </c>
      <c r="E418" s="32"/>
      <c r="F418" s="31"/>
      <c r="G418" s="34"/>
      <c r="H418" s="33" t="s">
        <v>24</v>
      </c>
      <c r="I418" s="32">
        <f t="shared" si="84"/>
        <v>0</v>
      </c>
      <c r="J418" s="32">
        <f t="shared" si="85"/>
        <v>0</v>
      </c>
      <c r="K418" s="32">
        <v>0</v>
      </c>
      <c r="L418" s="32">
        <v>0</v>
      </c>
      <c r="M418" s="32"/>
      <c r="N418" s="32"/>
      <c r="O418" s="32"/>
      <c r="P418" s="32"/>
      <c r="Q418" s="33" t="s">
        <v>206</v>
      </c>
    </row>
    <row r="419" s="4" customFormat="1" ht="17.6" customHeight="1" spans="1:17">
      <c r="A419" s="198" t="s">
        <v>213</v>
      </c>
      <c r="B419" s="104">
        <f>SUM(B420:B422)</f>
        <v>19</v>
      </c>
      <c r="C419" s="34"/>
      <c r="D419" s="34"/>
      <c r="E419" s="32">
        <f>SUM(E420:E422)</f>
        <v>1074</v>
      </c>
      <c r="F419" s="35"/>
      <c r="G419" s="34"/>
      <c r="H419" s="34"/>
      <c r="I419" s="32">
        <f t="shared" si="84"/>
        <v>5068</v>
      </c>
      <c r="J419" s="32">
        <f t="shared" si="85"/>
        <v>5068</v>
      </c>
      <c r="K419" s="104">
        <f t="shared" ref="K419:P419" si="86">SUM(K420:K422)</f>
        <v>541</v>
      </c>
      <c r="L419" s="104">
        <f t="shared" si="86"/>
        <v>15</v>
      </c>
      <c r="M419" s="104">
        <f t="shared" si="86"/>
        <v>4512</v>
      </c>
      <c r="N419" s="104">
        <f t="shared" si="86"/>
        <v>0</v>
      </c>
      <c r="O419" s="104">
        <f t="shared" si="86"/>
        <v>0</v>
      </c>
      <c r="P419" s="104">
        <f t="shared" si="86"/>
        <v>0</v>
      </c>
      <c r="Q419" s="33"/>
    </row>
    <row r="420" s="185" customFormat="1" ht="17.6" customHeight="1" spans="1:17">
      <c r="A420" s="198" t="s">
        <v>1258</v>
      </c>
      <c r="B420" s="33">
        <v>3</v>
      </c>
      <c r="C420" s="33" t="s">
        <v>282</v>
      </c>
      <c r="D420" s="33" t="s">
        <v>205</v>
      </c>
      <c r="E420" s="32">
        <v>49</v>
      </c>
      <c r="F420" s="202" t="s">
        <v>1259</v>
      </c>
      <c r="G420" s="34" t="s">
        <v>637</v>
      </c>
      <c r="H420" s="33" t="s">
        <v>378</v>
      </c>
      <c r="I420" s="32">
        <f t="shared" si="84"/>
        <v>918</v>
      </c>
      <c r="J420" s="32">
        <f t="shared" si="85"/>
        <v>918</v>
      </c>
      <c r="K420" s="32">
        <v>506</v>
      </c>
      <c r="L420" s="32"/>
      <c r="M420" s="32">
        <v>412</v>
      </c>
      <c r="N420" s="32"/>
      <c r="O420" s="32"/>
      <c r="P420" s="32"/>
      <c r="Q420" s="33" t="s">
        <v>206</v>
      </c>
    </row>
    <row r="421" s="185" customFormat="1" ht="17.6" customHeight="1" spans="1:17">
      <c r="A421" s="203" t="s">
        <v>1260</v>
      </c>
      <c r="B421" s="33">
        <v>11</v>
      </c>
      <c r="C421" s="33" t="s">
        <v>306</v>
      </c>
      <c r="D421" s="33" t="s">
        <v>205</v>
      </c>
      <c r="E421" s="32">
        <v>1000</v>
      </c>
      <c r="F421" s="31" t="s">
        <v>1261</v>
      </c>
      <c r="G421" s="34" t="s">
        <v>637</v>
      </c>
      <c r="H421" s="33" t="s">
        <v>378</v>
      </c>
      <c r="I421" s="32">
        <f t="shared" si="84"/>
        <v>4100</v>
      </c>
      <c r="J421" s="32">
        <f t="shared" si="85"/>
        <v>4100</v>
      </c>
      <c r="K421" s="32"/>
      <c r="L421" s="32"/>
      <c r="M421" s="32">
        <v>4100</v>
      </c>
      <c r="N421" s="32"/>
      <c r="O421" s="32"/>
      <c r="P421" s="32"/>
      <c r="Q421" s="33" t="s">
        <v>206</v>
      </c>
    </row>
    <row r="422" s="185" customFormat="1" ht="17.6" customHeight="1" spans="1:17">
      <c r="A422" s="198" t="s">
        <v>1262</v>
      </c>
      <c r="B422" s="33">
        <v>5</v>
      </c>
      <c r="C422" s="33" t="s">
        <v>306</v>
      </c>
      <c r="D422" s="33" t="s">
        <v>205</v>
      </c>
      <c r="E422" s="32">
        <v>25</v>
      </c>
      <c r="F422" s="31" t="s">
        <v>1263</v>
      </c>
      <c r="G422" s="34" t="s">
        <v>637</v>
      </c>
      <c r="H422" s="33" t="s">
        <v>115</v>
      </c>
      <c r="I422" s="32">
        <f t="shared" si="84"/>
        <v>50</v>
      </c>
      <c r="J422" s="32">
        <f t="shared" si="85"/>
        <v>50</v>
      </c>
      <c r="K422" s="32">
        <v>35</v>
      </c>
      <c r="L422" s="32">
        <v>15</v>
      </c>
      <c r="M422" s="32"/>
      <c r="N422" s="32"/>
      <c r="O422" s="32"/>
      <c r="P422" s="32"/>
      <c r="Q422" s="33" t="s">
        <v>513</v>
      </c>
    </row>
    <row r="423" s="185" customFormat="1" ht="17.6" customHeight="1" spans="1:17">
      <c r="A423" s="198" t="s">
        <v>215</v>
      </c>
      <c r="B423" s="32">
        <f t="shared" ref="B423:J423" si="87">SUM(B424:B425)</f>
        <v>2</v>
      </c>
      <c r="C423" s="33" t="s">
        <v>282</v>
      </c>
      <c r="D423" s="33" t="s">
        <v>205</v>
      </c>
      <c r="E423" s="32">
        <f t="shared" si="87"/>
        <v>0.028</v>
      </c>
      <c r="F423" s="32">
        <f t="shared" si="87"/>
        <v>0</v>
      </c>
      <c r="G423" s="32"/>
      <c r="H423" s="32">
        <f t="shared" si="87"/>
        <v>0</v>
      </c>
      <c r="I423" s="32">
        <f t="shared" si="84"/>
        <v>888</v>
      </c>
      <c r="J423" s="32">
        <f t="shared" si="85"/>
        <v>888</v>
      </c>
      <c r="K423" s="32">
        <f t="shared" ref="K423:P423" si="88">SUM(K424:K425)</f>
        <v>567</v>
      </c>
      <c r="L423" s="32">
        <f t="shared" si="88"/>
        <v>0</v>
      </c>
      <c r="M423" s="32">
        <f t="shared" si="88"/>
        <v>321</v>
      </c>
      <c r="N423" s="32">
        <f t="shared" si="88"/>
        <v>0</v>
      </c>
      <c r="O423" s="32">
        <f t="shared" si="88"/>
        <v>0</v>
      </c>
      <c r="P423" s="32">
        <f t="shared" si="88"/>
        <v>0</v>
      </c>
      <c r="Q423" s="33" t="s">
        <v>206</v>
      </c>
    </row>
    <row r="424" s="185" customFormat="1" ht="17.6" customHeight="1" spans="1:17">
      <c r="A424" s="203" t="s">
        <v>1264</v>
      </c>
      <c r="B424" s="33">
        <v>1</v>
      </c>
      <c r="C424" s="33" t="s">
        <v>282</v>
      </c>
      <c r="D424" s="33" t="s">
        <v>205</v>
      </c>
      <c r="E424" s="32">
        <v>0.02</v>
      </c>
      <c r="F424" s="33" t="s">
        <v>1265</v>
      </c>
      <c r="G424" s="34"/>
      <c r="H424" s="33"/>
      <c r="I424" s="32">
        <f t="shared" si="84"/>
        <v>810</v>
      </c>
      <c r="J424" s="32">
        <f t="shared" si="85"/>
        <v>810</v>
      </c>
      <c r="K424" s="32">
        <v>567</v>
      </c>
      <c r="L424" s="32"/>
      <c r="M424" s="32">
        <v>243</v>
      </c>
      <c r="N424" s="32"/>
      <c r="O424" s="32"/>
      <c r="P424" s="32"/>
      <c r="Q424" s="33" t="s">
        <v>206</v>
      </c>
    </row>
    <row r="425" s="185" customFormat="1" ht="17.6" customHeight="1" spans="1:17">
      <c r="A425" s="203" t="s">
        <v>1266</v>
      </c>
      <c r="B425" s="33">
        <v>1</v>
      </c>
      <c r="C425" s="33" t="s">
        <v>282</v>
      </c>
      <c r="D425" s="33" t="s">
        <v>205</v>
      </c>
      <c r="E425" s="32">
        <v>0.008</v>
      </c>
      <c r="F425" s="34" t="s">
        <v>1267</v>
      </c>
      <c r="G425" s="34"/>
      <c r="H425" s="33"/>
      <c r="I425" s="32">
        <f t="shared" si="84"/>
        <v>78</v>
      </c>
      <c r="J425" s="32">
        <f t="shared" si="85"/>
        <v>78</v>
      </c>
      <c r="K425" s="32"/>
      <c r="L425" s="32"/>
      <c r="M425" s="32">
        <v>78</v>
      </c>
      <c r="N425" s="32"/>
      <c r="O425" s="32"/>
      <c r="P425" s="32"/>
      <c r="Q425" s="33" t="s">
        <v>206</v>
      </c>
    </row>
    <row r="426" s="4" customFormat="1" ht="17.6" customHeight="1" spans="1:17">
      <c r="A426" s="198" t="s">
        <v>217</v>
      </c>
      <c r="B426" s="32">
        <f>B427+B884+B886</f>
        <v>451</v>
      </c>
      <c r="C426" s="33"/>
      <c r="D426" s="33"/>
      <c r="E426" s="49"/>
      <c r="F426" s="100"/>
      <c r="G426" s="56"/>
      <c r="H426" s="56" t="s">
        <v>24</v>
      </c>
      <c r="I426" s="32">
        <f t="shared" ref="I426:I454" si="89">SUM(J426,N426:P426)</f>
        <v>7751.7</v>
      </c>
      <c r="J426" s="32">
        <f t="shared" ref="J426:J454" si="90">SUM(K426:M426)</f>
        <v>7751.7</v>
      </c>
      <c r="K426" s="32">
        <f t="shared" ref="K426:P426" si="91">K427+K884+K886</f>
        <v>326.44</v>
      </c>
      <c r="L426" s="32">
        <f t="shared" si="91"/>
        <v>298.81</v>
      </c>
      <c r="M426" s="32">
        <f t="shared" si="91"/>
        <v>7126.45</v>
      </c>
      <c r="N426" s="32">
        <f t="shared" si="91"/>
        <v>0</v>
      </c>
      <c r="O426" s="32">
        <f t="shared" si="91"/>
        <v>0</v>
      </c>
      <c r="P426" s="32">
        <f t="shared" si="91"/>
        <v>0</v>
      </c>
      <c r="Q426" s="33"/>
    </row>
    <row r="427" s="77" customFormat="1" ht="17.6" customHeight="1" spans="1:17">
      <c r="A427" s="198" t="s">
        <v>1268</v>
      </c>
      <c r="B427" s="33">
        <f>B428+B458+B876</f>
        <v>451</v>
      </c>
      <c r="C427" s="33"/>
      <c r="D427" s="33" t="s">
        <v>257</v>
      </c>
      <c r="E427" s="49"/>
      <c r="F427" s="31"/>
      <c r="G427" s="34"/>
      <c r="H427" s="33" t="s">
        <v>24</v>
      </c>
      <c r="I427" s="32">
        <f t="shared" si="89"/>
        <v>7724.55</v>
      </c>
      <c r="J427" s="32">
        <f t="shared" si="90"/>
        <v>7724.55</v>
      </c>
      <c r="K427" s="32">
        <f t="shared" ref="I427:M427" si="92">K428+K458+K876</f>
        <v>299.29</v>
      </c>
      <c r="L427" s="32">
        <f t="shared" si="92"/>
        <v>298.81</v>
      </c>
      <c r="M427" s="32">
        <f t="shared" si="92"/>
        <v>7126.45</v>
      </c>
      <c r="N427" s="32"/>
      <c r="O427" s="32"/>
      <c r="P427" s="32"/>
      <c r="Q427" s="33"/>
    </row>
    <row r="428" s="77" customFormat="1" ht="22" customHeight="1" spans="1:17">
      <c r="A428" s="198" t="s">
        <v>1269</v>
      </c>
      <c r="B428" s="32">
        <f>SUM(B429:B457)</f>
        <v>29</v>
      </c>
      <c r="C428" s="33"/>
      <c r="D428" s="33"/>
      <c r="E428" s="49"/>
      <c r="F428" s="31"/>
      <c r="G428" s="34"/>
      <c r="H428" s="33"/>
      <c r="I428" s="32">
        <f t="shared" si="89"/>
        <v>997.13</v>
      </c>
      <c r="J428" s="32">
        <f t="shared" si="90"/>
        <v>997.13</v>
      </c>
      <c r="K428" s="32">
        <f t="shared" ref="K428:P428" si="93">SUM(K429:K457)</f>
        <v>299.29</v>
      </c>
      <c r="L428" s="32">
        <f t="shared" si="93"/>
        <v>298.81</v>
      </c>
      <c r="M428" s="32">
        <f t="shared" si="93"/>
        <v>399.03</v>
      </c>
      <c r="N428" s="32">
        <f t="shared" si="93"/>
        <v>0</v>
      </c>
      <c r="O428" s="32">
        <f t="shared" si="93"/>
        <v>0</v>
      </c>
      <c r="P428" s="32">
        <f t="shared" si="93"/>
        <v>0</v>
      </c>
      <c r="Q428" s="33"/>
    </row>
    <row r="429" s="77" customFormat="1" ht="25" customHeight="1" spans="1:17">
      <c r="A429" s="198" t="s">
        <v>1270</v>
      </c>
      <c r="B429" s="33">
        <v>1</v>
      </c>
      <c r="C429" s="33" t="s">
        <v>306</v>
      </c>
      <c r="D429" s="33" t="s">
        <v>257</v>
      </c>
      <c r="E429" s="49"/>
      <c r="F429" s="128" t="s">
        <v>1271</v>
      </c>
      <c r="G429" s="34" t="s">
        <v>637</v>
      </c>
      <c r="H429" s="148" t="s">
        <v>115</v>
      </c>
      <c r="I429" s="32">
        <f t="shared" si="89"/>
        <v>27.27</v>
      </c>
      <c r="J429" s="32">
        <f t="shared" si="90"/>
        <v>27.27</v>
      </c>
      <c r="K429" s="32">
        <v>8.18</v>
      </c>
      <c r="L429" s="32">
        <v>8.18</v>
      </c>
      <c r="M429" s="32">
        <v>10.91</v>
      </c>
      <c r="N429" s="32"/>
      <c r="O429" s="32"/>
      <c r="P429" s="32"/>
      <c r="Q429" s="33" t="s">
        <v>231</v>
      </c>
    </row>
    <row r="430" s="77" customFormat="1" ht="28" customHeight="1" spans="1:17">
      <c r="A430" s="198" t="s">
        <v>1272</v>
      </c>
      <c r="B430" s="33">
        <v>1</v>
      </c>
      <c r="C430" s="33" t="s">
        <v>306</v>
      </c>
      <c r="D430" s="33" t="s">
        <v>257</v>
      </c>
      <c r="E430" s="49"/>
      <c r="F430" s="128" t="s">
        <v>1271</v>
      </c>
      <c r="G430" s="34" t="s">
        <v>637</v>
      </c>
      <c r="H430" s="148" t="s">
        <v>115</v>
      </c>
      <c r="I430" s="32">
        <f t="shared" si="89"/>
        <v>30.57</v>
      </c>
      <c r="J430" s="32">
        <f t="shared" si="90"/>
        <v>30.57</v>
      </c>
      <c r="K430" s="32">
        <v>9.17</v>
      </c>
      <c r="L430" s="32">
        <v>9.17</v>
      </c>
      <c r="M430" s="32">
        <v>12.23</v>
      </c>
      <c r="N430" s="32"/>
      <c r="O430" s="32"/>
      <c r="P430" s="32"/>
      <c r="Q430" s="33" t="s">
        <v>231</v>
      </c>
    </row>
    <row r="431" s="77" customFormat="1" ht="28" customHeight="1" spans="1:17">
      <c r="A431" s="198" t="s">
        <v>1273</v>
      </c>
      <c r="B431" s="33">
        <v>1</v>
      </c>
      <c r="C431" s="33" t="s">
        <v>306</v>
      </c>
      <c r="D431" s="33" t="s">
        <v>257</v>
      </c>
      <c r="E431" s="49"/>
      <c r="F431" s="128" t="s">
        <v>1271</v>
      </c>
      <c r="G431" s="34" t="s">
        <v>637</v>
      </c>
      <c r="H431" s="148" t="s">
        <v>115</v>
      </c>
      <c r="I431" s="32">
        <f t="shared" si="89"/>
        <v>2.34</v>
      </c>
      <c r="J431" s="32">
        <f t="shared" si="90"/>
        <v>2.34</v>
      </c>
      <c r="K431" s="32">
        <v>0.7</v>
      </c>
      <c r="L431" s="32">
        <v>0.7</v>
      </c>
      <c r="M431" s="32">
        <v>0.94</v>
      </c>
      <c r="N431" s="32"/>
      <c r="O431" s="32"/>
      <c r="P431" s="32"/>
      <c r="Q431" s="33" t="s">
        <v>231</v>
      </c>
    </row>
    <row r="432" s="77" customFormat="1" ht="25" customHeight="1" spans="1:17">
      <c r="A432" s="198" t="s">
        <v>1274</v>
      </c>
      <c r="B432" s="33">
        <v>1</v>
      </c>
      <c r="C432" s="33" t="s">
        <v>306</v>
      </c>
      <c r="D432" s="33" t="s">
        <v>257</v>
      </c>
      <c r="E432" s="49"/>
      <c r="F432" s="128" t="s">
        <v>1271</v>
      </c>
      <c r="G432" s="34" t="s">
        <v>637</v>
      </c>
      <c r="H432" s="148" t="s">
        <v>115</v>
      </c>
      <c r="I432" s="32">
        <f t="shared" si="89"/>
        <v>24.06</v>
      </c>
      <c r="J432" s="32">
        <f t="shared" si="90"/>
        <v>24.06</v>
      </c>
      <c r="K432" s="32">
        <v>7.22</v>
      </c>
      <c r="L432" s="32">
        <v>7.22</v>
      </c>
      <c r="M432" s="32">
        <v>9.62</v>
      </c>
      <c r="N432" s="32"/>
      <c r="O432" s="32"/>
      <c r="P432" s="32"/>
      <c r="Q432" s="33" t="s">
        <v>231</v>
      </c>
    </row>
    <row r="433" s="77" customFormat="1" ht="24" customHeight="1" spans="1:17">
      <c r="A433" s="198" t="s">
        <v>1275</v>
      </c>
      <c r="B433" s="33">
        <v>1</v>
      </c>
      <c r="C433" s="33" t="s">
        <v>306</v>
      </c>
      <c r="D433" s="33" t="s">
        <v>257</v>
      </c>
      <c r="E433" s="49"/>
      <c r="F433" s="128" t="s">
        <v>1271</v>
      </c>
      <c r="G433" s="34" t="s">
        <v>637</v>
      </c>
      <c r="H433" s="148" t="s">
        <v>115</v>
      </c>
      <c r="I433" s="32">
        <f t="shared" si="89"/>
        <v>151.12</v>
      </c>
      <c r="J433" s="32">
        <f t="shared" si="90"/>
        <v>151.12</v>
      </c>
      <c r="K433" s="32">
        <v>45.48</v>
      </c>
      <c r="L433" s="32">
        <v>45</v>
      </c>
      <c r="M433" s="32">
        <v>60.64</v>
      </c>
      <c r="N433" s="32"/>
      <c r="O433" s="32"/>
      <c r="P433" s="32"/>
      <c r="Q433" s="33" t="s">
        <v>231</v>
      </c>
    </row>
    <row r="434" s="77" customFormat="1" ht="25" customHeight="1" spans="1:17">
      <c r="A434" s="198" t="s">
        <v>1276</v>
      </c>
      <c r="B434" s="33">
        <v>1</v>
      </c>
      <c r="C434" s="33" t="s">
        <v>306</v>
      </c>
      <c r="D434" s="33" t="s">
        <v>257</v>
      </c>
      <c r="E434" s="49"/>
      <c r="F434" s="128" t="s">
        <v>1271</v>
      </c>
      <c r="G434" s="34" t="s">
        <v>637</v>
      </c>
      <c r="H434" s="148" t="s">
        <v>115</v>
      </c>
      <c r="I434" s="32">
        <f t="shared" si="89"/>
        <v>25.36</v>
      </c>
      <c r="J434" s="32">
        <f t="shared" si="90"/>
        <v>25.36</v>
      </c>
      <c r="K434" s="32">
        <v>7.61</v>
      </c>
      <c r="L434" s="32">
        <v>7.61</v>
      </c>
      <c r="M434" s="32">
        <v>10.14</v>
      </c>
      <c r="N434" s="32"/>
      <c r="O434" s="32"/>
      <c r="P434" s="32"/>
      <c r="Q434" s="33" t="s">
        <v>231</v>
      </c>
    </row>
    <row r="435" s="77" customFormat="1" ht="25" customHeight="1" spans="1:17">
      <c r="A435" s="198" t="s">
        <v>1277</v>
      </c>
      <c r="B435" s="33">
        <v>1</v>
      </c>
      <c r="C435" s="33" t="s">
        <v>306</v>
      </c>
      <c r="D435" s="33" t="s">
        <v>257</v>
      </c>
      <c r="E435" s="49"/>
      <c r="F435" s="128" t="s">
        <v>1271</v>
      </c>
      <c r="G435" s="34" t="s">
        <v>637</v>
      </c>
      <c r="H435" s="148" t="s">
        <v>115</v>
      </c>
      <c r="I435" s="32">
        <f t="shared" si="89"/>
        <v>27.23</v>
      </c>
      <c r="J435" s="32">
        <f t="shared" si="90"/>
        <v>27.23</v>
      </c>
      <c r="K435" s="32">
        <v>8.17</v>
      </c>
      <c r="L435" s="32">
        <v>8.17</v>
      </c>
      <c r="M435" s="32">
        <v>10.89</v>
      </c>
      <c r="N435" s="32"/>
      <c r="O435" s="32"/>
      <c r="P435" s="32"/>
      <c r="Q435" s="33" t="s">
        <v>231</v>
      </c>
    </row>
    <row r="436" s="77" customFormat="1" ht="23" customHeight="1" spans="1:17">
      <c r="A436" s="198" t="s">
        <v>1278</v>
      </c>
      <c r="B436" s="33">
        <v>1</v>
      </c>
      <c r="C436" s="33" t="s">
        <v>306</v>
      </c>
      <c r="D436" s="33" t="s">
        <v>257</v>
      </c>
      <c r="E436" s="49"/>
      <c r="F436" s="128" t="s">
        <v>1271</v>
      </c>
      <c r="G436" s="34" t="s">
        <v>637</v>
      </c>
      <c r="H436" s="148" t="s">
        <v>115</v>
      </c>
      <c r="I436" s="32">
        <f t="shared" si="89"/>
        <v>76.76</v>
      </c>
      <c r="J436" s="32">
        <f t="shared" si="90"/>
        <v>76.76</v>
      </c>
      <c r="K436" s="32">
        <v>23.03</v>
      </c>
      <c r="L436" s="32">
        <v>23.03</v>
      </c>
      <c r="M436" s="32">
        <v>30.7</v>
      </c>
      <c r="N436" s="32"/>
      <c r="O436" s="32"/>
      <c r="P436" s="32"/>
      <c r="Q436" s="33" t="s">
        <v>231</v>
      </c>
    </row>
    <row r="437" s="77" customFormat="1" ht="26" customHeight="1" spans="1:17">
      <c r="A437" s="198" t="s">
        <v>1279</v>
      </c>
      <c r="B437" s="33">
        <v>1</v>
      </c>
      <c r="C437" s="33" t="s">
        <v>306</v>
      </c>
      <c r="D437" s="33" t="s">
        <v>257</v>
      </c>
      <c r="E437" s="49"/>
      <c r="F437" s="128" t="s">
        <v>1271</v>
      </c>
      <c r="G437" s="34" t="s">
        <v>637</v>
      </c>
      <c r="H437" s="148" t="s">
        <v>115</v>
      </c>
      <c r="I437" s="32">
        <f t="shared" si="89"/>
        <v>66.53</v>
      </c>
      <c r="J437" s="32">
        <f t="shared" si="90"/>
        <v>66.53</v>
      </c>
      <c r="K437" s="32">
        <v>19.96</v>
      </c>
      <c r="L437" s="32">
        <v>19.96</v>
      </c>
      <c r="M437" s="32">
        <v>26.61</v>
      </c>
      <c r="N437" s="32"/>
      <c r="O437" s="32"/>
      <c r="P437" s="32"/>
      <c r="Q437" s="33" t="s">
        <v>231</v>
      </c>
    </row>
    <row r="438" s="77" customFormat="1" ht="25" customHeight="1" spans="1:17">
      <c r="A438" s="198" t="s">
        <v>1280</v>
      </c>
      <c r="B438" s="33">
        <v>1</v>
      </c>
      <c r="C438" s="33" t="s">
        <v>306</v>
      </c>
      <c r="D438" s="33" t="s">
        <v>257</v>
      </c>
      <c r="E438" s="49"/>
      <c r="F438" s="128" t="s">
        <v>1271</v>
      </c>
      <c r="G438" s="34" t="s">
        <v>637</v>
      </c>
      <c r="H438" s="148" t="s">
        <v>115</v>
      </c>
      <c r="I438" s="32">
        <f t="shared" si="89"/>
        <v>4.4</v>
      </c>
      <c r="J438" s="32">
        <f t="shared" si="90"/>
        <v>4.4</v>
      </c>
      <c r="K438" s="32">
        <v>1.32</v>
      </c>
      <c r="L438" s="32">
        <v>1.32</v>
      </c>
      <c r="M438" s="32">
        <v>1.76</v>
      </c>
      <c r="N438" s="32"/>
      <c r="O438" s="32"/>
      <c r="P438" s="32"/>
      <c r="Q438" s="33" t="s">
        <v>231</v>
      </c>
    </row>
    <row r="439" s="186" customFormat="1" ht="23" customHeight="1" spans="1:17">
      <c r="A439" s="198" t="s">
        <v>1281</v>
      </c>
      <c r="B439" s="33">
        <v>1</v>
      </c>
      <c r="C439" s="33" t="s">
        <v>306</v>
      </c>
      <c r="D439" s="33" t="s">
        <v>257</v>
      </c>
      <c r="E439" s="49"/>
      <c r="F439" s="128" t="s">
        <v>1271</v>
      </c>
      <c r="G439" s="34" t="s">
        <v>637</v>
      </c>
      <c r="H439" s="148" t="s">
        <v>115</v>
      </c>
      <c r="I439" s="32">
        <v>50.71</v>
      </c>
      <c r="J439" s="32">
        <v>50.71</v>
      </c>
      <c r="K439" s="32">
        <v>15.21</v>
      </c>
      <c r="L439" s="32">
        <v>15.21</v>
      </c>
      <c r="M439" s="32">
        <v>20.29</v>
      </c>
      <c r="N439" s="32"/>
      <c r="O439" s="32"/>
      <c r="P439" s="32"/>
      <c r="Q439" s="33" t="s">
        <v>231</v>
      </c>
    </row>
    <row r="440" s="77" customFormat="1" ht="25" customHeight="1" spans="1:17">
      <c r="A440" s="198" t="s">
        <v>1282</v>
      </c>
      <c r="B440" s="33">
        <v>1</v>
      </c>
      <c r="C440" s="33" t="s">
        <v>306</v>
      </c>
      <c r="D440" s="33" t="s">
        <v>257</v>
      </c>
      <c r="E440" s="49"/>
      <c r="F440" s="128" t="s">
        <v>1271</v>
      </c>
      <c r="G440" s="34" t="s">
        <v>637</v>
      </c>
      <c r="H440" s="148" t="s">
        <v>115</v>
      </c>
      <c r="I440" s="32">
        <f t="shared" ref="I440:I454" si="94">SUM(J440,N440:P440)</f>
        <v>43.53</v>
      </c>
      <c r="J440" s="32">
        <f t="shared" ref="J440:J454" si="95">SUM(K440:M440)</f>
        <v>43.53</v>
      </c>
      <c r="K440" s="32">
        <v>13.06</v>
      </c>
      <c r="L440" s="32">
        <v>13.06</v>
      </c>
      <c r="M440" s="32">
        <v>17.41</v>
      </c>
      <c r="N440" s="32"/>
      <c r="O440" s="32"/>
      <c r="P440" s="32"/>
      <c r="Q440" s="33" t="s">
        <v>231</v>
      </c>
    </row>
    <row r="441" s="77" customFormat="1" ht="22" customHeight="1" spans="1:17">
      <c r="A441" s="198" t="s">
        <v>1283</v>
      </c>
      <c r="B441" s="33">
        <v>1</v>
      </c>
      <c r="C441" s="33" t="s">
        <v>306</v>
      </c>
      <c r="D441" s="33" t="s">
        <v>257</v>
      </c>
      <c r="E441" s="49"/>
      <c r="F441" s="128" t="s">
        <v>1271</v>
      </c>
      <c r="G441" s="34" t="s">
        <v>637</v>
      </c>
      <c r="H441" s="148" t="s">
        <v>115</v>
      </c>
      <c r="I441" s="32">
        <f t="shared" si="94"/>
        <v>76.64</v>
      </c>
      <c r="J441" s="32">
        <f t="shared" si="95"/>
        <v>76.64</v>
      </c>
      <c r="K441" s="32">
        <v>22.99</v>
      </c>
      <c r="L441" s="32">
        <v>22.99</v>
      </c>
      <c r="M441" s="32">
        <v>30.66</v>
      </c>
      <c r="N441" s="32"/>
      <c r="O441" s="32"/>
      <c r="P441" s="32"/>
      <c r="Q441" s="33" t="s">
        <v>231</v>
      </c>
    </row>
    <row r="442" s="77" customFormat="1" ht="25" customHeight="1" spans="1:17">
      <c r="A442" s="198" t="s">
        <v>1284</v>
      </c>
      <c r="B442" s="33">
        <v>1</v>
      </c>
      <c r="C442" s="33" t="s">
        <v>306</v>
      </c>
      <c r="D442" s="33" t="s">
        <v>257</v>
      </c>
      <c r="E442" s="49"/>
      <c r="F442" s="128" t="s">
        <v>1271</v>
      </c>
      <c r="G442" s="34" t="s">
        <v>637</v>
      </c>
      <c r="H442" s="148" t="s">
        <v>115</v>
      </c>
      <c r="I442" s="32">
        <f t="shared" si="94"/>
        <v>4.67</v>
      </c>
      <c r="J442" s="32">
        <f t="shared" si="95"/>
        <v>4.67</v>
      </c>
      <c r="K442" s="32">
        <v>1.4</v>
      </c>
      <c r="L442" s="32">
        <v>1.4</v>
      </c>
      <c r="M442" s="32">
        <v>1.87</v>
      </c>
      <c r="N442" s="32"/>
      <c r="O442" s="32"/>
      <c r="P442" s="32"/>
      <c r="Q442" s="33" t="s">
        <v>231</v>
      </c>
    </row>
    <row r="443" s="77" customFormat="1" ht="21" customHeight="1" spans="1:17">
      <c r="A443" s="198" t="s">
        <v>1285</v>
      </c>
      <c r="B443" s="33">
        <v>1</v>
      </c>
      <c r="C443" s="33" t="s">
        <v>306</v>
      </c>
      <c r="D443" s="33" t="s">
        <v>257</v>
      </c>
      <c r="E443" s="49"/>
      <c r="F443" s="128" t="s">
        <v>1271</v>
      </c>
      <c r="G443" s="34" t="s">
        <v>637</v>
      </c>
      <c r="H443" s="148" t="s">
        <v>115</v>
      </c>
      <c r="I443" s="32">
        <f t="shared" si="94"/>
        <v>32.57</v>
      </c>
      <c r="J443" s="32">
        <f t="shared" si="95"/>
        <v>32.57</v>
      </c>
      <c r="K443" s="32">
        <v>9.77</v>
      </c>
      <c r="L443" s="32">
        <v>9.77</v>
      </c>
      <c r="M443" s="32">
        <v>13.03</v>
      </c>
      <c r="N443" s="32"/>
      <c r="O443" s="32"/>
      <c r="P443" s="32"/>
      <c r="Q443" s="33" t="s">
        <v>231</v>
      </c>
    </row>
    <row r="444" s="77" customFormat="1" ht="24" customHeight="1" spans="1:17">
      <c r="A444" s="198" t="s">
        <v>1286</v>
      </c>
      <c r="B444" s="33">
        <v>1</v>
      </c>
      <c r="C444" s="33" t="s">
        <v>306</v>
      </c>
      <c r="D444" s="33" t="s">
        <v>257</v>
      </c>
      <c r="E444" s="49"/>
      <c r="F444" s="128" t="s">
        <v>1271</v>
      </c>
      <c r="G444" s="34" t="s">
        <v>637</v>
      </c>
      <c r="H444" s="148" t="s">
        <v>115</v>
      </c>
      <c r="I444" s="32">
        <f t="shared" si="94"/>
        <v>9.8</v>
      </c>
      <c r="J444" s="32">
        <f t="shared" si="95"/>
        <v>9.8</v>
      </c>
      <c r="K444" s="32">
        <v>2.94</v>
      </c>
      <c r="L444" s="32">
        <v>2.94</v>
      </c>
      <c r="M444" s="32">
        <v>3.92</v>
      </c>
      <c r="N444" s="32"/>
      <c r="O444" s="32"/>
      <c r="P444" s="32"/>
      <c r="Q444" s="33" t="s">
        <v>231</v>
      </c>
    </row>
    <row r="445" s="77" customFormat="1" ht="24" customHeight="1" spans="1:17">
      <c r="A445" s="198" t="s">
        <v>1287</v>
      </c>
      <c r="B445" s="33">
        <v>1</v>
      </c>
      <c r="C445" s="33" t="s">
        <v>306</v>
      </c>
      <c r="D445" s="33" t="s">
        <v>257</v>
      </c>
      <c r="E445" s="49"/>
      <c r="F445" s="128" t="s">
        <v>1271</v>
      </c>
      <c r="G445" s="34" t="s">
        <v>637</v>
      </c>
      <c r="H445" s="148" t="s">
        <v>115</v>
      </c>
      <c r="I445" s="32">
        <f t="shared" si="94"/>
        <v>11.43</v>
      </c>
      <c r="J445" s="32">
        <f t="shared" si="95"/>
        <v>11.43</v>
      </c>
      <c r="K445" s="32">
        <v>3.43</v>
      </c>
      <c r="L445" s="32">
        <v>3.43</v>
      </c>
      <c r="M445" s="32">
        <v>4.57</v>
      </c>
      <c r="N445" s="32"/>
      <c r="O445" s="32"/>
      <c r="P445" s="32"/>
      <c r="Q445" s="33" t="s">
        <v>231</v>
      </c>
    </row>
    <row r="446" s="77" customFormat="1" ht="24" customHeight="1" spans="1:17">
      <c r="A446" s="198" t="s">
        <v>1288</v>
      </c>
      <c r="B446" s="33">
        <v>1</v>
      </c>
      <c r="C446" s="33" t="s">
        <v>306</v>
      </c>
      <c r="D446" s="33" t="s">
        <v>257</v>
      </c>
      <c r="E446" s="49"/>
      <c r="F446" s="128" t="s">
        <v>1271</v>
      </c>
      <c r="G446" s="34" t="s">
        <v>637</v>
      </c>
      <c r="H446" s="148" t="s">
        <v>115</v>
      </c>
      <c r="I446" s="32">
        <f t="shared" si="94"/>
        <v>11.13</v>
      </c>
      <c r="J446" s="32">
        <f t="shared" si="95"/>
        <v>11.13</v>
      </c>
      <c r="K446" s="32">
        <v>3.34</v>
      </c>
      <c r="L446" s="32">
        <v>3.34</v>
      </c>
      <c r="M446" s="32">
        <v>4.45</v>
      </c>
      <c r="N446" s="32"/>
      <c r="O446" s="32"/>
      <c r="P446" s="32"/>
      <c r="Q446" s="33" t="s">
        <v>231</v>
      </c>
    </row>
    <row r="447" s="77" customFormat="1" ht="25" customHeight="1" spans="1:17">
      <c r="A447" s="198" t="s">
        <v>1289</v>
      </c>
      <c r="B447" s="33">
        <v>1</v>
      </c>
      <c r="C447" s="33" t="s">
        <v>306</v>
      </c>
      <c r="D447" s="33" t="s">
        <v>257</v>
      </c>
      <c r="E447" s="49"/>
      <c r="F447" s="128" t="s">
        <v>1271</v>
      </c>
      <c r="G447" s="34" t="s">
        <v>637</v>
      </c>
      <c r="H447" s="148" t="s">
        <v>115</v>
      </c>
      <c r="I447" s="32">
        <f t="shared" si="94"/>
        <v>6.56</v>
      </c>
      <c r="J447" s="32">
        <f t="shared" si="95"/>
        <v>6.56</v>
      </c>
      <c r="K447" s="32">
        <v>1.97</v>
      </c>
      <c r="L447" s="32">
        <v>1.97</v>
      </c>
      <c r="M447" s="32">
        <v>2.62</v>
      </c>
      <c r="N447" s="32"/>
      <c r="O447" s="32"/>
      <c r="P447" s="32"/>
      <c r="Q447" s="33" t="s">
        <v>231</v>
      </c>
    </row>
    <row r="448" s="77" customFormat="1" ht="24" customHeight="1" spans="1:17">
      <c r="A448" s="198" t="s">
        <v>1290</v>
      </c>
      <c r="B448" s="33">
        <v>1</v>
      </c>
      <c r="C448" s="33" t="s">
        <v>306</v>
      </c>
      <c r="D448" s="33" t="s">
        <v>257</v>
      </c>
      <c r="E448" s="49"/>
      <c r="F448" s="128" t="s">
        <v>1271</v>
      </c>
      <c r="G448" s="34" t="s">
        <v>637</v>
      </c>
      <c r="H448" s="148" t="s">
        <v>115</v>
      </c>
      <c r="I448" s="32">
        <f t="shared" si="94"/>
        <v>6.93</v>
      </c>
      <c r="J448" s="32">
        <f t="shared" si="95"/>
        <v>6.93</v>
      </c>
      <c r="K448" s="32">
        <v>2.08</v>
      </c>
      <c r="L448" s="32">
        <v>2.08</v>
      </c>
      <c r="M448" s="32">
        <v>2.77</v>
      </c>
      <c r="N448" s="32"/>
      <c r="O448" s="32"/>
      <c r="P448" s="32"/>
      <c r="Q448" s="33" t="s">
        <v>231</v>
      </c>
    </row>
    <row r="449" s="77" customFormat="1" ht="24" customHeight="1" spans="1:17">
      <c r="A449" s="198" t="s">
        <v>1291</v>
      </c>
      <c r="B449" s="33">
        <v>1</v>
      </c>
      <c r="C449" s="33" t="s">
        <v>306</v>
      </c>
      <c r="D449" s="33" t="s">
        <v>257</v>
      </c>
      <c r="E449" s="49"/>
      <c r="F449" s="128" t="s">
        <v>1271</v>
      </c>
      <c r="G449" s="34" t="s">
        <v>637</v>
      </c>
      <c r="H449" s="148" t="s">
        <v>115</v>
      </c>
      <c r="I449" s="32">
        <f t="shared" si="94"/>
        <v>65.63</v>
      </c>
      <c r="J449" s="32">
        <f t="shared" si="95"/>
        <v>65.63</v>
      </c>
      <c r="K449" s="32">
        <v>19.69</v>
      </c>
      <c r="L449" s="32">
        <v>19.69</v>
      </c>
      <c r="M449" s="32">
        <v>26.25</v>
      </c>
      <c r="N449" s="32"/>
      <c r="O449" s="32"/>
      <c r="P449" s="32"/>
      <c r="Q449" s="33" t="s">
        <v>231</v>
      </c>
    </row>
    <row r="450" s="77" customFormat="1" ht="26" customHeight="1" spans="1:17">
      <c r="A450" s="198" t="s">
        <v>1292</v>
      </c>
      <c r="B450" s="33">
        <v>1</v>
      </c>
      <c r="C450" s="33" t="s">
        <v>306</v>
      </c>
      <c r="D450" s="33" t="s">
        <v>257</v>
      </c>
      <c r="E450" s="49"/>
      <c r="F450" s="128" t="s">
        <v>1271</v>
      </c>
      <c r="G450" s="34" t="s">
        <v>637</v>
      </c>
      <c r="H450" s="148" t="s">
        <v>115</v>
      </c>
      <c r="I450" s="32">
        <f t="shared" si="94"/>
        <v>23.36</v>
      </c>
      <c r="J450" s="32">
        <f t="shared" si="95"/>
        <v>23.36</v>
      </c>
      <c r="K450" s="32">
        <v>7.01</v>
      </c>
      <c r="L450" s="32">
        <v>7.01</v>
      </c>
      <c r="M450" s="32">
        <v>9.34</v>
      </c>
      <c r="N450" s="32"/>
      <c r="O450" s="32"/>
      <c r="P450" s="32"/>
      <c r="Q450" s="33" t="s">
        <v>231</v>
      </c>
    </row>
    <row r="451" s="77" customFormat="1" ht="25.7" customHeight="1" spans="1:17">
      <c r="A451" s="198" t="s">
        <v>1293</v>
      </c>
      <c r="B451" s="33">
        <v>1</v>
      </c>
      <c r="C451" s="33" t="s">
        <v>306</v>
      </c>
      <c r="D451" s="33" t="s">
        <v>257</v>
      </c>
      <c r="E451" s="49"/>
      <c r="F451" s="128" t="s">
        <v>1271</v>
      </c>
      <c r="G451" s="34" t="s">
        <v>637</v>
      </c>
      <c r="H451" s="148" t="s">
        <v>115</v>
      </c>
      <c r="I451" s="32">
        <f t="shared" si="94"/>
        <v>9.27</v>
      </c>
      <c r="J451" s="32">
        <f t="shared" si="95"/>
        <v>9.27</v>
      </c>
      <c r="K451" s="32">
        <v>2.78</v>
      </c>
      <c r="L451" s="32">
        <v>2.78</v>
      </c>
      <c r="M451" s="32">
        <v>3.71</v>
      </c>
      <c r="N451" s="32"/>
      <c r="O451" s="32"/>
      <c r="P451" s="32"/>
      <c r="Q451" s="33" t="s">
        <v>231</v>
      </c>
    </row>
    <row r="452" s="77" customFormat="1" ht="25.7" customHeight="1" spans="1:17">
      <c r="A452" s="198" t="s">
        <v>1294</v>
      </c>
      <c r="B452" s="33">
        <v>1</v>
      </c>
      <c r="C452" s="33" t="s">
        <v>306</v>
      </c>
      <c r="D452" s="33" t="s">
        <v>257</v>
      </c>
      <c r="E452" s="49"/>
      <c r="F452" s="128" t="s">
        <v>1271</v>
      </c>
      <c r="G452" s="34" t="s">
        <v>637</v>
      </c>
      <c r="H452" s="148" t="s">
        <v>115</v>
      </c>
      <c r="I452" s="32">
        <f t="shared" si="94"/>
        <v>72.1</v>
      </c>
      <c r="J452" s="32">
        <f t="shared" si="95"/>
        <v>72.1</v>
      </c>
      <c r="K452" s="32">
        <v>21.63</v>
      </c>
      <c r="L452" s="32">
        <v>21.63</v>
      </c>
      <c r="M452" s="32">
        <v>28.84</v>
      </c>
      <c r="N452" s="32"/>
      <c r="O452" s="32"/>
      <c r="P452" s="32"/>
      <c r="Q452" s="33" t="s">
        <v>231</v>
      </c>
    </row>
    <row r="453" s="77" customFormat="1" ht="25.7" customHeight="1" spans="1:17">
      <c r="A453" s="198" t="s">
        <v>1295</v>
      </c>
      <c r="B453" s="33">
        <v>1</v>
      </c>
      <c r="C453" s="33" t="s">
        <v>306</v>
      </c>
      <c r="D453" s="33" t="s">
        <v>257</v>
      </c>
      <c r="E453" s="49"/>
      <c r="F453" s="128" t="s">
        <v>1271</v>
      </c>
      <c r="G453" s="34" t="s">
        <v>637</v>
      </c>
      <c r="H453" s="148" t="s">
        <v>115</v>
      </c>
      <c r="I453" s="32">
        <f t="shared" si="94"/>
        <v>24.13</v>
      </c>
      <c r="J453" s="32">
        <f t="shared" si="95"/>
        <v>24.13</v>
      </c>
      <c r="K453" s="32">
        <v>7.24</v>
      </c>
      <c r="L453" s="32">
        <v>7.24</v>
      </c>
      <c r="M453" s="32">
        <v>9.65</v>
      </c>
      <c r="N453" s="32"/>
      <c r="O453" s="32"/>
      <c r="P453" s="32"/>
      <c r="Q453" s="33" t="s">
        <v>231</v>
      </c>
    </row>
    <row r="454" s="77" customFormat="1" ht="25.7" customHeight="1" spans="1:17">
      <c r="A454" s="198" t="s">
        <v>1296</v>
      </c>
      <c r="B454" s="33">
        <v>1</v>
      </c>
      <c r="C454" s="33" t="s">
        <v>306</v>
      </c>
      <c r="D454" s="33" t="s">
        <v>257</v>
      </c>
      <c r="E454" s="49"/>
      <c r="F454" s="128" t="s">
        <v>1271</v>
      </c>
      <c r="G454" s="34" t="s">
        <v>637</v>
      </c>
      <c r="H454" s="148" t="s">
        <v>115</v>
      </c>
      <c r="I454" s="32">
        <f t="shared" si="94"/>
        <v>7.17</v>
      </c>
      <c r="J454" s="32">
        <f t="shared" si="95"/>
        <v>7.17</v>
      </c>
      <c r="K454" s="32">
        <v>2.15</v>
      </c>
      <c r="L454" s="32">
        <v>2.15</v>
      </c>
      <c r="M454" s="32">
        <v>2.87</v>
      </c>
      <c r="N454" s="32"/>
      <c r="O454" s="32"/>
      <c r="P454" s="32"/>
      <c r="Q454" s="33" t="s">
        <v>231</v>
      </c>
    </row>
    <row r="455" s="186" customFormat="1" ht="25.7" customHeight="1" spans="1:17">
      <c r="A455" s="198" t="s">
        <v>1297</v>
      </c>
      <c r="B455" s="33">
        <v>1</v>
      </c>
      <c r="C455" s="33" t="s">
        <v>306</v>
      </c>
      <c r="D455" s="33" t="s">
        <v>257</v>
      </c>
      <c r="E455" s="49"/>
      <c r="F455" s="128" t="s">
        <v>1271</v>
      </c>
      <c r="G455" s="34" t="s">
        <v>637</v>
      </c>
      <c r="H455" s="148" t="s">
        <v>115</v>
      </c>
      <c r="I455" s="32">
        <v>65.19</v>
      </c>
      <c r="J455" s="32">
        <v>65.19</v>
      </c>
      <c r="K455" s="32">
        <v>19.56</v>
      </c>
      <c r="L455" s="32">
        <v>19.56</v>
      </c>
      <c r="M455" s="32">
        <v>26.07</v>
      </c>
      <c r="N455" s="32"/>
      <c r="O455" s="32"/>
      <c r="P455" s="32"/>
      <c r="Q455" s="33" t="s">
        <v>231</v>
      </c>
    </row>
    <row r="456" s="77" customFormat="1" ht="25.7" customHeight="1" spans="1:17">
      <c r="A456" s="198" t="s">
        <v>1298</v>
      </c>
      <c r="B456" s="33">
        <v>1</v>
      </c>
      <c r="C456" s="33" t="s">
        <v>306</v>
      </c>
      <c r="D456" s="33" t="s">
        <v>257</v>
      </c>
      <c r="E456" s="49"/>
      <c r="F456" s="128" t="s">
        <v>1271</v>
      </c>
      <c r="G456" s="34" t="s">
        <v>637</v>
      </c>
      <c r="H456" s="148" t="s">
        <v>115</v>
      </c>
      <c r="I456" s="32">
        <f t="shared" ref="I456:I515" si="96">SUM(J456,N456:P456)</f>
        <v>15.77</v>
      </c>
      <c r="J456" s="32">
        <f t="shared" ref="J456:J515" si="97">SUM(K456:M456)</f>
        <v>15.77</v>
      </c>
      <c r="K456" s="32">
        <v>4.73</v>
      </c>
      <c r="L456" s="32">
        <v>4.73</v>
      </c>
      <c r="M456" s="32">
        <v>6.31</v>
      </c>
      <c r="N456" s="32"/>
      <c r="O456" s="32"/>
      <c r="P456" s="32"/>
      <c r="Q456" s="33" t="s">
        <v>231</v>
      </c>
    </row>
    <row r="457" s="77" customFormat="1" ht="25.7" customHeight="1" spans="1:17">
      <c r="A457" s="198" t="s">
        <v>1299</v>
      </c>
      <c r="B457" s="33">
        <v>1</v>
      </c>
      <c r="C457" s="33" t="s">
        <v>306</v>
      </c>
      <c r="D457" s="33" t="s">
        <v>257</v>
      </c>
      <c r="E457" s="49"/>
      <c r="F457" s="128" t="s">
        <v>1271</v>
      </c>
      <c r="G457" s="34" t="s">
        <v>637</v>
      </c>
      <c r="H457" s="148" t="s">
        <v>115</v>
      </c>
      <c r="I457" s="32">
        <f t="shared" si="96"/>
        <v>24.9</v>
      </c>
      <c r="J457" s="32">
        <f t="shared" si="97"/>
        <v>24.9</v>
      </c>
      <c r="K457" s="32">
        <v>7.47</v>
      </c>
      <c r="L457" s="32">
        <v>7.47</v>
      </c>
      <c r="M457" s="32">
        <v>9.96</v>
      </c>
      <c r="N457" s="32"/>
      <c r="O457" s="32"/>
      <c r="P457" s="32"/>
      <c r="Q457" s="33" t="s">
        <v>231</v>
      </c>
    </row>
    <row r="458" s="77" customFormat="1" ht="18" customHeight="1" spans="1:17">
      <c r="A458" s="198" t="s">
        <v>1300</v>
      </c>
      <c r="B458" s="33">
        <f>B459+B579</f>
        <v>415</v>
      </c>
      <c r="C458" s="33"/>
      <c r="D458" s="33"/>
      <c r="E458" s="49"/>
      <c r="F458" s="31"/>
      <c r="G458" s="34" t="s">
        <v>637</v>
      </c>
      <c r="H458" s="33"/>
      <c r="I458" s="32">
        <f t="shared" si="96"/>
        <v>622.5</v>
      </c>
      <c r="J458" s="32">
        <f t="shared" si="97"/>
        <v>622.5</v>
      </c>
      <c r="K458" s="32"/>
      <c r="L458" s="32"/>
      <c r="M458" s="32">
        <f>M459+M579</f>
        <v>622.5</v>
      </c>
      <c r="N458" s="32"/>
      <c r="O458" s="32"/>
      <c r="P458" s="32"/>
      <c r="Q458" s="33" t="s">
        <v>231</v>
      </c>
    </row>
    <row r="459" s="77" customFormat="1" ht="21" customHeight="1" spans="1:17">
      <c r="A459" s="198" t="s">
        <v>1301</v>
      </c>
      <c r="B459" s="33">
        <f>SUM(B460:B578)</f>
        <v>119</v>
      </c>
      <c r="C459" s="33"/>
      <c r="D459" s="33"/>
      <c r="E459" s="49"/>
      <c r="F459" s="31"/>
      <c r="G459" s="34" t="s">
        <v>637</v>
      </c>
      <c r="H459" s="33"/>
      <c r="I459" s="32">
        <f t="shared" si="96"/>
        <v>178.5</v>
      </c>
      <c r="J459" s="32">
        <f t="shared" si="97"/>
        <v>178.5</v>
      </c>
      <c r="K459" s="32"/>
      <c r="L459" s="32"/>
      <c r="M459" s="32">
        <f>SUM(M460:M578)</f>
        <v>178.5</v>
      </c>
      <c r="N459" s="32"/>
      <c r="O459" s="32"/>
      <c r="P459" s="32"/>
      <c r="Q459" s="33" t="s">
        <v>231</v>
      </c>
    </row>
    <row r="460" s="77" customFormat="1" ht="32.8" customHeight="1" spans="1:17">
      <c r="A460" s="198" t="s">
        <v>1302</v>
      </c>
      <c r="B460" s="33">
        <v>1</v>
      </c>
      <c r="C460" s="33" t="s">
        <v>306</v>
      </c>
      <c r="D460" s="33" t="s">
        <v>257</v>
      </c>
      <c r="E460" s="204" t="s">
        <v>1303</v>
      </c>
      <c r="F460" s="135" t="s">
        <v>1304</v>
      </c>
      <c r="G460" s="34" t="s">
        <v>637</v>
      </c>
      <c r="H460" s="148" t="s">
        <v>115</v>
      </c>
      <c r="I460" s="32">
        <f t="shared" si="96"/>
        <v>1.5</v>
      </c>
      <c r="J460" s="32">
        <f t="shared" si="97"/>
        <v>1.5</v>
      </c>
      <c r="K460" s="32"/>
      <c r="L460" s="32"/>
      <c r="M460" s="32">
        <v>1.5</v>
      </c>
      <c r="N460" s="32"/>
      <c r="O460" s="32"/>
      <c r="P460" s="32"/>
      <c r="Q460" s="33" t="s">
        <v>231</v>
      </c>
    </row>
    <row r="461" s="77" customFormat="1" ht="32.8" customHeight="1" spans="1:17">
      <c r="A461" s="198" t="s">
        <v>1305</v>
      </c>
      <c r="B461" s="33">
        <v>1</v>
      </c>
      <c r="C461" s="33" t="s">
        <v>306</v>
      </c>
      <c r="D461" s="33" t="s">
        <v>257</v>
      </c>
      <c r="E461" s="204" t="s">
        <v>1306</v>
      </c>
      <c r="F461" s="135" t="s">
        <v>1304</v>
      </c>
      <c r="G461" s="34" t="s">
        <v>637</v>
      </c>
      <c r="H461" s="148" t="s">
        <v>115</v>
      </c>
      <c r="I461" s="32">
        <f t="shared" si="96"/>
        <v>1.5</v>
      </c>
      <c r="J461" s="32">
        <f t="shared" si="97"/>
        <v>1.5</v>
      </c>
      <c r="K461" s="32"/>
      <c r="L461" s="32"/>
      <c r="M461" s="32">
        <v>1.5</v>
      </c>
      <c r="N461" s="32"/>
      <c r="O461" s="32"/>
      <c r="P461" s="32"/>
      <c r="Q461" s="33" t="s">
        <v>231</v>
      </c>
    </row>
    <row r="462" s="77" customFormat="1" ht="32.8" customHeight="1" spans="1:17">
      <c r="A462" s="198" t="s">
        <v>1307</v>
      </c>
      <c r="B462" s="33">
        <v>1</v>
      </c>
      <c r="C462" s="33" t="s">
        <v>306</v>
      </c>
      <c r="D462" s="33" t="s">
        <v>257</v>
      </c>
      <c r="E462" s="204" t="s">
        <v>1308</v>
      </c>
      <c r="F462" s="135" t="s">
        <v>1304</v>
      </c>
      <c r="G462" s="34" t="s">
        <v>637</v>
      </c>
      <c r="H462" s="148" t="s">
        <v>115</v>
      </c>
      <c r="I462" s="32">
        <f t="shared" si="96"/>
        <v>1.5</v>
      </c>
      <c r="J462" s="32">
        <f t="shared" si="97"/>
        <v>1.5</v>
      </c>
      <c r="K462" s="32"/>
      <c r="L462" s="32"/>
      <c r="M462" s="32">
        <v>1.5</v>
      </c>
      <c r="N462" s="32"/>
      <c r="O462" s="32"/>
      <c r="P462" s="32"/>
      <c r="Q462" s="33" t="s">
        <v>231</v>
      </c>
    </row>
    <row r="463" s="77" customFormat="1" ht="32.8" customHeight="1" spans="1:17">
      <c r="A463" s="198" t="s">
        <v>1309</v>
      </c>
      <c r="B463" s="33">
        <v>1</v>
      </c>
      <c r="C463" s="33" t="s">
        <v>306</v>
      </c>
      <c r="D463" s="33" t="s">
        <v>257</v>
      </c>
      <c r="E463" s="204" t="s">
        <v>1310</v>
      </c>
      <c r="F463" s="135" t="s">
        <v>1304</v>
      </c>
      <c r="G463" s="34" t="s">
        <v>637</v>
      </c>
      <c r="H463" s="148" t="s">
        <v>115</v>
      </c>
      <c r="I463" s="32">
        <f t="shared" si="96"/>
        <v>1.5</v>
      </c>
      <c r="J463" s="32">
        <f t="shared" si="97"/>
        <v>1.5</v>
      </c>
      <c r="K463" s="32"/>
      <c r="L463" s="32"/>
      <c r="M463" s="32">
        <v>1.5</v>
      </c>
      <c r="N463" s="32"/>
      <c r="O463" s="32"/>
      <c r="P463" s="32"/>
      <c r="Q463" s="33" t="s">
        <v>231</v>
      </c>
    </row>
    <row r="464" s="77" customFormat="1" ht="32.8" customHeight="1" spans="1:17">
      <c r="A464" s="198" t="s">
        <v>1311</v>
      </c>
      <c r="B464" s="33">
        <v>1</v>
      </c>
      <c r="C464" s="33" t="s">
        <v>306</v>
      </c>
      <c r="D464" s="33" t="s">
        <v>257</v>
      </c>
      <c r="E464" s="204" t="s">
        <v>1312</v>
      </c>
      <c r="F464" s="135" t="s">
        <v>1304</v>
      </c>
      <c r="G464" s="34" t="s">
        <v>637</v>
      </c>
      <c r="H464" s="148" t="s">
        <v>115</v>
      </c>
      <c r="I464" s="32">
        <f t="shared" si="96"/>
        <v>1.5</v>
      </c>
      <c r="J464" s="32">
        <f t="shared" si="97"/>
        <v>1.5</v>
      </c>
      <c r="K464" s="32"/>
      <c r="L464" s="32"/>
      <c r="M464" s="32">
        <v>1.5</v>
      </c>
      <c r="N464" s="32"/>
      <c r="O464" s="32"/>
      <c r="P464" s="32"/>
      <c r="Q464" s="33" t="s">
        <v>231</v>
      </c>
    </row>
    <row r="465" s="77" customFormat="1" ht="32.8" customHeight="1" spans="1:17">
      <c r="A465" s="198" t="s">
        <v>1313</v>
      </c>
      <c r="B465" s="33">
        <v>1</v>
      </c>
      <c r="C465" s="33" t="s">
        <v>306</v>
      </c>
      <c r="D465" s="33" t="s">
        <v>257</v>
      </c>
      <c r="E465" s="204" t="s">
        <v>1312</v>
      </c>
      <c r="F465" s="135" t="s">
        <v>1304</v>
      </c>
      <c r="G465" s="34" t="s">
        <v>637</v>
      </c>
      <c r="H465" s="148" t="s">
        <v>115</v>
      </c>
      <c r="I465" s="32">
        <f t="shared" si="96"/>
        <v>1.5</v>
      </c>
      <c r="J465" s="32">
        <f t="shared" si="97"/>
        <v>1.5</v>
      </c>
      <c r="K465" s="32"/>
      <c r="L465" s="32"/>
      <c r="M465" s="32">
        <v>1.5</v>
      </c>
      <c r="N465" s="32"/>
      <c r="O465" s="32"/>
      <c r="P465" s="32"/>
      <c r="Q465" s="33" t="s">
        <v>231</v>
      </c>
    </row>
    <row r="466" s="77" customFormat="1" ht="32.8" customHeight="1" spans="1:17">
      <c r="A466" s="198" t="s">
        <v>1314</v>
      </c>
      <c r="B466" s="33">
        <v>1</v>
      </c>
      <c r="C466" s="33" t="s">
        <v>306</v>
      </c>
      <c r="D466" s="33" t="s">
        <v>257</v>
      </c>
      <c r="E466" s="204" t="s">
        <v>1315</v>
      </c>
      <c r="F466" s="135" t="s">
        <v>1304</v>
      </c>
      <c r="G466" s="34" t="s">
        <v>637</v>
      </c>
      <c r="H466" s="148" t="s">
        <v>115</v>
      </c>
      <c r="I466" s="32">
        <f t="shared" si="96"/>
        <v>1.5</v>
      </c>
      <c r="J466" s="32">
        <f t="shared" si="97"/>
        <v>1.5</v>
      </c>
      <c r="K466" s="32"/>
      <c r="L466" s="32"/>
      <c r="M466" s="32">
        <v>1.5</v>
      </c>
      <c r="N466" s="32"/>
      <c r="O466" s="32"/>
      <c r="P466" s="32"/>
      <c r="Q466" s="33" t="s">
        <v>231</v>
      </c>
    </row>
    <row r="467" s="77" customFormat="1" ht="32.8" customHeight="1" spans="1:17">
      <c r="A467" s="198" t="s">
        <v>1316</v>
      </c>
      <c r="B467" s="33">
        <v>1</v>
      </c>
      <c r="C467" s="33" t="s">
        <v>306</v>
      </c>
      <c r="D467" s="33" t="s">
        <v>257</v>
      </c>
      <c r="E467" s="204" t="s">
        <v>1317</v>
      </c>
      <c r="F467" s="135" t="s">
        <v>1304</v>
      </c>
      <c r="G467" s="34" t="s">
        <v>637</v>
      </c>
      <c r="H467" s="148" t="s">
        <v>115</v>
      </c>
      <c r="I467" s="32">
        <f t="shared" si="96"/>
        <v>1.5</v>
      </c>
      <c r="J467" s="32">
        <f t="shared" si="97"/>
        <v>1.5</v>
      </c>
      <c r="K467" s="32"/>
      <c r="L467" s="32"/>
      <c r="M467" s="32">
        <v>1.5</v>
      </c>
      <c r="N467" s="32"/>
      <c r="O467" s="32"/>
      <c r="P467" s="32"/>
      <c r="Q467" s="33" t="s">
        <v>231</v>
      </c>
    </row>
    <row r="468" s="77" customFormat="1" ht="32.8" customHeight="1" spans="1:17">
      <c r="A468" s="198" t="s">
        <v>1318</v>
      </c>
      <c r="B468" s="33">
        <v>1</v>
      </c>
      <c r="C468" s="33" t="s">
        <v>306</v>
      </c>
      <c r="D468" s="33" t="s">
        <v>257</v>
      </c>
      <c r="E468" s="204" t="s">
        <v>1319</v>
      </c>
      <c r="F468" s="135" t="s">
        <v>1304</v>
      </c>
      <c r="G468" s="34" t="s">
        <v>637</v>
      </c>
      <c r="H468" s="148" t="s">
        <v>115</v>
      </c>
      <c r="I468" s="32">
        <f t="shared" si="96"/>
        <v>1.5</v>
      </c>
      <c r="J468" s="32">
        <f t="shared" si="97"/>
        <v>1.5</v>
      </c>
      <c r="K468" s="32"/>
      <c r="L468" s="32"/>
      <c r="M468" s="32">
        <v>1.5</v>
      </c>
      <c r="N468" s="32"/>
      <c r="O468" s="32"/>
      <c r="P468" s="32"/>
      <c r="Q468" s="33" t="s">
        <v>231</v>
      </c>
    </row>
    <row r="469" s="77" customFormat="1" ht="32.8" customHeight="1" spans="1:17">
      <c r="A469" s="198" t="s">
        <v>1320</v>
      </c>
      <c r="B469" s="33">
        <v>1</v>
      </c>
      <c r="C469" s="33" t="s">
        <v>306</v>
      </c>
      <c r="D469" s="33" t="s">
        <v>257</v>
      </c>
      <c r="E469" s="204" t="s">
        <v>1321</v>
      </c>
      <c r="F469" s="135" t="s">
        <v>1304</v>
      </c>
      <c r="G469" s="34" t="s">
        <v>637</v>
      </c>
      <c r="H469" s="148" t="s">
        <v>115</v>
      </c>
      <c r="I469" s="32">
        <f t="shared" si="96"/>
        <v>1.5</v>
      </c>
      <c r="J469" s="32">
        <f t="shared" si="97"/>
        <v>1.5</v>
      </c>
      <c r="K469" s="32"/>
      <c r="L469" s="32"/>
      <c r="M469" s="32">
        <v>1.5</v>
      </c>
      <c r="N469" s="32"/>
      <c r="O469" s="32"/>
      <c r="P469" s="32"/>
      <c r="Q469" s="33" t="s">
        <v>231</v>
      </c>
    </row>
    <row r="470" s="77" customFormat="1" ht="32.8" customHeight="1" spans="1:17">
      <c r="A470" s="198" t="s">
        <v>1322</v>
      </c>
      <c r="B470" s="33">
        <v>1</v>
      </c>
      <c r="C470" s="33" t="s">
        <v>306</v>
      </c>
      <c r="D470" s="33" t="s">
        <v>257</v>
      </c>
      <c r="E470" s="204" t="s">
        <v>1323</v>
      </c>
      <c r="F470" s="135" t="s">
        <v>1304</v>
      </c>
      <c r="G470" s="34" t="s">
        <v>637</v>
      </c>
      <c r="H470" s="148" t="s">
        <v>115</v>
      </c>
      <c r="I470" s="32">
        <f t="shared" si="96"/>
        <v>1.5</v>
      </c>
      <c r="J470" s="32">
        <f t="shared" si="97"/>
        <v>1.5</v>
      </c>
      <c r="K470" s="32"/>
      <c r="L470" s="32"/>
      <c r="M470" s="32">
        <v>1.5</v>
      </c>
      <c r="N470" s="32"/>
      <c r="O470" s="32"/>
      <c r="P470" s="32"/>
      <c r="Q470" s="33" t="s">
        <v>231</v>
      </c>
    </row>
    <row r="471" s="77" customFormat="1" ht="32.8" customHeight="1" spans="1:17">
      <c r="A471" s="198" t="s">
        <v>1324</v>
      </c>
      <c r="B471" s="33">
        <v>1</v>
      </c>
      <c r="C471" s="33" t="s">
        <v>306</v>
      </c>
      <c r="D471" s="33" t="s">
        <v>257</v>
      </c>
      <c r="E471" s="204" t="s">
        <v>1325</v>
      </c>
      <c r="F471" s="135" t="s">
        <v>1304</v>
      </c>
      <c r="G471" s="34" t="s">
        <v>637</v>
      </c>
      <c r="H471" s="148" t="s">
        <v>115</v>
      </c>
      <c r="I471" s="32">
        <f t="shared" si="96"/>
        <v>1.5</v>
      </c>
      <c r="J471" s="32">
        <f t="shared" si="97"/>
        <v>1.5</v>
      </c>
      <c r="K471" s="32"/>
      <c r="L471" s="32"/>
      <c r="M471" s="32">
        <v>1.5</v>
      </c>
      <c r="N471" s="32"/>
      <c r="O471" s="32"/>
      <c r="P471" s="32"/>
      <c r="Q471" s="33" t="s">
        <v>231</v>
      </c>
    </row>
    <row r="472" s="77" customFormat="1" ht="32.8" customHeight="1" spans="1:17">
      <c r="A472" s="198" t="s">
        <v>1326</v>
      </c>
      <c r="B472" s="33">
        <v>1</v>
      </c>
      <c r="C472" s="33" t="s">
        <v>306</v>
      </c>
      <c r="D472" s="33" t="s">
        <v>257</v>
      </c>
      <c r="E472" s="204" t="s">
        <v>1327</v>
      </c>
      <c r="F472" s="135" t="s">
        <v>1304</v>
      </c>
      <c r="G472" s="34" t="s">
        <v>637</v>
      </c>
      <c r="H472" s="148" t="s">
        <v>115</v>
      </c>
      <c r="I472" s="32">
        <f t="shared" si="96"/>
        <v>1.5</v>
      </c>
      <c r="J472" s="32">
        <f t="shared" si="97"/>
        <v>1.5</v>
      </c>
      <c r="K472" s="32"/>
      <c r="L472" s="32"/>
      <c r="M472" s="32">
        <v>1.5</v>
      </c>
      <c r="N472" s="32"/>
      <c r="O472" s="32"/>
      <c r="P472" s="32"/>
      <c r="Q472" s="33" t="s">
        <v>231</v>
      </c>
    </row>
    <row r="473" s="77" customFormat="1" ht="32.8" customHeight="1" spans="1:17">
      <c r="A473" s="198" t="s">
        <v>1328</v>
      </c>
      <c r="B473" s="33">
        <v>1</v>
      </c>
      <c r="C473" s="33" t="s">
        <v>306</v>
      </c>
      <c r="D473" s="33" t="s">
        <v>257</v>
      </c>
      <c r="E473" s="204" t="s">
        <v>1329</v>
      </c>
      <c r="F473" s="135" t="s">
        <v>1304</v>
      </c>
      <c r="G473" s="34" t="s">
        <v>637</v>
      </c>
      <c r="H473" s="148" t="s">
        <v>115</v>
      </c>
      <c r="I473" s="32">
        <f t="shared" si="96"/>
        <v>1.5</v>
      </c>
      <c r="J473" s="32">
        <f t="shared" si="97"/>
        <v>1.5</v>
      </c>
      <c r="K473" s="32"/>
      <c r="L473" s="32"/>
      <c r="M473" s="32">
        <v>1.5</v>
      </c>
      <c r="N473" s="32"/>
      <c r="O473" s="32"/>
      <c r="P473" s="32"/>
      <c r="Q473" s="33" t="s">
        <v>231</v>
      </c>
    </row>
    <row r="474" s="77" customFormat="1" ht="32.8" customHeight="1" spans="1:17">
      <c r="A474" s="198" t="s">
        <v>1330</v>
      </c>
      <c r="B474" s="33">
        <v>1</v>
      </c>
      <c r="C474" s="33" t="s">
        <v>306</v>
      </c>
      <c r="D474" s="33" t="s">
        <v>257</v>
      </c>
      <c r="E474" s="204" t="s">
        <v>1331</v>
      </c>
      <c r="F474" s="135" t="s">
        <v>1304</v>
      </c>
      <c r="G474" s="34" t="s">
        <v>637</v>
      </c>
      <c r="H474" s="148" t="s">
        <v>115</v>
      </c>
      <c r="I474" s="32">
        <f t="shared" si="96"/>
        <v>1.5</v>
      </c>
      <c r="J474" s="32">
        <f t="shared" si="97"/>
        <v>1.5</v>
      </c>
      <c r="K474" s="32"/>
      <c r="L474" s="32"/>
      <c r="M474" s="32">
        <v>1.5</v>
      </c>
      <c r="N474" s="32"/>
      <c r="O474" s="32"/>
      <c r="P474" s="32"/>
      <c r="Q474" s="33" t="s">
        <v>231</v>
      </c>
    </row>
    <row r="475" s="77" customFormat="1" ht="32.8" customHeight="1" spans="1:17">
      <c r="A475" s="198" t="s">
        <v>1332</v>
      </c>
      <c r="B475" s="33">
        <v>1</v>
      </c>
      <c r="C475" s="33" t="s">
        <v>306</v>
      </c>
      <c r="D475" s="33" t="s">
        <v>257</v>
      </c>
      <c r="E475" s="204" t="s">
        <v>1333</v>
      </c>
      <c r="F475" s="135" t="s">
        <v>1304</v>
      </c>
      <c r="G475" s="34" t="s">
        <v>637</v>
      </c>
      <c r="H475" s="148" t="s">
        <v>115</v>
      </c>
      <c r="I475" s="32">
        <f t="shared" si="96"/>
        <v>1.5</v>
      </c>
      <c r="J475" s="32">
        <f t="shared" si="97"/>
        <v>1.5</v>
      </c>
      <c r="K475" s="32"/>
      <c r="L475" s="32"/>
      <c r="M475" s="32">
        <v>1.5</v>
      </c>
      <c r="N475" s="32"/>
      <c r="O475" s="32"/>
      <c r="P475" s="32"/>
      <c r="Q475" s="33" t="s">
        <v>231</v>
      </c>
    </row>
    <row r="476" s="77" customFormat="1" ht="32.8" customHeight="1" spans="1:17">
      <c r="A476" s="198" t="s">
        <v>1334</v>
      </c>
      <c r="B476" s="33">
        <v>1</v>
      </c>
      <c r="C476" s="33" t="s">
        <v>306</v>
      </c>
      <c r="D476" s="33" t="s">
        <v>257</v>
      </c>
      <c r="E476" s="204" t="s">
        <v>1335</v>
      </c>
      <c r="F476" s="135" t="s">
        <v>1304</v>
      </c>
      <c r="G476" s="34" t="s">
        <v>637</v>
      </c>
      <c r="H476" s="148" t="s">
        <v>115</v>
      </c>
      <c r="I476" s="32">
        <f t="shared" si="96"/>
        <v>1.5</v>
      </c>
      <c r="J476" s="32">
        <f t="shared" si="97"/>
        <v>1.5</v>
      </c>
      <c r="K476" s="32"/>
      <c r="L476" s="32"/>
      <c r="M476" s="32">
        <v>1.5</v>
      </c>
      <c r="N476" s="32"/>
      <c r="O476" s="32"/>
      <c r="P476" s="32"/>
      <c r="Q476" s="33" t="s">
        <v>231</v>
      </c>
    </row>
    <row r="477" s="77" customFormat="1" ht="32.8" customHeight="1" spans="1:17">
      <c r="A477" s="198" t="s">
        <v>1336</v>
      </c>
      <c r="B477" s="33">
        <v>1</v>
      </c>
      <c r="C477" s="33" t="s">
        <v>306</v>
      </c>
      <c r="D477" s="33" t="s">
        <v>257</v>
      </c>
      <c r="E477" s="204" t="s">
        <v>1337</v>
      </c>
      <c r="F477" s="135" t="s">
        <v>1304</v>
      </c>
      <c r="G477" s="34" t="s">
        <v>637</v>
      </c>
      <c r="H477" s="148" t="s">
        <v>115</v>
      </c>
      <c r="I477" s="32">
        <f t="shared" si="96"/>
        <v>1.5</v>
      </c>
      <c r="J477" s="32">
        <f t="shared" si="97"/>
        <v>1.5</v>
      </c>
      <c r="K477" s="32"/>
      <c r="L477" s="32"/>
      <c r="M477" s="32">
        <v>1.5</v>
      </c>
      <c r="N477" s="32"/>
      <c r="O477" s="32"/>
      <c r="P477" s="32"/>
      <c r="Q477" s="33" t="s">
        <v>231</v>
      </c>
    </row>
    <row r="478" s="77" customFormat="1" ht="32.8" customHeight="1" spans="1:17">
      <c r="A478" s="198" t="s">
        <v>1338</v>
      </c>
      <c r="B478" s="33">
        <v>1</v>
      </c>
      <c r="C478" s="33" t="s">
        <v>306</v>
      </c>
      <c r="D478" s="33" t="s">
        <v>257</v>
      </c>
      <c r="E478" s="204" t="s">
        <v>1339</v>
      </c>
      <c r="F478" s="135" t="s">
        <v>1304</v>
      </c>
      <c r="G478" s="34" t="s">
        <v>637</v>
      </c>
      <c r="H478" s="148" t="s">
        <v>115</v>
      </c>
      <c r="I478" s="32">
        <f t="shared" si="96"/>
        <v>1.5</v>
      </c>
      <c r="J478" s="32">
        <f t="shared" si="97"/>
        <v>1.5</v>
      </c>
      <c r="K478" s="32"/>
      <c r="L478" s="32"/>
      <c r="M478" s="32">
        <v>1.5</v>
      </c>
      <c r="N478" s="32"/>
      <c r="O478" s="32"/>
      <c r="P478" s="32"/>
      <c r="Q478" s="33" t="s">
        <v>231</v>
      </c>
    </row>
    <row r="479" s="77" customFormat="1" ht="32.8" customHeight="1" spans="1:17">
      <c r="A479" s="198" t="s">
        <v>1340</v>
      </c>
      <c r="B479" s="33">
        <v>1</v>
      </c>
      <c r="C479" s="33" t="s">
        <v>306</v>
      </c>
      <c r="D479" s="33" t="s">
        <v>257</v>
      </c>
      <c r="E479" s="204" t="s">
        <v>1341</v>
      </c>
      <c r="F479" s="135" t="s">
        <v>1304</v>
      </c>
      <c r="G479" s="34" t="s">
        <v>637</v>
      </c>
      <c r="H479" s="148" t="s">
        <v>115</v>
      </c>
      <c r="I479" s="32">
        <f t="shared" si="96"/>
        <v>1.5</v>
      </c>
      <c r="J479" s="32">
        <f t="shared" si="97"/>
        <v>1.5</v>
      </c>
      <c r="K479" s="32"/>
      <c r="L479" s="32"/>
      <c r="M479" s="32">
        <v>1.5</v>
      </c>
      <c r="N479" s="32"/>
      <c r="O479" s="32"/>
      <c r="P479" s="32"/>
      <c r="Q479" s="33" t="s">
        <v>231</v>
      </c>
    </row>
    <row r="480" s="77" customFormat="1" ht="32.8" customHeight="1" spans="1:17">
      <c r="A480" s="137" t="s">
        <v>1342</v>
      </c>
      <c r="B480" s="33">
        <v>1</v>
      </c>
      <c r="C480" s="33" t="s">
        <v>306</v>
      </c>
      <c r="D480" s="33" t="s">
        <v>257</v>
      </c>
      <c r="E480" s="204" t="s">
        <v>1343</v>
      </c>
      <c r="F480" s="135" t="s">
        <v>1304</v>
      </c>
      <c r="G480" s="34" t="s">
        <v>637</v>
      </c>
      <c r="H480" s="148" t="s">
        <v>115</v>
      </c>
      <c r="I480" s="32">
        <f t="shared" si="96"/>
        <v>1.5</v>
      </c>
      <c r="J480" s="32">
        <f t="shared" si="97"/>
        <v>1.5</v>
      </c>
      <c r="K480" s="32"/>
      <c r="L480" s="32"/>
      <c r="M480" s="32">
        <v>1.5</v>
      </c>
      <c r="N480" s="32"/>
      <c r="O480" s="32"/>
      <c r="P480" s="32"/>
      <c r="Q480" s="33" t="s">
        <v>231</v>
      </c>
    </row>
    <row r="481" s="77" customFormat="1" ht="32.8" customHeight="1" spans="1:17">
      <c r="A481" s="137" t="s">
        <v>1344</v>
      </c>
      <c r="B481" s="33">
        <v>1</v>
      </c>
      <c r="C481" s="33" t="s">
        <v>306</v>
      </c>
      <c r="D481" s="33" t="s">
        <v>257</v>
      </c>
      <c r="E481" s="204" t="s">
        <v>1345</v>
      </c>
      <c r="F481" s="135" t="s">
        <v>1304</v>
      </c>
      <c r="G481" s="34" t="s">
        <v>637</v>
      </c>
      <c r="H481" s="148" t="s">
        <v>115</v>
      </c>
      <c r="I481" s="32">
        <f t="shared" si="96"/>
        <v>1.5</v>
      </c>
      <c r="J481" s="32">
        <f t="shared" si="97"/>
        <v>1.5</v>
      </c>
      <c r="K481" s="32"/>
      <c r="L481" s="32"/>
      <c r="M481" s="32">
        <v>1.5</v>
      </c>
      <c r="N481" s="32"/>
      <c r="O481" s="32"/>
      <c r="P481" s="32"/>
      <c r="Q481" s="33" t="s">
        <v>231</v>
      </c>
    </row>
    <row r="482" s="77" customFormat="1" ht="32.8" customHeight="1" spans="1:17">
      <c r="A482" s="137" t="s">
        <v>1346</v>
      </c>
      <c r="B482" s="33">
        <v>1</v>
      </c>
      <c r="C482" s="33" t="s">
        <v>306</v>
      </c>
      <c r="D482" s="33" t="s">
        <v>257</v>
      </c>
      <c r="E482" s="204" t="s">
        <v>1347</v>
      </c>
      <c r="F482" s="135" t="s">
        <v>1304</v>
      </c>
      <c r="G482" s="34" t="s">
        <v>637</v>
      </c>
      <c r="H482" s="148" t="s">
        <v>115</v>
      </c>
      <c r="I482" s="32">
        <f t="shared" si="96"/>
        <v>1.5</v>
      </c>
      <c r="J482" s="32">
        <f t="shared" si="97"/>
        <v>1.5</v>
      </c>
      <c r="K482" s="32"/>
      <c r="L482" s="32"/>
      <c r="M482" s="32">
        <v>1.5</v>
      </c>
      <c r="N482" s="32"/>
      <c r="O482" s="32"/>
      <c r="P482" s="32"/>
      <c r="Q482" s="33" t="s">
        <v>231</v>
      </c>
    </row>
    <row r="483" s="77" customFormat="1" ht="32.8" customHeight="1" spans="1:17">
      <c r="A483" s="137" t="s">
        <v>1348</v>
      </c>
      <c r="B483" s="33">
        <v>1</v>
      </c>
      <c r="C483" s="33" t="s">
        <v>306</v>
      </c>
      <c r="D483" s="33" t="s">
        <v>257</v>
      </c>
      <c r="E483" s="204" t="s">
        <v>1331</v>
      </c>
      <c r="F483" s="135" t="s">
        <v>1304</v>
      </c>
      <c r="G483" s="34" t="s">
        <v>637</v>
      </c>
      <c r="H483" s="148" t="s">
        <v>115</v>
      </c>
      <c r="I483" s="32">
        <f t="shared" si="96"/>
        <v>1.5</v>
      </c>
      <c r="J483" s="32">
        <f t="shared" si="97"/>
        <v>1.5</v>
      </c>
      <c r="K483" s="32"/>
      <c r="L483" s="32"/>
      <c r="M483" s="32">
        <v>1.5</v>
      </c>
      <c r="N483" s="32"/>
      <c r="O483" s="32"/>
      <c r="P483" s="32"/>
      <c r="Q483" s="33" t="s">
        <v>231</v>
      </c>
    </row>
    <row r="484" s="77" customFormat="1" ht="32.8" customHeight="1" spans="1:17">
      <c r="A484" s="137" t="s">
        <v>1349</v>
      </c>
      <c r="B484" s="33">
        <v>1</v>
      </c>
      <c r="C484" s="33" t="s">
        <v>306</v>
      </c>
      <c r="D484" s="33" t="s">
        <v>257</v>
      </c>
      <c r="E484" s="204" t="s">
        <v>1310</v>
      </c>
      <c r="F484" s="135" t="s">
        <v>1304</v>
      </c>
      <c r="G484" s="34" t="s">
        <v>637</v>
      </c>
      <c r="H484" s="148" t="s">
        <v>115</v>
      </c>
      <c r="I484" s="32">
        <f t="shared" si="96"/>
        <v>1.5</v>
      </c>
      <c r="J484" s="32">
        <f t="shared" si="97"/>
        <v>1.5</v>
      </c>
      <c r="K484" s="32"/>
      <c r="L484" s="32"/>
      <c r="M484" s="32">
        <v>1.5</v>
      </c>
      <c r="N484" s="32"/>
      <c r="O484" s="32"/>
      <c r="P484" s="32"/>
      <c r="Q484" s="33" t="s">
        <v>231</v>
      </c>
    </row>
    <row r="485" s="77" customFormat="1" ht="32.8" customHeight="1" spans="1:17">
      <c r="A485" s="137" t="s">
        <v>1350</v>
      </c>
      <c r="B485" s="33">
        <v>1</v>
      </c>
      <c r="C485" s="33" t="s">
        <v>306</v>
      </c>
      <c r="D485" s="33" t="s">
        <v>257</v>
      </c>
      <c r="E485" s="204" t="s">
        <v>1351</v>
      </c>
      <c r="F485" s="135" t="s">
        <v>1304</v>
      </c>
      <c r="G485" s="34" t="s">
        <v>637</v>
      </c>
      <c r="H485" s="148" t="s">
        <v>115</v>
      </c>
      <c r="I485" s="32">
        <f t="shared" si="96"/>
        <v>1.5</v>
      </c>
      <c r="J485" s="32">
        <f t="shared" si="97"/>
        <v>1.5</v>
      </c>
      <c r="K485" s="32"/>
      <c r="L485" s="32"/>
      <c r="M485" s="32">
        <v>1.5</v>
      </c>
      <c r="N485" s="32"/>
      <c r="O485" s="32"/>
      <c r="P485" s="32"/>
      <c r="Q485" s="33" t="s">
        <v>231</v>
      </c>
    </row>
    <row r="486" s="77" customFormat="1" ht="32.8" customHeight="1" spans="1:17">
      <c r="A486" s="137" t="s">
        <v>1352</v>
      </c>
      <c r="B486" s="33">
        <v>1</v>
      </c>
      <c r="C486" s="33" t="s">
        <v>306</v>
      </c>
      <c r="D486" s="33" t="s">
        <v>257</v>
      </c>
      <c r="E486" s="204" t="s">
        <v>1353</v>
      </c>
      <c r="F486" s="135" t="s">
        <v>1304</v>
      </c>
      <c r="G486" s="34" t="s">
        <v>637</v>
      </c>
      <c r="H486" s="148" t="s">
        <v>115</v>
      </c>
      <c r="I486" s="32">
        <f t="shared" si="96"/>
        <v>1.5</v>
      </c>
      <c r="J486" s="32">
        <f t="shared" si="97"/>
        <v>1.5</v>
      </c>
      <c r="K486" s="32"/>
      <c r="L486" s="32"/>
      <c r="M486" s="32">
        <v>1.5</v>
      </c>
      <c r="N486" s="32"/>
      <c r="O486" s="32"/>
      <c r="P486" s="32"/>
      <c r="Q486" s="33" t="s">
        <v>231</v>
      </c>
    </row>
    <row r="487" s="77" customFormat="1" ht="32.8" customHeight="1" spans="1:17">
      <c r="A487" s="137" t="s">
        <v>1354</v>
      </c>
      <c r="B487" s="33">
        <v>1</v>
      </c>
      <c r="C487" s="33" t="s">
        <v>306</v>
      </c>
      <c r="D487" s="33" t="s">
        <v>257</v>
      </c>
      <c r="E487" s="204" t="s">
        <v>1355</v>
      </c>
      <c r="F487" s="135" t="s">
        <v>1304</v>
      </c>
      <c r="G487" s="34" t="s">
        <v>637</v>
      </c>
      <c r="H487" s="148" t="s">
        <v>115</v>
      </c>
      <c r="I487" s="32">
        <f t="shared" si="96"/>
        <v>1.5</v>
      </c>
      <c r="J487" s="32">
        <f t="shared" si="97"/>
        <v>1.5</v>
      </c>
      <c r="K487" s="32"/>
      <c r="L487" s="32"/>
      <c r="M487" s="32">
        <v>1.5</v>
      </c>
      <c r="N487" s="32"/>
      <c r="O487" s="32"/>
      <c r="P487" s="32"/>
      <c r="Q487" s="33" t="s">
        <v>231</v>
      </c>
    </row>
    <row r="488" s="77" customFormat="1" ht="32.8" customHeight="1" spans="1:17">
      <c r="A488" s="137" t="s">
        <v>1356</v>
      </c>
      <c r="B488" s="33">
        <v>1</v>
      </c>
      <c r="C488" s="33" t="s">
        <v>306</v>
      </c>
      <c r="D488" s="33" t="s">
        <v>257</v>
      </c>
      <c r="E488" s="204" t="s">
        <v>1357</v>
      </c>
      <c r="F488" s="135" t="s">
        <v>1304</v>
      </c>
      <c r="G488" s="34" t="s">
        <v>637</v>
      </c>
      <c r="H488" s="148" t="s">
        <v>115</v>
      </c>
      <c r="I488" s="32">
        <f t="shared" si="96"/>
        <v>1.5</v>
      </c>
      <c r="J488" s="32">
        <f t="shared" si="97"/>
        <v>1.5</v>
      </c>
      <c r="K488" s="32"/>
      <c r="L488" s="32"/>
      <c r="M488" s="32">
        <v>1.5</v>
      </c>
      <c r="N488" s="32"/>
      <c r="O488" s="32"/>
      <c r="P488" s="32"/>
      <c r="Q488" s="33" t="s">
        <v>231</v>
      </c>
    </row>
    <row r="489" s="77" customFormat="1" ht="32.8" customHeight="1" spans="1:17">
      <c r="A489" s="137" t="s">
        <v>1356</v>
      </c>
      <c r="B489" s="33">
        <v>1</v>
      </c>
      <c r="C489" s="33" t="s">
        <v>306</v>
      </c>
      <c r="D489" s="33" t="s">
        <v>257</v>
      </c>
      <c r="E489" s="204" t="s">
        <v>1358</v>
      </c>
      <c r="F489" s="135" t="s">
        <v>1304</v>
      </c>
      <c r="G489" s="34" t="s">
        <v>637</v>
      </c>
      <c r="H489" s="148" t="s">
        <v>115</v>
      </c>
      <c r="I489" s="32">
        <f t="shared" si="96"/>
        <v>1.5</v>
      </c>
      <c r="J489" s="32">
        <f t="shared" si="97"/>
        <v>1.5</v>
      </c>
      <c r="K489" s="32"/>
      <c r="L489" s="32"/>
      <c r="M489" s="32">
        <v>1.5</v>
      </c>
      <c r="N489" s="32"/>
      <c r="O489" s="32"/>
      <c r="P489" s="32"/>
      <c r="Q489" s="33" t="s">
        <v>231</v>
      </c>
    </row>
    <row r="490" s="77" customFormat="1" ht="32.8" customHeight="1" spans="1:17">
      <c r="A490" s="137" t="s">
        <v>1359</v>
      </c>
      <c r="B490" s="33">
        <v>1</v>
      </c>
      <c r="C490" s="33" t="s">
        <v>306</v>
      </c>
      <c r="D490" s="33" t="s">
        <v>257</v>
      </c>
      <c r="E490" s="204" t="s">
        <v>1306</v>
      </c>
      <c r="F490" s="135" t="s">
        <v>1304</v>
      </c>
      <c r="G490" s="34" t="s">
        <v>637</v>
      </c>
      <c r="H490" s="148" t="s">
        <v>115</v>
      </c>
      <c r="I490" s="32">
        <f t="shared" si="96"/>
        <v>1.5</v>
      </c>
      <c r="J490" s="32">
        <f t="shared" si="97"/>
        <v>1.5</v>
      </c>
      <c r="K490" s="32"/>
      <c r="L490" s="32"/>
      <c r="M490" s="32">
        <v>1.5</v>
      </c>
      <c r="N490" s="32"/>
      <c r="O490" s="32"/>
      <c r="P490" s="32"/>
      <c r="Q490" s="33" t="s">
        <v>231</v>
      </c>
    </row>
    <row r="491" s="77" customFormat="1" ht="32.8" customHeight="1" spans="1:17">
      <c r="A491" s="137" t="s">
        <v>1360</v>
      </c>
      <c r="B491" s="33">
        <v>1</v>
      </c>
      <c r="C491" s="33" t="s">
        <v>306</v>
      </c>
      <c r="D491" s="33" t="s">
        <v>257</v>
      </c>
      <c r="E491" s="204" t="s">
        <v>1343</v>
      </c>
      <c r="F491" s="135" t="s">
        <v>1304</v>
      </c>
      <c r="G491" s="34" t="s">
        <v>637</v>
      </c>
      <c r="H491" s="148" t="s">
        <v>115</v>
      </c>
      <c r="I491" s="32">
        <f t="shared" si="96"/>
        <v>1.5</v>
      </c>
      <c r="J491" s="32">
        <f t="shared" si="97"/>
        <v>1.5</v>
      </c>
      <c r="K491" s="32"/>
      <c r="L491" s="32"/>
      <c r="M491" s="32">
        <v>1.5</v>
      </c>
      <c r="N491" s="32"/>
      <c r="O491" s="32"/>
      <c r="P491" s="32"/>
      <c r="Q491" s="33" t="s">
        <v>231</v>
      </c>
    </row>
    <row r="492" s="77" customFormat="1" ht="32.8" customHeight="1" spans="1:17">
      <c r="A492" s="137" t="s">
        <v>1361</v>
      </c>
      <c r="B492" s="33">
        <v>1</v>
      </c>
      <c r="C492" s="33" t="s">
        <v>306</v>
      </c>
      <c r="D492" s="33" t="s">
        <v>257</v>
      </c>
      <c r="E492" s="204" t="s">
        <v>1355</v>
      </c>
      <c r="F492" s="135" t="s">
        <v>1304</v>
      </c>
      <c r="G492" s="34" t="s">
        <v>637</v>
      </c>
      <c r="H492" s="148" t="s">
        <v>115</v>
      </c>
      <c r="I492" s="32">
        <f t="shared" si="96"/>
        <v>1.5</v>
      </c>
      <c r="J492" s="32">
        <f t="shared" si="97"/>
        <v>1.5</v>
      </c>
      <c r="K492" s="32"/>
      <c r="L492" s="32"/>
      <c r="M492" s="32">
        <v>1.5</v>
      </c>
      <c r="N492" s="32"/>
      <c r="O492" s="32"/>
      <c r="P492" s="32"/>
      <c r="Q492" s="33" t="s">
        <v>231</v>
      </c>
    </row>
    <row r="493" s="77" customFormat="1" ht="32.8" customHeight="1" spans="1:17">
      <c r="A493" s="137" t="s">
        <v>1362</v>
      </c>
      <c r="B493" s="33">
        <v>1</v>
      </c>
      <c r="C493" s="33" t="s">
        <v>306</v>
      </c>
      <c r="D493" s="33" t="s">
        <v>257</v>
      </c>
      <c r="E493" s="204" t="s">
        <v>1363</v>
      </c>
      <c r="F493" s="135" t="s">
        <v>1304</v>
      </c>
      <c r="G493" s="34" t="s">
        <v>637</v>
      </c>
      <c r="H493" s="148" t="s">
        <v>115</v>
      </c>
      <c r="I493" s="32">
        <f t="shared" si="96"/>
        <v>1.5</v>
      </c>
      <c r="J493" s="32">
        <f t="shared" si="97"/>
        <v>1.5</v>
      </c>
      <c r="K493" s="32"/>
      <c r="L493" s="32"/>
      <c r="M493" s="32">
        <v>1.5</v>
      </c>
      <c r="N493" s="32"/>
      <c r="O493" s="32"/>
      <c r="P493" s="32"/>
      <c r="Q493" s="33" t="s">
        <v>231</v>
      </c>
    </row>
    <row r="494" s="77" customFormat="1" ht="32.8" customHeight="1" spans="1:17">
      <c r="A494" s="137" t="s">
        <v>1364</v>
      </c>
      <c r="B494" s="33">
        <v>1</v>
      </c>
      <c r="C494" s="33" t="s">
        <v>306</v>
      </c>
      <c r="D494" s="33" t="s">
        <v>257</v>
      </c>
      <c r="E494" s="204" t="s">
        <v>1365</v>
      </c>
      <c r="F494" s="135" t="s">
        <v>1304</v>
      </c>
      <c r="G494" s="34" t="s">
        <v>637</v>
      </c>
      <c r="H494" s="148" t="s">
        <v>115</v>
      </c>
      <c r="I494" s="32">
        <f t="shared" si="96"/>
        <v>1.5</v>
      </c>
      <c r="J494" s="32">
        <f t="shared" si="97"/>
        <v>1.5</v>
      </c>
      <c r="K494" s="32"/>
      <c r="L494" s="32"/>
      <c r="M494" s="32">
        <v>1.5</v>
      </c>
      <c r="N494" s="32"/>
      <c r="O494" s="32"/>
      <c r="P494" s="32"/>
      <c r="Q494" s="33" t="s">
        <v>231</v>
      </c>
    </row>
    <row r="495" s="77" customFormat="1" ht="32.8" customHeight="1" spans="1:17">
      <c r="A495" s="137" t="s">
        <v>1366</v>
      </c>
      <c r="B495" s="33">
        <v>1</v>
      </c>
      <c r="C495" s="33" t="s">
        <v>306</v>
      </c>
      <c r="D495" s="33" t="s">
        <v>257</v>
      </c>
      <c r="E495" s="204" t="s">
        <v>1337</v>
      </c>
      <c r="F495" s="135" t="s">
        <v>1304</v>
      </c>
      <c r="G495" s="34" t="s">
        <v>637</v>
      </c>
      <c r="H495" s="148" t="s">
        <v>115</v>
      </c>
      <c r="I495" s="32">
        <f t="shared" si="96"/>
        <v>1.5</v>
      </c>
      <c r="J495" s="32">
        <f t="shared" si="97"/>
        <v>1.5</v>
      </c>
      <c r="K495" s="32"/>
      <c r="L495" s="32"/>
      <c r="M495" s="32">
        <v>1.5</v>
      </c>
      <c r="N495" s="32"/>
      <c r="O495" s="32"/>
      <c r="P495" s="32"/>
      <c r="Q495" s="33" t="s">
        <v>231</v>
      </c>
    </row>
    <row r="496" s="77" customFormat="1" ht="32.8" customHeight="1" spans="1:17">
      <c r="A496" s="137" t="s">
        <v>1367</v>
      </c>
      <c r="B496" s="33">
        <v>1</v>
      </c>
      <c r="C496" s="33" t="s">
        <v>306</v>
      </c>
      <c r="D496" s="33" t="s">
        <v>257</v>
      </c>
      <c r="E496" s="204" t="s">
        <v>1368</v>
      </c>
      <c r="F496" s="135" t="s">
        <v>1304</v>
      </c>
      <c r="G496" s="34" t="s">
        <v>637</v>
      </c>
      <c r="H496" s="148" t="s">
        <v>115</v>
      </c>
      <c r="I496" s="32">
        <f t="shared" si="96"/>
        <v>1.5</v>
      </c>
      <c r="J496" s="32">
        <f t="shared" si="97"/>
        <v>1.5</v>
      </c>
      <c r="K496" s="32"/>
      <c r="L496" s="32"/>
      <c r="M496" s="32">
        <v>1.5</v>
      </c>
      <c r="N496" s="32"/>
      <c r="O496" s="32"/>
      <c r="P496" s="32"/>
      <c r="Q496" s="33" t="s">
        <v>231</v>
      </c>
    </row>
    <row r="497" s="77" customFormat="1" ht="32.8" customHeight="1" spans="1:17">
      <c r="A497" s="137" t="s">
        <v>1369</v>
      </c>
      <c r="B497" s="33">
        <v>1</v>
      </c>
      <c r="C497" s="33" t="s">
        <v>306</v>
      </c>
      <c r="D497" s="33" t="s">
        <v>257</v>
      </c>
      <c r="E497" s="204" t="s">
        <v>1370</v>
      </c>
      <c r="F497" s="135" t="s">
        <v>1304</v>
      </c>
      <c r="G497" s="34" t="s">
        <v>637</v>
      </c>
      <c r="H497" s="148" t="s">
        <v>115</v>
      </c>
      <c r="I497" s="32">
        <f t="shared" si="96"/>
        <v>1.5</v>
      </c>
      <c r="J497" s="32">
        <f t="shared" si="97"/>
        <v>1.5</v>
      </c>
      <c r="K497" s="32"/>
      <c r="L497" s="32"/>
      <c r="M497" s="32">
        <v>1.5</v>
      </c>
      <c r="N497" s="32"/>
      <c r="O497" s="32"/>
      <c r="P497" s="32"/>
      <c r="Q497" s="33" t="s">
        <v>231</v>
      </c>
    </row>
    <row r="498" s="77" customFormat="1" ht="32.8" customHeight="1" spans="1:17">
      <c r="A498" s="137" t="s">
        <v>1371</v>
      </c>
      <c r="B498" s="33">
        <v>1</v>
      </c>
      <c r="C498" s="33" t="s">
        <v>306</v>
      </c>
      <c r="D498" s="33" t="s">
        <v>257</v>
      </c>
      <c r="E498" s="204" t="s">
        <v>1372</v>
      </c>
      <c r="F498" s="135" t="s">
        <v>1304</v>
      </c>
      <c r="G498" s="34" t="s">
        <v>637</v>
      </c>
      <c r="H498" s="148" t="s">
        <v>115</v>
      </c>
      <c r="I498" s="32">
        <f t="shared" si="96"/>
        <v>1.5</v>
      </c>
      <c r="J498" s="32">
        <f t="shared" si="97"/>
        <v>1.5</v>
      </c>
      <c r="K498" s="32"/>
      <c r="L498" s="32"/>
      <c r="M498" s="32">
        <v>1.5</v>
      </c>
      <c r="N498" s="32"/>
      <c r="O498" s="32"/>
      <c r="P498" s="32"/>
      <c r="Q498" s="33" t="s">
        <v>231</v>
      </c>
    </row>
    <row r="499" s="77" customFormat="1" ht="32.8" customHeight="1" spans="1:17">
      <c r="A499" s="137" t="s">
        <v>1373</v>
      </c>
      <c r="B499" s="33">
        <v>1</v>
      </c>
      <c r="C499" s="33" t="s">
        <v>306</v>
      </c>
      <c r="D499" s="33" t="s">
        <v>257</v>
      </c>
      <c r="E499" s="204" t="s">
        <v>1374</v>
      </c>
      <c r="F499" s="135" t="s">
        <v>1304</v>
      </c>
      <c r="G499" s="34" t="s">
        <v>637</v>
      </c>
      <c r="H499" s="148" t="s">
        <v>115</v>
      </c>
      <c r="I499" s="32">
        <f t="shared" si="96"/>
        <v>1.5</v>
      </c>
      <c r="J499" s="32">
        <f t="shared" si="97"/>
        <v>1.5</v>
      </c>
      <c r="K499" s="32"/>
      <c r="L499" s="32"/>
      <c r="M499" s="32">
        <v>1.5</v>
      </c>
      <c r="N499" s="32"/>
      <c r="O499" s="32"/>
      <c r="P499" s="32"/>
      <c r="Q499" s="33" t="s">
        <v>231</v>
      </c>
    </row>
    <row r="500" s="77" customFormat="1" ht="32.8" customHeight="1" spans="1:17">
      <c r="A500" s="137" t="s">
        <v>1375</v>
      </c>
      <c r="B500" s="33">
        <v>1</v>
      </c>
      <c r="C500" s="33" t="s">
        <v>306</v>
      </c>
      <c r="D500" s="33" t="s">
        <v>257</v>
      </c>
      <c r="E500" s="204" t="s">
        <v>1376</v>
      </c>
      <c r="F500" s="135" t="s">
        <v>1304</v>
      </c>
      <c r="G500" s="34" t="s">
        <v>637</v>
      </c>
      <c r="H500" s="148" t="s">
        <v>115</v>
      </c>
      <c r="I500" s="32">
        <f t="shared" si="96"/>
        <v>1.5</v>
      </c>
      <c r="J500" s="32">
        <f t="shared" si="97"/>
        <v>1.5</v>
      </c>
      <c r="K500" s="32"/>
      <c r="L500" s="32"/>
      <c r="M500" s="32">
        <v>1.5</v>
      </c>
      <c r="N500" s="32"/>
      <c r="O500" s="32"/>
      <c r="P500" s="32"/>
      <c r="Q500" s="33" t="s">
        <v>231</v>
      </c>
    </row>
    <row r="501" s="77" customFormat="1" ht="32.8" customHeight="1" spans="1:17">
      <c r="A501" s="137" t="s">
        <v>1377</v>
      </c>
      <c r="B501" s="33">
        <v>1</v>
      </c>
      <c r="C501" s="33" t="s">
        <v>306</v>
      </c>
      <c r="D501" s="33" t="s">
        <v>257</v>
      </c>
      <c r="E501" s="204" t="s">
        <v>1378</v>
      </c>
      <c r="F501" s="135" t="s">
        <v>1304</v>
      </c>
      <c r="G501" s="34" t="s">
        <v>637</v>
      </c>
      <c r="H501" s="148" t="s">
        <v>115</v>
      </c>
      <c r="I501" s="32">
        <f t="shared" si="96"/>
        <v>1.5</v>
      </c>
      <c r="J501" s="32">
        <f t="shared" si="97"/>
        <v>1.5</v>
      </c>
      <c r="K501" s="32"/>
      <c r="L501" s="32"/>
      <c r="M501" s="32">
        <v>1.5</v>
      </c>
      <c r="N501" s="32"/>
      <c r="O501" s="32"/>
      <c r="P501" s="32"/>
      <c r="Q501" s="33" t="s">
        <v>231</v>
      </c>
    </row>
    <row r="502" s="77" customFormat="1" ht="32.8" customHeight="1" spans="1:17">
      <c r="A502" s="137" t="s">
        <v>1379</v>
      </c>
      <c r="B502" s="33">
        <v>1</v>
      </c>
      <c r="C502" s="33" t="s">
        <v>306</v>
      </c>
      <c r="D502" s="33" t="s">
        <v>257</v>
      </c>
      <c r="E502" s="204" t="s">
        <v>1380</v>
      </c>
      <c r="F502" s="135" t="s">
        <v>1304</v>
      </c>
      <c r="G502" s="34" t="s">
        <v>637</v>
      </c>
      <c r="H502" s="148" t="s">
        <v>115</v>
      </c>
      <c r="I502" s="32">
        <f t="shared" si="96"/>
        <v>1.5</v>
      </c>
      <c r="J502" s="32">
        <f t="shared" si="97"/>
        <v>1.5</v>
      </c>
      <c r="K502" s="32"/>
      <c r="L502" s="32"/>
      <c r="M502" s="32">
        <v>1.5</v>
      </c>
      <c r="N502" s="32"/>
      <c r="O502" s="32"/>
      <c r="P502" s="32"/>
      <c r="Q502" s="33" t="s">
        <v>231</v>
      </c>
    </row>
    <row r="503" s="77" customFormat="1" ht="32.8" customHeight="1" spans="1:17">
      <c r="A503" s="137" t="s">
        <v>1381</v>
      </c>
      <c r="B503" s="33">
        <v>1</v>
      </c>
      <c r="C503" s="33" t="s">
        <v>306</v>
      </c>
      <c r="D503" s="33" t="s">
        <v>257</v>
      </c>
      <c r="E503" s="204" t="s">
        <v>1382</v>
      </c>
      <c r="F503" s="135" t="s">
        <v>1304</v>
      </c>
      <c r="G503" s="34" t="s">
        <v>637</v>
      </c>
      <c r="H503" s="148" t="s">
        <v>115</v>
      </c>
      <c r="I503" s="32">
        <f t="shared" si="96"/>
        <v>1.5</v>
      </c>
      <c r="J503" s="32">
        <f t="shared" si="97"/>
        <v>1.5</v>
      </c>
      <c r="K503" s="32"/>
      <c r="L503" s="32"/>
      <c r="M503" s="32">
        <v>1.5</v>
      </c>
      <c r="N503" s="32"/>
      <c r="O503" s="32"/>
      <c r="P503" s="32"/>
      <c r="Q503" s="33" t="s">
        <v>231</v>
      </c>
    </row>
    <row r="504" s="77" customFormat="1" ht="32.8" customHeight="1" spans="1:17">
      <c r="A504" s="137" t="s">
        <v>1383</v>
      </c>
      <c r="B504" s="33">
        <v>1</v>
      </c>
      <c r="C504" s="33" t="s">
        <v>306</v>
      </c>
      <c r="D504" s="33" t="s">
        <v>257</v>
      </c>
      <c r="E504" s="204" t="s">
        <v>1384</v>
      </c>
      <c r="F504" s="135" t="s">
        <v>1304</v>
      </c>
      <c r="G504" s="34" t="s">
        <v>637</v>
      </c>
      <c r="H504" s="148" t="s">
        <v>115</v>
      </c>
      <c r="I504" s="32">
        <f t="shared" si="96"/>
        <v>1.5</v>
      </c>
      <c r="J504" s="32">
        <f t="shared" si="97"/>
        <v>1.5</v>
      </c>
      <c r="K504" s="32"/>
      <c r="L504" s="32"/>
      <c r="M504" s="32">
        <v>1.5</v>
      </c>
      <c r="N504" s="32"/>
      <c r="O504" s="32"/>
      <c r="P504" s="32"/>
      <c r="Q504" s="33" t="s">
        <v>231</v>
      </c>
    </row>
    <row r="505" s="77" customFormat="1" ht="32.8" customHeight="1" spans="1:17">
      <c r="A505" s="137" t="s">
        <v>1385</v>
      </c>
      <c r="B505" s="33">
        <v>1</v>
      </c>
      <c r="C505" s="33" t="s">
        <v>306</v>
      </c>
      <c r="D505" s="33" t="s">
        <v>257</v>
      </c>
      <c r="E505" s="204" t="s">
        <v>1386</v>
      </c>
      <c r="F505" s="135" t="s">
        <v>1304</v>
      </c>
      <c r="G505" s="34" t="s">
        <v>637</v>
      </c>
      <c r="H505" s="148" t="s">
        <v>115</v>
      </c>
      <c r="I505" s="32">
        <f t="shared" si="96"/>
        <v>1.5</v>
      </c>
      <c r="J505" s="32">
        <f t="shared" si="97"/>
        <v>1.5</v>
      </c>
      <c r="K505" s="32"/>
      <c r="L505" s="32"/>
      <c r="M505" s="32">
        <v>1.5</v>
      </c>
      <c r="N505" s="32"/>
      <c r="O505" s="32"/>
      <c r="P505" s="32"/>
      <c r="Q505" s="33" t="s">
        <v>231</v>
      </c>
    </row>
    <row r="506" s="77" customFormat="1" ht="32.8" customHeight="1" spans="1:17">
      <c r="A506" s="137" t="s">
        <v>1387</v>
      </c>
      <c r="B506" s="33">
        <v>1</v>
      </c>
      <c r="C506" s="33" t="s">
        <v>306</v>
      </c>
      <c r="D506" s="33" t="s">
        <v>257</v>
      </c>
      <c r="E506" s="204" t="s">
        <v>1388</v>
      </c>
      <c r="F506" s="135" t="s">
        <v>1304</v>
      </c>
      <c r="G506" s="34" t="s">
        <v>637</v>
      </c>
      <c r="H506" s="148" t="s">
        <v>115</v>
      </c>
      <c r="I506" s="32">
        <f t="shared" si="96"/>
        <v>1.5</v>
      </c>
      <c r="J506" s="32">
        <f t="shared" si="97"/>
        <v>1.5</v>
      </c>
      <c r="K506" s="32"/>
      <c r="L506" s="32"/>
      <c r="M506" s="32">
        <v>1.5</v>
      </c>
      <c r="N506" s="32"/>
      <c r="O506" s="32"/>
      <c r="P506" s="32"/>
      <c r="Q506" s="33" t="s">
        <v>231</v>
      </c>
    </row>
    <row r="507" s="77" customFormat="1" ht="32.8" customHeight="1" spans="1:17">
      <c r="A507" s="137" t="s">
        <v>1389</v>
      </c>
      <c r="B507" s="33">
        <v>1</v>
      </c>
      <c r="C507" s="33" t="s">
        <v>306</v>
      </c>
      <c r="D507" s="33" t="s">
        <v>257</v>
      </c>
      <c r="E507" s="204" t="s">
        <v>1390</v>
      </c>
      <c r="F507" s="135" t="s">
        <v>1304</v>
      </c>
      <c r="G507" s="34" t="s">
        <v>637</v>
      </c>
      <c r="H507" s="148" t="s">
        <v>115</v>
      </c>
      <c r="I507" s="32">
        <f t="shared" si="96"/>
        <v>1.5</v>
      </c>
      <c r="J507" s="32">
        <f t="shared" si="97"/>
        <v>1.5</v>
      </c>
      <c r="K507" s="32"/>
      <c r="L507" s="32"/>
      <c r="M507" s="32">
        <v>1.5</v>
      </c>
      <c r="N507" s="32"/>
      <c r="O507" s="32"/>
      <c r="P507" s="32"/>
      <c r="Q507" s="33" t="s">
        <v>231</v>
      </c>
    </row>
    <row r="508" s="77" customFormat="1" ht="32.8" customHeight="1" spans="1:17">
      <c r="A508" s="137" t="s">
        <v>1391</v>
      </c>
      <c r="B508" s="33">
        <v>1</v>
      </c>
      <c r="C508" s="33" t="s">
        <v>306</v>
      </c>
      <c r="D508" s="33" t="s">
        <v>257</v>
      </c>
      <c r="E508" s="204" t="s">
        <v>1347</v>
      </c>
      <c r="F508" s="135" t="s">
        <v>1304</v>
      </c>
      <c r="G508" s="34" t="s">
        <v>637</v>
      </c>
      <c r="H508" s="148" t="s">
        <v>115</v>
      </c>
      <c r="I508" s="32">
        <f t="shared" si="96"/>
        <v>1.5</v>
      </c>
      <c r="J508" s="32">
        <f t="shared" si="97"/>
        <v>1.5</v>
      </c>
      <c r="K508" s="32"/>
      <c r="L508" s="32"/>
      <c r="M508" s="32">
        <v>1.5</v>
      </c>
      <c r="N508" s="32"/>
      <c r="O508" s="32"/>
      <c r="P508" s="32"/>
      <c r="Q508" s="33" t="s">
        <v>231</v>
      </c>
    </row>
    <row r="509" s="77" customFormat="1" ht="32.8" customHeight="1" spans="1:17">
      <c r="A509" s="137" t="s">
        <v>1392</v>
      </c>
      <c r="B509" s="33">
        <v>1</v>
      </c>
      <c r="C509" s="33" t="s">
        <v>306</v>
      </c>
      <c r="D509" s="33" t="s">
        <v>257</v>
      </c>
      <c r="E509" s="204" t="s">
        <v>1393</v>
      </c>
      <c r="F509" s="135" t="s">
        <v>1304</v>
      </c>
      <c r="G509" s="34" t="s">
        <v>637</v>
      </c>
      <c r="H509" s="148" t="s">
        <v>115</v>
      </c>
      <c r="I509" s="32">
        <f t="shared" si="96"/>
        <v>1.5</v>
      </c>
      <c r="J509" s="32">
        <f t="shared" si="97"/>
        <v>1.5</v>
      </c>
      <c r="K509" s="32"/>
      <c r="L509" s="32"/>
      <c r="M509" s="32">
        <v>1.5</v>
      </c>
      <c r="N509" s="32"/>
      <c r="O509" s="32"/>
      <c r="P509" s="32"/>
      <c r="Q509" s="33" t="s">
        <v>231</v>
      </c>
    </row>
    <row r="510" s="77" customFormat="1" ht="32.8" customHeight="1" spans="1:17">
      <c r="A510" s="137" t="s">
        <v>1394</v>
      </c>
      <c r="B510" s="33">
        <v>1</v>
      </c>
      <c r="C510" s="33" t="s">
        <v>306</v>
      </c>
      <c r="D510" s="33" t="s">
        <v>257</v>
      </c>
      <c r="E510" s="204" t="s">
        <v>1395</v>
      </c>
      <c r="F510" s="135" t="s">
        <v>1304</v>
      </c>
      <c r="G510" s="34" t="s">
        <v>637</v>
      </c>
      <c r="H510" s="148" t="s">
        <v>115</v>
      </c>
      <c r="I510" s="32">
        <f t="shared" si="96"/>
        <v>1.5</v>
      </c>
      <c r="J510" s="32">
        <f t="shared" si="97"/>
        <v>1.5</v>
      </c>
      <c r="K510" s="32"/>
      <c r="L510" s="32"/>
      <c r="M510" s="32">
        <v>1.5</v>
      </c>
      <c r="N510" s="32"/>
      <c r="O510" s="32"/>
      <c r="P510" s="32"/>
      <c r="Q510" s="33" t="s">
        <v>231</v>
      </c>
    </row>
    <row r="511" s="77" customFormat="1" ht="32.8" customHeight="1" spans="1:17">
      <c r="A511" s="137" t="s">
        <v>1396</v>
      </c>
      <c r="B511" s="33">
        <v>1</v>
      </c>
      <c r="C511" s="33" t="s">
        <v>306</v>
      </c>
      <c r="D511" s="33" t="s">
        <v>257</v>
      </c>
      <c r="E511" s="204" t="s">
        <v>1397</v>
      </c>
      <c r="F511" s="135" t="s">
        <v>1304</v>
      </c>
      <c r="G511" s="34" t="s">
        <v>637</v>
      </c>
      <c r="H511" s="148" t="s">
        <v>115</v>
      </c>
      <c r="I511" s="32">
        <f t="shared" si="96"/>
        <v>1.5</v>
      </c>
      <c r="J511" s="32">
        <f t="shared" si="97"/>
        <v>1.5</v>
      </c>
      <c r="K511" s="32"/>
      <c r="L511" s="32"/>
      <c r="M511" s="32">
        <v>1.5</v>
      </c>
      <c r="N511" s="32"/>
      <c r="O511" s="32"/>
      <c r="P511" s="32"/>
      <c r="Q511" s="33" t="s">
        <v>231</v>
      </c>
    </row>
    <row r="512" s="77" customFormat="1" ht="32.8" customHeight="1" spans="1:17">
      <c r="A512" s="137" t="s">
        <v>1398</v>
      </c>
      <c r="B512" s="33">
        <v>1</v>
      </c>
      <c r="C512" s="33" t="s">
        <v>306</v>
      </c>
      <c r="D512" s="33" t="s">
        <v>257</v>
      </c>
      <c r="E512" s="204" t="s">
        <v>1378</v>
      </c>
      <c r="F512" s="135" t="s">
        <v>1304</v>
      </c>
      <c r="G512" s="34" t="s">
        <v>637</v>
      </c>
      <c r="H512" s="148" t="s">
        <v>115</v>
      </c>
      <c r="I512" s="32">
        <f t="shared" si="96"/>
        <v>1.5</v>
      </c>
      <c r="J512" s="32">
        <f t="shared" si="97"/>
        <v>1.5</v>
      </c>
      <c r="K512" s="32"/>
      <c r="L512" s="32"/>
      <c r="M512" s="32">
        <v>1.5</v>
      </c>
      <c r="N512" s="32"/>
      <c r="O512" s="32"/>
      <c r="P512" s="32"/>
      <c r="Q512" s="33" t="s">
        <v>231</v>
      </c>
    </row>
    <row r="513" s="77" customFormat="1" ht="32.8" customHeight="1" spans="1:17">
      <c r="A513" s="137" t="s">
        <v>1399</v>
      </c>
      <c r="B513" s="33">
        <v>1</v>
      </c>
      <c r="C513" s="33" t="s">
        <v>306</v>
      </c>
      <c r="D513" s="33" t="s">
        <v>257</v>
      </c>
      <c r="E513" s="204" t="s">
        <v>1400</v>
      </c>
      <c r="F513" s="135" t="s">
        <v>1304</v>
      </c>
      <c r="G513" s="34" t="s">
        <v>637</v>
      </c>
      <c r="H513" s="148" t="s">
        <v>115</v>
      </c>
      <c r="I513" s="32">
        <f t="shared" si="96"/>
        <v>1.5</v>
      </c>
      <c r="J513" s="32">
        <f t="shared" si="97"/>
        <v>1.5</v>
      </c>
      <c r="K513" s="32"/>
      <c r="L513" s="32"/>
      <c r="M513" s="32">
        <v>1.5</v>
      </c>
      <c r="N513" s="32"/>
      <c r="O513" s="32"/>
      <c r="P513" s="32"/>
      <c r="Q513" s="33" t="s">
        <v>231</v>
      </c>
    </row>
    <row r="514" s="77" customFormat="1" ht="32.8" customHeight="1" spans="1:17">
      <c r="A514" s="137" t="s">
        <v>1401</v>
      </c>
      <c r="B514" s="33">
        <v>1</v>
      </c>
      <c r="C514" s="33" t="s">
        <v>306</v>
      </c>
      <c r="D514" s="33" t="s">
        <v>257</v>
      </c>
      <c r="E514" s="204" t="s">
        <v>1402</v>
      </c>
      <c r="F514" s="135" t="s">
        <v>1304</v>
      </c>
      <c r="G514" s="34" t="s">
        <v>637</v>
      </c>
      <c r="H514" s="148" t="s">
        <v>115</v>
      </c>
      <c r="I514" s="32">
        <f t="shared" si="96"/>
        <v>1.5</v>
      </c>
      <c r="J514" s="32">
        <f t="shared" si="97"/>
        <v>1.5</v>
      </c>
      <c r="K514" s="32"/>
      <c r="L514" s="32"/>
      <c r="M514" s="32">
        <v>1.5</v>
      </c>
      <c r="N514" s="32"/>
      <c r="O514" s="32"/>
      <c r="P514" s="32"/>
      <c r="Q514" s="33" t="s">
        <v>231</v>
      </c>
    </row>
    <row r="515" s="77" customFormat="1" ht="32.8" customHeight="1" spans="1:17">
      <c r="A515" s="137" t="s">
        <v>1403</v>
      </c>
      <c r="B515" s="33">
        <v>1</v>
      </c>
      <c r="C515" s="33" t="s">
        <v>306</v>
      </c>
      <c r="D515" s="33" t="s">
        <v>257</v>
      </c>
      <c r="E515" s="204" t="s">
        <v>1404</v>
      </c>
      <c r="F515" s="135" t="s">
        <v>1304</v>
      </c>
      <c r="G515" s="34" t="s">
        <v>637</v>
      </c>
      <c r="H515" s="148" t="s">
        <v>115</v>
      </c>
      <c r="I515" s="32">
        <f t="shared" si="96"/>
        <v>1.5</v>
      </c>
      <c r="J515" s="32">
        <f t="shared" si="97"/>
        <v>1.5</v>
      </c>
      <c r="K515" s="32"/>
      <c r="L515" s="32"/>
      <c r="M515" s="32">
        <v>1.5</v>
      </c>
      <c r="N515" s="32"/>
      <c r="O515" s="32"/>
      <c r="P515" s="32"/>
      <c r="Q515" s="33" t="s">
        <v>231</v>
      </c>
    </row>
    <row r="516" s="77" customFormat="1" ht="32.8" customHeight="1" spans="1:17">
      <c r="A516" s="137" t="s">
        <v>1405</v>
      </c>
      <c r="B516" s="33">
        <v>1</v>
      </c>
      <c r="C516" s="33" t="s">
        <v>306</v>
      </c>
      <c r="D516" s="33" t="s">
        <v>257</v>
      </c>
      <c r="E516" s="204" t="s">
        <v>1406</v>
      </c>
      <c r="F516" s="135" t="s">
        <v>1304</v>
      </c>
      <c r="G516" s="34" t="s">
        <v>637</v>
      </c>
      <c r="H516" s="148" t="s">
        <v>115</v>
      </c>
      <c r="I516" s="32">
        <f t="shared" ref="I516:I579" si="98">SUM(J516,N516:P516)</f>
        <v>1.5</v>
      </c>
      <c r="J516" s="32">
        <f t="shared" ref="J516:J579" si="99">SUM(K516:M516)</f>
        <v>1.5</v>
      </c>
      <c r="K516" s="32"/>
      <c r="L516" s="32"/>
      <c r="M516" s="32">
        <v>1.5</v>
      </c>
      <c r="N516" s="32"/>
      <c r="O516" s="32"/>
      <c r="P516" s="32"/>
      <c r="Q516" s="33" t="s">
        <v>231</v>
      </c>
    </row>
    <row r="517" s="77" customFormat="1" ht="32.8" customHeight="1" spans="1:17">
      <c r="A517" s="137" t="s">
        <v>1407</v>
      </c>
      <c r="B517" s="33">
        <v>1</v>
      </c>
      <c r="C517" s="33" t="s">
        <v>306</v>
      </c>
      <c r="D517" s="33" t="s">
        <v>257</v>
      </c>
      <c r="E517" s="204" t="s">
        <v>1308</v>
      </c>
      <c r="F517" s="135" t="s">
        <v>1304</v>
      </c>
      <c r="G517" s="34" t="s">
        <v>637</v>
      </c>
      <c r="H517" s="148" t="s">
        <v>115</v>
      </c>
      <c r="I517" s="32">
        <f t="shared" si="98"/>
        <v>1.5</v>
      </c>
      <c r="J517" s="32">
        <f t="shared" si="99"/>
        <v>1.5</v>
      </c>
      <c r="K517" s="32"/>
      <c r="L517" s="32"/>
      <c r="M517" s="32">
        <v>1.5</v>
      </c>
      <c r="N517" s="32"/>
      <c r="O517" s="32"/>
      <c r="P517" s="32"/>
      <c r="Q517" s="33" t="s">
        <v>231</v>
      </c>
    </row>
    <row r="518" s="77" customFormat="1" ht="32.8" customHeight="1" spans="1:17">
      <c r="A518" s="137" t="s">
        <v>1408</v>
      </c>
      <c r="B518" s="33">
        <v>1</v>
      </c>
      <c r="C518" s="33" t="s">
        <v>306</v>
      </c>
      <c r="D518" s="33" t="s">
        <v>257</v>
      </c>
      <c r="E518" s="204" t="s">
        <v>1409</v>
      </c>
      <c r="F518" s="135" t="s">
        <v>1304</v>
      </c>
      <c r="G518" s="34" t="s">
        <v>637</v>
      </c>
      <c r="H518" s="148" t="s">
        <v>115</v>
      </c>
      <c r="I518" s="32">
        <f t="shared" si="98"/>
        <v>1.5</v>
      </c>
      <c r="J518" s="32">
        <f t="shared" si="99"/>
        <v>1.5</v>
      </c>
      <c r="K518" s="32"/>
      <c r="L518" s="32"/>
      <c r="M518" s="32">
        <v>1.5</v>
      </c>
      <c r="N518" s="32"/>
      <c r="O518" s="32"/>
      <c r="P518" s="32"/>
      <c r="Q518" s="33" t="s">
        <v>231</v>
      </c>
    </row>
    <row r="519" s="77" customFormat="1" ht="32.8" customHeight="1" spans="1:17">
      <c r="A519" s="137" t="s">
        <v>1410</v>
      </c>
      <c r="B519" s="33">
        <v>1</v>
      </c>
      <c r="C519" s="33" t="s">
        <v>306</v>
      </c>
      <c r="D519" s="33" t="s">
        <v>257</v>
      </c>
      <c r="E519" s="204" t="s">
        <v>1347</v>
      </c>
      <c r="F519" s="135" t="s">
        <v>1304</v>
      </c>
      <c r="G519" s="34" t="s">
        <v>637</v>
      </c>
      <c r="H519" s="148" t="s">
        <v>115</v>
      </c>
      <c r="I519" s="32">
        <f t="shared" si="98"/>
        <v>1.5</v>
      </c>
      <c r="J519" s="32">
        <f t="shared" si="99"/>
        <v>1.5</v>
      </c>
      <c r="K519" s="32"/>
      <c r="L519" s="32"/>
      <c r="M519" s="32">
        <v>1.5</v>
      </c>
      <c r="N519" s="32"/>
      <c r="O519" s="32"/>
      <c r="P519" s="32"/>
      <c r="Q519" s="33" t="s">
        <v>231</v>
      </c>
    </row>
    <row r="520" s="77" customFormat="1" ht="32.8" customHeight="1" spans="1:17">
      <c r="A520" s="137" t="s">
        <v>1411</v>
      </c>
      <c r="B520" s="33">
        <v>1</v>
      </c>
      <c r="C520" s="33" t="s">
        <v>306</v>
      </c>
      <c r="D520" s="33" t="s">
        <v>257</v>
      </c>
      <c r="E520" s="204" t="s">
        <v>1412</v>
      </c>
      <c r="F520" s="135" t="s">
        <v>1304</v>
      </c>
      <c r="G520" s="34" t="s">
        <v>637</v>
      </c>
      <c r="H520" s="148" t="s">
        <v>115</v>
      </c>
      <c r="I520" s="32">
        <f t="shared" si="98"/>
        <v>1.5</v>
      </c>
      <c r="J520" s="32">
        <f t="shared" si="99"/>
        <v>1.5</v>
      </c>
      <c r="K520" s="32"/>
      <c r="L520" s="32"/>
      <c r="M520" s="32">
        <v>1.5</v>
      </c>
      <c r="N520" s="32"/>
      <c r="O520" s="32"/>
      <c r="P520" s="32"/>
      <c r="Q520" s="33" t="s">
        <v>231</v>
      </c>
    </row>
    <row r="521" s="77" customFormat="1" ht="32.8" customHeight="1" spans="1:17">
      <c r="A521" s="137" t="s">
        <v>1413</v>
      </c>
      <c r="B521" s="33">
        <v>1</v>
      </c>
      <c r="C521" s="33" t="s">
        <v>306</v>
      </c>
      <c r="D521" s="33" t="s">
        <v>257</v>
      </c>
      <c r="E521" s="204" t="s">
        <v>1414</v>
      </c>
      <c r="F521" s="135" t="s">
        <v>1304</v>
      </c>
      <c r="G521" s="34" t="s">
        <v>637</v>
      </c>
      <c r="H521" s="148" t="s">
        <v>115</v>
      </c>
      <c r="I521" s="32">
        <f t="shared" si="98"/>
        <v>1.5</v>
      </c>
      <c r="J521" s="32">
        <f t="shared" si="99"/>
        <v>1.5</v>
      </c>
      <c r="K521" s="32"/>
      <c r="L521" s="32"/>
      <c r="M521" s="32">
        <v>1.5</v>
      </c>
      <c r="N521" s="32"/>
      <c r="O521" s="32"/>
      <c r="P521" s="32"/>
      <c r="Q521" s="33" t="s">
        <v>231</v>
      </c>
    </row>
    <row r="522" s="77" customFormat="1" ht="32.8" customHeight="1" spans="1:17">
      <c r="A522" s="137" t="s">
        <v>1415</v>
      </c>
      <c r="B522" s="33">
        <v>1</v>
      </c>
      <c r="C522" s="33" t="s">
        <v>306</v>
      </c>
      <c r="D522" s="33" t="s">
        <v>257</v>
      </c>
      <c r="E522" s="204" t="s">
        <v>1416</v>
      </c>
      <c r="F522" s="135" t="s">
        <v>1304</v>
      </c>
      <c r="G522" s="34" t="s">
        <v>637</v>
      </c>
      <c r="H522" s="148" t="s">
        <v>115</v>
      </c>
      <c r="I522" s="32">
        <f t="shared" si="98"/>
        <v>1.5</v>
      </c>
      <c r="J522" s="32">
        <f t="shared" si="99"/>
        <v>1.5</v>
      </c>
      <c r="K522" s="32"/>
      <c r="L522" s="32"/>
      <c r="M522" s="32">
        <v>1.5</v>
      </c>
      <c r="N522" s="32"/>
      <c r="O522" s="32"/>
      <c r="P522" s="32"/>
      <c r="Q522" s="33" t="s">
        <v>231</v>
      </c>
    </row>
    <row r="523" s="77" customFormat="1" ht="32.8" customHeight="1" spans="1:17">
      <c r="A523" s="137" t="s">
        <v>1417</v>
      </c>
      <c r="B523" s="33">
        <v>1</v>
      </c>
      <c r="C523" s="33" t="s">
        <v>306</v>
      </c>
      <c r="D523" s="33" t="s">
        <v>257</v>
      </c>
      <c r="E523" s="204" t="s">
        <v>1418</v>
      </c>
      <c r="F523" s="135" t="s">
        <v>1304</v>
      </c>
      <c r="G523" s="34" t="s">
        <v>637</v>
      </c>
      <c r="H523" s="148" t="s">
        <v>115</v>
      </c>
      <c r="I523" s="32">
        <f t="shared" si="98"/>
        <v>1.5</v>
      </c>
      <c r="J523" s="32">
        <f t="shared" si="99"/>
        <v>1.5</v>
      </c>
      <c r="K523" s="32"/>
      <c r="L523" s="32"/>
      <c r="M523" s="32">
        <v>1.5</v>
      </c>
      <c r="N523" s="32"/>
      <c r="O523" s="32"/>
      <c r="P523" s="32"/>
      <c r="Q523" s="33" t="s">
        <v>231</v>
      </c>
    </row>
    <row r="524" s="77" customFormat="1" ht="32.8" customHeight="1" spans="1:17">
      <c r="A524" s="137" t="s">
        <v>1419</v>
      </c>
      <c r="B524" s="33">
        <v>1</v>
      </c>
      <c r="C524" s="33" t="s">
        <v>306</v>
      </c>
      <c r="D524" s="33" t="s">
        <v>257</v>
      </c>
      <c r="E524" s="204" t="s">
        <v>1337</v>
      </c>
      <c r="F524" s="135" t="s">
        <v>1304</v>
      </c>
      <c r="G524" s="34" t="s">
        <v>637</v>
      </c>
      <c r="H524" s="148" t="s">
        <v>115</v>
      </c>
      <c r="I524" s="32">
        <f t="shared" si="98"/>
        <v>1.5</v>
      </c>
      <c r="J524" s="32">
        <f t="shared" si="99"/>
        <v>1.5</v>
      </c>
      <c r="K524" s="32"/>
      <c r="L524" s="32"/>
      <c r="M524" s="32">
        <v>1.5</v>
      </c>
      <c r="N524" s="32"/>
      <c r="O524" s="32"/>
      <c r="P524" s="32"/>
      <c r="Q524" s="33" t="s">
        <v>231</v>
      </c>
    </row>
    <row r="525" s="77" customFormat="1" ht="32.8" customHeight="1" spans="1:17">
      <c r="A525" s="137" t="s">
        <v>1420</v>
      </c>
      <c r="B525" s="33">
        <v>1</v>
      </c>
      <c r="C525" s="33" t="s">
        <v>306</v>
      </c>
      <c r="D525" s="33" t="s">
        <v>257</v>
      </c>
      <c r="E525" s="204" t="s">
        <v>1421</v>
      </c>
      <c r="F525" s="135" t="s">
        <v>1304</v>
      </c>
      <c r="G525" s="34" t="s">
        <v>637</v>
      </c>
      <c r="H525" s="148" t="s">
        <v>115</v>
      </c>
      <c r="I525" s="32">
        <f t="shared" si="98"/>
        <v>1.5</v>
      </c>
      <c r="J525" s="32">
        <f t="shared" si="99"/>
        <v>1.5</v>
      </c>
      <c r="K525" s="32"/>
      <c r="L525" s="32"/>
      <c r="M525" s="32">
        <v>1.5</v>
      </c>
      <c r="N525" s="32"/>
      <c r="O525" s="32"/>
      <c r="P525" s="32"/>
      <c r="Q525" s="33" t="s">
        <v>231</v>
      </c>
    </row>
    <row r="526" s="77" customFormat="1" ht="32.8" customHeight="1" spans="1:17">
      <c r="A526" s="137" t="s">
        <v>1422</v>
      </c>
      <c r="B526" s="33">
        <v>1</v>
      </c>
      <c r="C526" s="33" t="s">
        <v>306</v>
      </c>
      <c r="D526" s="33" t="s">
        <v>257</v>
      </c>
      <c r="E526" s="204" t="s">
        <v>1423</v>
      </c>
      <c r="F526" s="135" t="s">
        <v>1304</v>
      </c>
      <c r="G526" s="34" t="s">
        <v>637</v>
      </c>
      <c r="H526" s="148" t="s">
        <v>115</v>
      </c>
      <c r="I526" s="32">
        <f t="shared" si="98"/>
        <v>1.5</v>
      </c>
      <c r="J526" s="32">
        <f t="shared" si="99"/>
        <v>1.5</v>
      </c>
      <c r="K526" s="32"/>
      <c r="L526" s="32"/>
      <c r="M526" s="32">
        <v>1.5</v>
      </c>
      <c r="N526" s="32"/>
      <c r="O526" s="32"/>
      <c r="P526" s="32"/>
      <c r="Q526" s="33" t="s">
        <v>231</v>
      </c>
    </row>
    <row r="527" s="77" customFormat="1" ht="32.8" customHeight="1" spans="1:17">
      <c r="A527" s="137" t="s">
        <v>1424</v>
      </c>
      <c r="B527" s="33">
        <v>1</v>
      </c>
      <c r="C527" s="33" t="s">
        <v>306</v>
      </c>
      <c r="D527" s="33" t="s">
        <v>257</v>
      </c>
      <c r="E527" s="204" t="s">
        <v>1317</v>
      </c>
      <c r="F527" s="135" t="s">
        <v>1304</v>
      </c>
      <c r="G527" s="34" t="s">
        <v>637</v>
      </c>
      <c r="H527" s="148" t="s">
        <v>115</v>
      </c>
      <c r="I527" s="32">
        <f t="shared" si="98"/>
        <v>1.5</v>
      </c>
      <c r="J527" s="32">
        <f t="shared" si="99"/>
        <v>1.5</v>
      </c>
      <c r="K527" s="32"/>
      <c r="L527" s="32"/>
      <c r="M527" s="32">
        <v>1.5</v>
      </c>
      <c r="N527" s="32"/>
      <c r="O527" s="32"/>
      <c r="P527" s="32"/>
      <c r="Q527" s="33" t="s">
        <v>231</v>
      </c>
    </row>
    <row r="528" s="77" customFormat="1" ht="32.8" customHeight="1" spans="1:17">
      <c r="A528" s="137" t="s">
        <v>1425</v>
      </c>
      <c r="B528" s="33">
        <v>1</v>
      </c>
      <c r="C528" s="33" t="s">
        <v>306</v>
      </c>
      <c r="D528" s="33" t="s">
        <v>257</v>
      </c>
      <c r="E528" s="204" t="s">
        <v>1402</v>
      </c>
      <c r="F528" s="135" t="s">
        <v>1304</v>
      </c>
      <c r="G528" s="34" t="s">
        <v>637</v>
      </c>
      <c r="H528" s="148" t="s">
        <v>115</v>
      </c>
      <c r="I528" s="32">
        <f t="shared" si="98"/>
        <v>1.5</v>
      </c>
      <c r="J528" s="32">
        <f t="shared" si="99"/>
        <v>1.5</v>
      </c>
      <c r="K528" s="32"/>
      <c r="L528" s="32"/>
      <c r="M528" s="32">
        <v>1.5</v>
      </c>
      <c r="N528" s="32"/>
      <c r="O528" s="32"/>
      <c r="P528" s="32"/>
      <c r="Q528" s="33" t="s">
        <v>231</v>
      </c>
    </row>
    <row r="529" s="77" customFormat="1" ht="32.8" customHeight="1" spans="1:17">
      <c r="A529" s="137" t="s">
        <v>1426</v>
      </c>
      <c r="B529" s="33">
        <v>1</v>
      </c>
      <c r="C529" s="33" t="s">
        <v>306</v>
      </c>
      <c r="D529" s="33" t="s">
        <v>257</v>
      </c>
      <c r="E529" s="204" t="s">
        <v>1327</v>
      </c>
      <c r="F529" s="135" t="s">
        <v>1304</v>
      </c>
      <c r="G529" s="34" t="s">
        <v>637</v>
      </c>
      <c r="H529" s="148" t="s">
        <v>115</v>
      </c>
      <c r="I529" s="32">
        <f t="shared" si="98"/>
        <v>1.5</v>
      </c>
      <c r="J529" s="32">
        <f t="shared" si="99"/>
        <v>1.5</v>
      </c>
      <c r="K529" s="32"/>
      <c r="L529" s="32"/>
      <c r="M529" s="32">
        <v>1.5</v>
      </c>
      <c r="N529" s="32"/>
      <c r="O529" s="32"/>
      <c r="P529" s="32"/>
      <c r="Q529" s="33" t="s">
        <v>231</v>
      </c>
    </row>
    <row r="530" s="77" customFormat="1" ht="32.8" customHeight="1" spans="1:17">
      <c r="A530" s="137" t="s">
        <v>1427</v>
      </c>
      <c r="B530" s="33">
        <v>1</v>
      </c>
      <c r="C530" s="33" t="s">
        <v>306</v>
      </c>
      <c r="D530" s="33" t="s">
        <v>257</v>
      </c>
      <c r="E530" s="204" t="s">
        <v>1428</v>
      </c>
      <c r="F530" s="135" t="s">
        <v>1304</v>
      </c>
      <c r="G530" s="34" t="s">
        <v>637</v>
      </c>
      <c r="H530" s="148" t="s">
        <v>115</v>
      </c>
      <c r="I530" s="32">
        <f t="shared" si="98"/>
        <v>1.5</v>
      </c>
      <c r="J530" s="32">
        <f t="shared" si="99"/>
        <v>1.5</v>
      </c>
      <c r="K530" s="32"/>
      <c r="L530" s="32"/>
      <c r="M530" s="32">
        <v>1.5</v>
      </c>
      <c r="N530" s="32"/>
      <c r="O530" s="32"/>
      <c r="P530" s="32"/>
      <c r="Q530" s="33" t="s">
        <v>231</v>
      </c>
    </row>
    <row r="531" s="77" customFormat="1" ht="32.8" customHeight="1" spans="1:17">
      <c r="A531" s="137" t="s">
        <v>1429</v>
      </c>
      <c r="B531" s="33">
        <v>1</v>
      </c>
      <c r="C531" s="33" t="s">
        <v>306</v>
      </c>
      <c r="D531" s="33" t="s">
        <v>257</v>
      </c>
      <c r="E531" s="204" t="s">
        <v>1430</v>
      </c>
      <c r="F531" s="135" t="s">
        <v>1304</v>
      </c>
      <c r="G531" s="34" t="s">
        <v>637</v>
      </c>
      <c r="H531" s="148" t="s">
        <v>115</v>
      </c>
      <c r="I531" s="32">
        <f t="shared" si="98"/>
        <v>1.5</v>
      </c>
      <c r="J531" s="32">
        <f t="shared" si="99"/>
        <v>1.5</v>
      </c>
      <c r="K531" s="32"/>
      <c r="L531" s="32"/>
      <c r="M531" s="32">
        <v>1.5</v>
      </c>
      <c r="N531" s="32"/>
      <c r="O531" s="32"/>
      <c r="P531" s="32"/>
      <c r="Q531" s="33" t="s">
        <v>231</v>
      </c>
    </row>
    <row r="532" s="77" customFormat="1" ht="32.8" customHeight="1" spans="1:17">
      <c r="A532" s="137" t="s">
        <v>1431</v>
      </c>
      <c r="B532" s="33">
        <v>1</v>
      </c>
      <c r="C532" s="33" t="s">
        <v>306</v>
      </c>
      <c r="D532" s="33" t="s">
        <v>257</v>
      </c>
      <c r="E532" s="204" t="s">
        <v>1432</v>
      </c>
      <c r="F532" s="135" t="s">
        <v>1304</v>
      </c>
      <c r="G532" s="34" t="s">
        <v>637</v>
      </c>
      <c r="H532" s="148" t="s">
        <v>115</v>
      </c>
      <c r="I532" s="32">
        <f t="shared" si="98"/>
        <v>1.5</v>
      </c>
      <c r="J532" s="32">
        <f t="shared" si="99"/>
        <v>1.5</v>
      </c>
      <c r="K532" s="32"/>
      <c r="L532" s="32"/>
      <c r="M532" s="32">
        <v>1.5</v>
      </c>
      <c r="N532" s="32"/>
      <c r="O532" s="32"/>
      <c r="P532" s="32"/>
      <c r="Q532" s="33" t="s">
        <v>231</v>
      </c>
    </row>
    <row r="533" s="77" customFormat="1" ht="32.8" customHeight="1" spans="1:17">
      <c r="A533" s="137" t="s">
        <v>1433</v>
      </c>
      <c r="B533" s="33">
        <v>1</v>
      </c>
      <c r="C533" s="33" t="s">
        <v>306</v>
      </c>
      <c r="D533" s="33" t="s">
        <v>257</v>
      </c>
      <c r="E533" s="204" t="s">
        <v>1434</v>
      </c>
      <c r="F533" s="135" t="s">
        <v>1304</v>
      </c>
      <c r="G533" s="34" t="s">
        <v>637</v>
      </c>
      <c r="H533" s="148" t="s">
        <v>115</v>
      </c>
      <c r="I533" s="32">
        <f t="shared" si="98"/>
        <v>1.5</v>
      </c>
      <c r="J533" s="32">
        <f t="shared" si="99"/>
        <v>1.5</v>
      </c>
      <c r="K533" s="32"/>
      <c r="L533" s="32"/>
      <c r="M533" s="32">
        <v>1.5</v>
      </c>
      <c r="N533" s="32"/>
      <c r="O533" s="32"/>
      <c r="P533" s="32"/>
      <c r="Q533" s="33" t="s">
        <v>231</v>
      </c>
    </row>
    <row r="534" s="77" customFormat="1" ht="32.8" customHeight="1" spans="1:17">
      <c r="A534" s="137" t="s">
        <v>1435</v>
      </c>
      <c r="B534" s="33">
        <v>1</v>
      </c>
      <c r="C534" s="33" t="s">
        <v>306</v>
      </c>
      <c r="D534" s="33" t="s">
        <v>257</v>
      </c>
      <c r="E534" s="204" t="s">
        <v>1436</v>
      </c>
      <c r="F534" s="135" t="s">
        <v>1304</v>
      </c>
      <c r="G534" s="34" t="s">
        <v>637</v>
      </c>
      <c r="H534" s="148" t="s">
        <v>115</v>
      </c>
      <c r="I534" s="32">
        <f t="shared" si="98"/>
        <v>1.5</v>
      </c>
      <c r="J534" s="32">
        <f t="shared" si="99"/>
        <v>1.5</v>
      </c>
      <c r="K534" s="32"/>
      <c r="L534" s="32"/>
      <c r="M534" s="32">
        <v>1.5</v>
      </c>
      <c r="N534" s="32"/>
      <c r="O534" s="32"/>
      <c r="P534" s="32"/>
      <c r="Q534" s="33" t="s">
        <v>231</v>
      </c>
    </row>
    <row r="535" s="77" customFormat="1" ht="32.8" customHeight="1" spans="1:17">
      <c r="A535" s="137" t="s">
        <v>1437</v>
      </c>
      <c r="B535" s="33">
        <v>1</v>
      </c>
      <c r="C535" s="33" t="s">
        <v>306</v>
      </c>
      <c r="D535" s="33" t="s">
        <v>257</v>
      </c>
      <c r="E535" s="204" t="s">
        <v>1438</v>
      </c>
      <c r="F535" s="135" t="s">
        <v>1304</v>
      </c>
      <c r="G535" s="34" t="s">
        <v>637</v>
      </c>
      <c r="H535" s="148" t="s">
        <v>115</v>
      </c>
      <c r="I535" s="32">
        <f t="shared" si="98"/>
        <v>1.5</v>
      </c>
      <c r="J535" s="32">
        <f t="shared" si="99"/>
        <v>1.5</v>
      </c>
      <c r="K535" s="32"/>
      <c r="L535" s="32"/>
      <c r="M535" s="32">
        <v>1.5</v>
      </c>
      <c r="N535" s="32"/>
      <c r="O535" s="32"/>
      <c r="P535" s="32"/>
      <c r="Q535" s="33" t="s">
        <v>231</v>
      </c>
    </row>
    <row r="536" s="77" customFormat="1" ht="32.8" customHeight="1" spans="1:17">
      <c r="A536" s="137" t="s">
        <v>1439</v>
      </c>
      <c r="B536" s="33">
        <v>1</v>
      </c>
      <c r="C536" s="33" t="s">
        <v>306</v>
      </c>
      <c r="D536" s="33" t="s">
        <v>257</v>
      </c>
      <c r="E536" s="204" t="s">
        <v>1421</v>
      </c>
      <c r="F536" s="135" t="s">
        <v>1304</v>
      </c>
      <c r="G536" s="34" t="s">
        <v>637</v>
      </c>
      <c r="H536" s="148" t="s">
        <v>115</v>
      </c>
      <c r="I536" s="32">
        <f t="shared" si="98"/>
        <v>1.5</v>
      </c>
      <c r="J536" s="32">
        <f t="shared" si="99"/>
        <v>1.5</v>
      </c>
      <c r="K536" s="32"/>
      <c r="L536" s="32"/>
      <c r="M536" s="32">
        <v>1.5</v>
      </c>
      <c r="N536" s="32"/>
      <c r="O536" s="32"/>
      <c r="P536" s="32"/>
      <c r="Q536" s="33" t="s">
        <v>231</v>
      </c>
    </row>
    <row r="537" s="77" customFormat="1" ht="32.8" customHeight="1" spans="1:17">
      <c r="A537" s="137" t="s">
        <v>1440</v>
      </c>
      <c r="B537" s="33">
        <v>1</v>
      </c>
      <c r="C537" s="33" t="s">
        <v>306</v>
      </c>
      <c r="D537" s="33" t="s">
        <v>257</v>
      </c>
      <c r="E537" s="204" t="s">
        <v>1414</v>
      </c>
      <c r="F537" s="135" t="s">
        <v>1304</v>
      </c>
      <c r="G537" s="34" t="s">
        <v>637</v>
      </c>
      <c r="H537" s="148" t="s">
        <v>115</v>
      </c>
      <c r="I537" s="32">
        <f t="shared" si="98"/>
        <v>1.5</v>
      </c>
      <c r="J537" s="32">
        <f t="shared" si="99"/>
        <v>1.5</v>
      </c>
      <c r="K537" s="32"/>
      <c r="L537" s="32"/>
      <c r="M537" s="32">
        <v>1.5</v>
      </c>
      <c r="N537" s="32"/>
      <c r="O537" s="32"/>
      <c r="P537" s="32"/>
      <c r="Q537" s="33" t="s">
        <v>231</v>
      </c>
    </row>
    <row r="538" s="77" customFormat="1" ht="32.8" customHeight="1" spans="1:17">
      <c r="A538" s="137" t="s">
        <v>1441</v>
      </c>
      <c r="B538" s="33">
        <v>1</v>
      </c>
      <c r="C538" s="33" t="s">
        <v>306</v>
      </c>
      <c r="D538" s="33" t="s">
        <v>257</v>
      </c>
      <c r="E538" s="204" t="s">
        <v>1351</v>
      </c>
      <c r="F538" s="135" t="s">
        <v>1304</v>
      </c>
      <c r="G538" s="34" t="s">
        <v>637</v>
      </c>
      <c r="H538" s="148" t="s">
        <v>115</v>
      </c>
      <c r="I538" s="32">
        <f t="shared" si="98"/>
        <v>1.5</v>
      </c>
      <c r="J538" s="32">
        <f t="shared" si="99"/>
        <v>1.5</v>
      </c>
      <c r="K538" s="32"/>
      <c r="L538" s="32"/>
      <c r="M538" s="32">
        <v>1.5</v>
      </c>
      <c r="N538" s="32"/>
      <c r="O538" s="32"/>
      <c r="P538" s="32"/>
      <c r="Q538" s="33" t="s">
        <v>231</v>
      </c>
    </row>
    <row r="539" s="77" customFormat="1" ht="32.8" customHeight="1" spans="1:17">
      <c r="A539" s="137" t="s">
        <v>1442</v>
      </c>
      <c r="B539" s="33">
        <v>1</v>
      </c>
      <c r="C539" s="33" t="s">
        <v>306</v>
      </c>
      <c r="D539" s="33" t="s">
        <v>257</v>
      </c>
      <c r="E539" s="204" t="s">
        <v>1443</v>
      </c>
      <c r="F539" s="135" t="s">
        <v>1304</v>
      </c>
      <c r="G539" s="34" t="s">
        <v>637</v>
      </c>
      <c r="H539" s="148" t="s">
        <v>115</v>
      </c>
      <c r="I539" s="32">
        <f t="shared" si="98"/>
        <v>1.5</v>
      </c>
      <c r="J539" s="32">
        <f t="shared" si="99"/>
        <v>1.5</v>
      </c>
      <c r="K539" s="32"/>
      <c r="L539" s="32"/>
      <c r="M539" s="32">
        <v>1.5</v>
      </c>
      <c r="N539" s="32"/>
      <c r="O539" s="32"/>
      <c r="P539" s="32"/>
      <c r="Q539" s="33" t="s">
        <v>231</v>
      </c>
    </row>
    <row r="540" s="77" customFormat="1" ht="32.8" customHeight="1" spans="1:17">
      <c r="A540" s="137" t="s">
        <v>1444</v>
      </c>
      <c r="B540" s="33">
        <v>1</v>
      </c>
      <c r="C540" s="33" t="s">
        <v>306</v>
      </c>
      <c r="D540" s="33" t="s">
        <v>257</v>
      </c>
      <c r="E540" s="204" t="s">
        <v>1445</v>
      </c>
      <c r="F540" s="135" t="s">
        <v>1304</v>
      </c>
      <c r="G540" s="34" t="s">
        <v>637</v>
      </c>
      <c r="H540" s="148" t="s">
        <v>115</v>
      </c>
      <c r="I540" s="32">
        <f t="shared" si="98"/>
        <v>1.5</v>
      </c>
      <c r="J540" s="32">
        <f t="shared" si="99"/>
        <v>1.5</v>
      </c>
      <c r="K540" s="32"/>
      <c r="L540" s="32"/>
      <c r="M540" s="32">
        <v>1.5</v>
      </c>
      <c r="N540" s="32"/>
      <c r="O540" s="32"/>
      <c r="P540" s="32"/>
      <c r="Q540" s="33" t="s">
        <v>231</v>
      </c>
    </row>
    <row r="541" s="77" customFormat="1" ht="32.8" customHeight="1" spans="1:17">
      <c r="A541" s="137" t="s">
        <v>1446</v>
      </c>
      <c r="B541" s="33">
        <v>1</v>
      </c>
      <c r="C541" s="33" t="s">
        <v>306</v>
      </c>
      <c r="D541" s="33" t="s">
        <v>257</v>
      </c>
      <c r="E541" s="204" t="s">
        <v>1447</v>
      </c>
      <c r="F541" s="135" t="s">
        <v>1304</v>
      </c>
      <c r="G541" s="34" t="s">
        <v>637</v>
      </c>
      <c r="H541" s="148" t="s">
        <v>115</v>
      </c>
      <c r="I541" s="32">
        <f t="shared" si="98"/>
        <v>1.5</v>
      </c>
      <c r="J541" s="32">
        <f t="shared" si="99"/>
        <v>1.5</v>
      </c>
      <c r="K541" s="32"/>
      <c r="L541" s="32"/>
      <c r="M541" s="32">
        <v>1.5</v>
      </c>
      <c r="N541" s="32"/>
      <c r="O541" s="32"/>
      <c r="P541" s="32"/>
      <c r="Q541" s="33" t="s">
        <v>231</v>
      </c>
    </row>
    <row r="542" s="77" customFormat="1" ht="32.8" customHeight="1" spans="1:17">
      <c r="A542" s="137" t="s">
        <v>1448</v>
      </c>
      <c r="B542" s="33">
        <v>1</v>
      </c>
      <c r="C542" s="33" t="s">
        <v>306</v>
      </c>
      <c r="D542" s="33" t="s">
        <v>257</v>
      </c>
      <c r="E542" s="204" t="s">
        <v>1449</v>
      </c>
      <c r="F542" s="135" t="s">
        <v>1304</v>
      </c>
      <c r="G542" s="34" t="s">
        <v>637</v>
      </c>
      <c r="H542" s="148" t="s">
        <v>115</v>
      </c>
      <c r="I542" s="32">
        <f t="shared" si="98"/>
        <v>1.5</v>
      </c>
      <c r="J542" s="32">
        <f t="shared" si="99"/>
        <v>1.5</v>
      </c>
      <c r="K542" s="32"/>
      <c r="L542" s="32"/>
      <c r="M542" s="32">
        <v>1.5</v>
      </c>
      <c r="N542" s="32"/>
      <c r="O542" s="32"/>
      <c r="P542" s="32"/>
      <c r="Q542" s="33" t="s">
        <v>231</v>
      </c>
    </row>
    <row r="543" s="77" customFormat="1" ht="32.8" customHeight="1" spans="1:17">
      <c r="A543" s="137" t="s">
        <v>1450</v>
      </c>
      <c r="B543" s="33">
        <v>1</v>
      </c>
      <c r="C543" s="33" t="s">
        <v>306</v>
      </c>
      <c r="D543" s="33" t="s">
        <v>257</v>
      </c>
      <c r="E543" s="204" t="s">
        <v>1451</v>
      </c>
      <c r="F543" s="135" t="s">
        <v>1304</v>
      </c>
      <c r="G543" s="34" t="s">
        <v>637</v>
      </c>
      <c r="H543" s="148" t="s">
        <v>115</v>
      </c>
      <c r="I543" s="32">
        <f t="shared" si="98"/>
        <v>1.5</v>
      </c>
      <c r="J543" s="32">
        <f t="shared" si="99"/>
        <v>1.5</v>
      </c>
      <c r="K543" s="32"/>
      <c r="L543" s="32"/>
      <c r="M543" s="32">
        <v>1.5</v>
      </c>
      <c r="N543" s="32"/>
      <c r="O543" s="32"/>
      <c r="P543" s="32"/>
      <c r="Q543" s="33" t="s">
        <v>231</v>
      </c>
    </row>
    <row r="544" s="77" customFormat="1" ht="32.8" customHeight="1" spans="1:17">
      <c r="A544" s="137" t="s">
        <v>1452</v>
      </c>
      <c r="B544" s="33">
        <v>1</v>
      </c>
      <c r="C544" s="33" t="s">
        <v>306</v>
      </c>
      <c r="D544" s="33" t="s">
        <v>257</v>
      </c>
      <c r="E544" s="204" t="s">
        <v>1372</v>
      </c>
      <c r="F544" s="135" t="s">
        <v>1304</v>
      </c>
      <c r="G544" s="34" t="s">
        <v>637</v>
      </c>
      <c r="H544" s="148" t="s">
        <v>115</v>
      </c>
      <c r="I544" s="32">
        <f t="shared" si="98"/>
        <v>1.5</v>
      </c>
      <c r="J544" s="32">
        <f t="shared" si="99"/>
        <v>1.5</v>
      </c>
      <c r="K544" s="32"/>
      <c r="L544" s="32"/>
      <c r="M544" s="32">
        <v>1.5</v>
      </c>
      <c r="N544" s="32"/>
      <c r="O544" s="32"/>
      <c r="P544" s="32"/>
      <c r="Q544" s="33" t="s">
        <v>231</v>
      </c>
    </row>
    <row r="545" s="77" customFormat="1" ht="32.8" customHeight="1" spans="1:17">
      <c r="A545" s="137" t="s">
        <v>1453</v>
      </c>
      <c r="B545" s="33">
        <v>1</v>
      </c>
      <c r="C545" s="33" t="s">
        <v>306</v>
      </c>
      <c r="D545" s="33" t="s">
        <v>257</v>
      </c>
      <c r="E545" s="204" t="s">
        <v>1454</v>
      </c>
      <c r="F545" s="135" t="s">
        <v>1304</v>
      </c>
      <c r="G545" s="34" t="s">
        <v>637</v>
      </c>
      <c r="H545" s="148" t="s">
        <v>115</v>
      </c>
      <c r="I545" s="32">
        <f t="shared" si="98"/>
        <v>1.5</v>
      </c>
      <c r="J545" s="32">
        <f t="shared" si="99"/>
        <v>1.5</v>
      </c>
      <c r="K545" s="32"/>
      <c r="L545" s="32"/>
      <c r="M545" s="32">
        <v>1.5</v>
      </c>
      <c r="N545" s="32"/>
      <c r="O545" s="32"/>
      <c r="P545" s="32"/>
      <c r="Q545" s="33" t="s">
        <v>231</v>
      </c>
    </row>
    <row r="546" s="77" customFormat="1" ht="32.8" customHeight="1" spans="1:17">
      <c r="A546" s="137" t="s">
        <v>1455</v>
      </c>
      <c r="B546" s="33">
        <v>1</v>
      </c>
      <c r="C546" s="33" t="s">
        <v>306</v>
      </c>
      <c r="D546" s="33" t="s">
        <v>257</v>
      </c>
      <c r="E546" s="204" t="s">
        <v>1456</v>
      </c>
      <c r="F546" s="135" t="s">
        <v>1304</v>
      </c>
      <c r="G546" s="34" t="s">
        <v>637</v>
      </c>
      <c r="H546" s="148" t="s">
        <v>115</v>
      </c>
      <c r="I546" s="32">
        <f t="shared" si="98"/>
        <v>1.5</v>
      </c>
      <c r="J546" s="32">
        <f t="shared" si="99"/>
        <v>1.5</v>
      </c>
      <c r="K546" s="32"/>
      <c r="L546" s="32"/>
      <c r="M546" s="32">
        <v>1.5</v>
      </c>
      <c r="N546" s="32"/>
      <c r="O546" s="32"/>
      <c r="P546" s="32"/>
      <c r="Q546" s="33" t="s">
        <v>231</v>
      </c>
    </row>
    <row r="547" s="77" customFormat="1" ht="32.8" customHeight="1" spans="1:17">
      <c r="A547" s="137" t="s">
        <v>1457</v>
      </c>
      <c r="B547" s="33">
        <v>1</v>
      </c>
      <c r="C547" s="33" t="s">
        <v>306</v>
      </c>
      <c r="D547" s="33" t="s">
        <v>257</v>
      </c>
      <c r="E547" s="204" t="s">
        <v>1331</v>
      </c>
      <c r="F547" s="135" t="s">
        <v>1304</v>
      </c>
      <c r="G547" s="34" t="s">
        <v>637</v>
      </c>
      <c r="H547" s="148" t="s">
        <v>115</v>
      </c>
      <c r="I547" s="32">
        <f t="shared" si="98"/>
        <v>1.5</v>
      </c>
      <c r="J547" s="32">
        <f t="shared" si="99"/>
        <v>1.5</v>
      </c>
      <c r="K547" s="32"/>
      <c r="L547" s="32"/>
      <c r="M547" s="32">
        <v>1.5</v>
      </c>
      <c r="N547" s="32"/>
      <c r="O547" s="32"/>
      <c r="P547" s="32"/>
      <c r="Q547" s="33" t="s">
        <v>231</v>
      </c>
    </row>
    <row r="548" s="77" customFormat="1" ht="32.8" customHeight="1" spans="1:17">
      <c r="A548" s="137" t="s">
        <v>1458</v>
      </c>
      <c r="B548" s="33">
        <v>1</v>
      </c>
      <c r="C548" s="33" t="s">
        <v>306</v>
      </c>
      <c r="D548" s="33" t="s">
        <v>257</v>
      </c>
      <c r="E548" s="204" t="s">
        <v>1459</v>
      </c>
      <c r="F548" s="135" t="s">
        <v>1304</v>
      </c>
      <c r="G548" s="34" t="s">
        <v>637</v>
      </c>
      <c r="H548" s="148" t="s">
        <v>115</v>
      </c>
      <c r="I548" s="32">
        <f t="shared" si="98"/>
        <v>1.5</v>
      </c>
      <c r="J548" s="32">
        <f t="shared" si="99"/>
        <v>1.5</v>
      </c>
      <c r="K548" s="32"/>
      <c r="L548" s="32"/>
      <c r="M548" s="32">
        <v>1.5</v>
      </c>
      <c r="N548" s="32"/>
      <c r="O548" s="32"/>
      <c r="P548" s="32"/>
      <c r="Q548" s="33" t="s">
        <v>231</v>
      </c>
    </row>
    <row r="549" s="77" customFormat="1" ht="32.8" customHeight="1" spans="1:17">
      <c r="A549" s="137" t="s">
        <v>1460</v>
      </c>
      <c r="B549" s="33">
        <v>1</v>
      </c>
      <c r="C549" s="33" t="s">
        <v>306</v>
      </c>
      <c r="D549" s="33" t="s">
        <v>257</v>
      </c>
      <c r="E549" s="204" t="s">
        <v>1459</v>
      </c>
      <c r="F549" s="135" t="s">
        <v>1304</v>
      </c>
      <c r="G549" s="34" t="s">
        <v>637</v>
      </c>
      <c r="H549" s="148" t="s">
        <v>115</v>
      </c>
      <c r="I549" s="32">
        <f t="shared" si="98"/>
        <v>1.5</v>
      </c>
      <c r="J549" s="32">
        <f t="shared" si="99"/>
        <v>1.5</v>
      </c>
      <c r="K549" s="32"/>
      <c r="L549" s="32"/>
      <c r="M549" s="32">
        <v>1.5</v>
      </c>
      <c r="N549" s="32"/>
      <c r="O549" s="32"/>
      <c r="P549" s="32"/>
      <c r="Q549" s="33" t="s">
        <v>231</v>
      </c>
    </row>
    <row r="550" s="77" customFormat="1" ht="32.8" customHeight="1" spans="1:17">
      <c r="A550" s="137" t="s">
        <v>1461</v>
      </c>
      <c r="B550" s="33">
        <v>1</v>
      </c>
      <c r="C550" s="33" t="s">
        <v>306</v>
      </c>
      <c r="D550" s="33" t="s">
        <v>257</v>
      </c>
      <c r="E550" s="204" t="s">
        <v>1462</v>
      </c>
      <c r="F550" s="135" t="s">
        <v>1304</v>
      </c>
      <c r="G550" s="34" t="s">
        <v>637</v>
      </c>
      <c r="H550" s="148" t="s">
        <v>115</v>
      </c>
      <c r="I550" s="32">
        <f t="shared" si="98"/>
        <v>1.5</v>
      </c>
      <c r="J550" s="32">
        <f t="shared" si="99"/>
        <v>1.5</v>
      </c>
      <c r="K550" s="32"/>
      <c r="L550" s="32"/>
      <c r="M550" s="32">
        <v>1.5</v>
      </c>
      <c r="N550" s="32"/>
      <c r="O550" s="32"/>
      <c r="P550" s="32"/>
      <c r="Q550" s="33" t="s">
        <v>231</v>
      </c>
    </row>
    <row r="551" s="77" customFormat="1" ht="32.8" customHeight="1" spans="1:17">
      <c r="A551" s="137" t="s">
        <v>1463</v>
      </c>
      <c r="B551" s="33">
        <v>1</v>
      </c>
      <c r="C551" s="33" t="s">
        <v>306</v>
      </c>
      <c r="D551" s="33" t="s">
        <v>257</v>
      </c>
      <c r="E551" s="204" t="s">
        <v>1464</v>
      </c>
      <c r="F551" s="135" t="s">
        <v>1304</v>
      </c>
      <c r="G551" s="34" t="s">
        <v>637</v>
      </c>
      <c r="H551" s="148" t="s">
        <v>115</v>
      </c>
      <c r="I551" s="32">
        <f t="shared" si="98"/>
        <v>1.5</v>
      </c>
      <c r="J551" s="32">
        <f t="shared" si="99"/>
        <v>1.5</v>
      </c>
      <c r="K551" s="32"/>
      <c r="L551" s="32"/>
      <c r="M551" s="32">
        <v>1.5</v>
      </c>
      <c r="N551" s="32"/>
      <c r="O551" s="32"/>
      <c r="P551" s="32"/>
      <c r="Q551" s="33" t="s">
        <v>231</v>
      </c>
    </row>
    <row r="552" s="77" customFormat="1" ht="32.8" customHeight="1" spans="1:17">
      <c r="A552" s="137" t="s">
        <v>1465</v>
      </c>
      <c r="B552" s="33">
        <v>1</v>
      </c>
      <c r="C552" s="33" t="s">
        <v>306</v>
      </c>
      <c r="D552" s="33" t="s">
        <v>257</v>
      </c>
      <c r="E552" s="204" t="s">
        <v>1466</v>
      </c>
      <c r="F552" s="135" t="s">
        <v>1304</v>
      </c>
      <c r="G552" s="34" t="s">
        <v>637</v>
      </c>
      <c r="H552" s="148" t="s">
        <v>115</v>
      </c>
      <c r="I552" s="32">
        <f t="shared" si="98"/>
        <v>1.5</v>
      </c>
      <c r="J552" s="32">
        <f t="shared" si="99"/>
        <v>1.5</v>
      </c>
      <c r="K552" s="32"/>
      <c r="L552" s="32"/>
      <c r="M552" s="32">
        <v>1.5</v>
      </c>
      <c r="N552" s="32"/>
      <c r="O552" s="32"/>
      <c r="P552" s="32"/>
      <c r="Q552" s="33" t="s">
        <v>231</v>
      </c>
    </row>
    <row r="553" s="77" customFormat="1" ht="32.8" customHeight="1" spans="1:17">
      <c r="A553" s="137" t="s">
        <v>1467</v>
      </c>
      <c r="B553" s="33">
        <v>1</v>
      </c>
      <c r="C553" s="33" t="s">
        <v>306</v>
      </c>
      <c r="D553" s="33" t="s">
        <v>257</v>
      </c>
      <c r="E553" s="204" t="s">
        <v>1468</v>
      </c>
      <c r="F553" s="135" t="s">
        <v>1304</v>
      </c>
      <c r="G553" s="34" t="s">
        <v>637</v>
      </c>
      <c r="H553" s="148" t="s">
        <v>115</v>
      </c>
      <c r="I553" s="32">
        <f t="shared" si="98"/>
        <v>1.5</v>
      </c>
      <c r="J553" s="32">
        <f t="shared" si="99"/>
        <v>1.5</v>
      </c>
      <c r="K553" s="32"/>
      <c r="L553" s="32"/>
      <c r="M553" s="32">
        <v>1.5</v>
      </c>
      <c r="N553" s="32"/>
      <c r="O553" s="32"/>
      <c r="P553" s="32"/>
      <c r="Q553" s="33" t="s">
        <v>231</v>
      </c>
    </row>
    <row r="554" s="77" customFormat="1" ht="32.8" customHeight="1" spans="1:17">
      <c r="A554" s="137" t="s">
        <v>1469</v>
      </c>
      <c r="B554" s="33">
        <v>1</v>
      </c>
      <c r="C554" s="33" t="s">
        <v>306</v>
      </c>
      <c r="D554" s="33" t="s">
        <v>257</v>
      </c>
      <c r="E554" s="204" t="s">
        <v>1470</v>
      </c>
      <c r="F554" s="135" t="s">
        <v>1304</v>
      </c>
      <c r="G554" s="34" t="s">
        <v>637</v>
      </c>
      <c r="H554" s="148" t="s">
        <v>115</v>
      </c>
      <c r="I554" s="32">
        <f t="shared" si="98"/>
        <v>1.5</v>
      </c>
      <c r="J554" s="32">
        <f t="shared" si="99"/>
        <v>1.5</v>
      </c>
      <c r="K554" s="32"/>
      <c r="L554" s="32"/>
      <c r="M554" s="32">
        <v>1.5</v>
      </c>
      <c r="N554" s="32"/>
      <c r="O554" s="32"/>
      <c r="P554" s="32"/>
      <c r="Q554" s="33" t="s">
        <v>231</v>
      </c>
    </row>
    <row r="555" s="77" customFormat="1" ht="32.8" customHeight="1" spans="1:17">
      <c r="A555" s="137" t="s">
        <v>1471</v>
      </c>
      <c r="B555" s="33">
        <v>1</v>
      </c>
      <c r="C555" s="33" t="s">
        <v>306</v>
      </c>
      <c r="D555" s="33" t="s">
        <v>257</v>
      </c>
      <c r="E555" s="204" t="s">
        <v>1472</v>
      </c>
      <c r="F555" s="135" t="s">
        <v>1304</v>
      </c>
      <c r="G555" s="34" t="s">
        <v>637</v>
      </c>
      <c r="H555" s="148" t="s">
        <v>115</v>
      </c>
      <c r="I555" s="32">
        <f t="shared" si="98"/>
        <v>1.5</v>
      </c>
      <c r="J555" s="32">
        <f t="shared" si="99"/>
        <v>1.5</v>
      </c>
      <c r="K555" s="32"/>
      <c r="L555" s="32"/>
      <c r="M555" s="32">
        <v>1.5</v>
      </c>
      <c r="N555" s="32"/>
      <c r="O555" s="32"/>
      <c r="P555" s="32"/>
      <c r="Q555" s="33" t="s">
        <v>231</v>
      </c>
    </row>
    <row r="556" s="77" customFormat="1" ht="32.8" customHeight="1" spans="1:17">
      <c r="A556" s="137" t="s">
        <v>1473</v>
      </c>
      <c r="B556" s="33">
        <v>1</v>
      </c>
      <c r="C556" s="33" t="s">
        <v>306</v>
      </c>
      <c r="D556" s="33" t="s">
        <v>257</v>
      </c>
      <c r="E556" s="204" t="s">
        <v>1474</v>
      </c>
      <c r="F556" s="135" t="s">
        <v>1304</v>
      </c>
      <c r="G556" s="34" t="s">
        <v>637</v>
      </c>
      <c r="H556" s="148" t="s">
        <v>115</v>
      </c>
      <c r="I556" s="32">
        <f t="shared" si="98"/>
        <v>1.5</v>
      </c>
      <c r="J556" s="32">
        <f t="shared" si="99"/>
        <v>1.5</v>
      </c>
      <c r="K556" s="32"/>
      <c r="L556" s="32"/>
      <c r="M556" s="32">
        <v>1.5</v>
      </c>
      <c r="N556" s="32"/>
      <c r="O556" s="32"/>
      <c r="P556" s="32"/>
      <c r="Q556" s="33" t="s">
        <v>231</v>
      </c>
    </row>
    <row r="557" s="77" customFormat="1" ht="32.8" customHeight="1" spans="1:17">
      <c r="A557" s="137" t="s">
        <v>1475</v>
      </c>
      <c r="B557" s="33">
        <v>1</v>
      </c>
      <c r="C557" s="33" t="s">
        <v>306</v>
      </c>
      <c r="D557" s="33" t="s">
        <v>257</v>
      </c>
      <c r="E557" s="205" t="s">
        <v>1476</v>
      </c>
      <c r="F557" s="135" t="s">
        <v>1304</v>
      </c>
      <c r="G557" s="34" t="s">
        <v>637</v>
      </c>
      <c r="H557" s="148" t="s">
        <v>115</v>
      </c>
      <c r="I557" s="32">
        <f t="shared" si="98"/>
        <v>1.5</v>
      </c>
      <c r="J557" s="32">
        <f t="shared" si="99"/>
        <v>1.5</v>
      </c>
      <c r="K557" s="32"/>
      <c r="L557" s="32"/>
      <c r="M557" s="32">
        <v>1.5</v>
      </c>
      <c r="N557" s="32"/>
      <c r="O557" s="32"/>
      <c r="P557" s="32"/>
      <c r="Q557" s="33" t="s">
        <v>231</v>
      </c>
    </row>
    <row r="558" s="77" customFormat="1" ht="32.8" customHeight="1" spans="1:17">
      <c r="A558" s="137" t="s">
        <v>1477</v>
      </c>
      <c r="B558" s="33">
        <v>1</v>
      </c>
      <c r="C558" s="33" t="s">
        <v>306</v>
      </c>
      <c r="D558" s="33" t="s">
        <v>257</v>
      </c>
      <c r="E558" s="204" t="s">
        <v>1478</v>
      </c>
      <c r="F558" s="135" t="s">
        <v>1304</v>
      </c>
      <c r="G558" s="34" t="s">
        <v>637</v>
      </c>
      <c r="H558" s="148" t="s">
        <v>115</v>
      </c>
      <c r="I558" s="32">
        <f t="shared" si="98"/>
        <v>1.5</v>
      </c>
      <c r="J558" s="32">
        <f t="shared" si="99"/>
        <v>1.5</v>
      </c>
      <c r="K558" s="32"/>
      <c r="L558" s="32"/>
      <c r="M558" s="32">
        <v>1.5</v>
      </c>
      <c r="N558" s="32"/>
      <c r="O558" s="32"/>
      <c r="P558" s="32"/>
      <c r="Q558" s="33" t="s">
        <v>231</v>
      </c>
    </row>
    <row r="559" s="77" customFormat="1" ht="32.8" customHeight="1" spans="1:17">
      <c r="A559" s="137" t="s">
        <v>1479</v>
      </c>
      <c r="B559" s="33">
        <v>1</v>
      </c>
      <c r="C559" s="33" t="s">
        <v>306</v>
      </c>
      <c r="D559" s="33" t="s">
        <v>257</v>
      </c>
      <c r="E559" s="204" t="s">
        <v>1480</v>
      </c>
      <c r="F559" s="135" t="s">
        <v>1304</v>
      </c>
      <c r="G559" s="34" t="s">
        <v>637</v>
      </c>
      <c r="H559" s="148" t="s">
        <v>115</v>
      </c>
      <c r="I559" s="32">
        <f t="shared" si="98"/>
        <v>1.5</v>
      </c>
      <c r="J559" s="32">
        <f t="shared" si="99"/>
        <v>1.5</v>
      </c>
      <c r="K559" s="32"/>
      <c r="L559" s="32"/>
      <c r="M559" s="32">
        <v>1.5</v>
      </c>
      <c r="N559" s="32"/>
      <c r="O559" s="32"/>
      <c r="P559" s="32"/>
      <c r="Q559" s="33" t="s">
        <v>231</v>
      </c>
    </row>
    <row r="560" s="77" customFormat="1" ht="32.8" customHeight="1" spans="1:17">
      <c r="A560" s="137" t="s">
        <v>1481</v>
      </c>
      <c r="B560" s="33">
        <v>1</v>
      </c>
      <c r="C560" s="33" t="s">
        <v>306</v>
      </c>
      <c r="D560" s="33" t="s">
        <v>257</v>
      </c>
      <c r="E560" s="204" t="s">
        <v>1341</v>
      </c>
      <c r="F560" s="135" t="s">
        <v>1304</v>
      </c>
      <c r="G560" s="34" t="s">
        <v>637</v>
      </c>
      <c r="H560" s="148" t="s">
        <v>115</v>
      </c>
      <c r="I560" s="32">
        <f t="shared" si="98"/>
        <v>1.5</v>
      </c>
      <c r="J560" s="32">
        <f t="shared" si="99"/>
        <v>1.5</v>
      </c>
      <c r="K560" s="32"/>
      <c r="L560" s="32"/>
      <c r="M560" s="32">
        <v>1.5</v>
      </c>
      <c r="N560" s="32"/>
      <c r="O560" s="32"/>
      <c r="P560" s="32"/>
      <c r="Q560" s="33" t="s">
        <v>231</v>
      </c>
    </row>
    <row r="561" s="77" customFormat="1" ht="32.8" customHeight="1" spans="1:17">
      <c r="A561" s="137" t="s">
        <v>1482</v>
      </c>
      <c r="B561" s="33">
        <v>1</v>
      </c>
      <c r="C561" s="33" t="s">
        <v>306</v>
      </c>
      <c r="D561" s="33" t="s">
        <v>257</v>
      </c>
      <c r="E561" s="204" t="s">
        <v>1331</v>
      </c>
      <c r="F561" s="135" t="s">
        <v>1304</v>
      </c>
      <c r="G561" s="34" t="s">
        <v>637</v>
      </c>
      <c r="H561" s="148" t="s">
        <v>115</v>
      </c>
      <c r="I561" s="32">
        <f t="shared" si="98"/>
        <v>1.5</v>
      </c>
      <c r="J561" s="32">
        <f t="shared" si="99"/>
        <v>1.5</v>
      </c>
      <c r="K561" s="32"/>
      <c r="L561" s="32"/>
      <c r="M561" s="32">
        <v>1.5</v>
      </c>
      <c r="N561" s="32"/>
      <c r="O561" s="32"/>
      <c r="P561" s="32"/>
      <c r="Q561" s="33" t="s">
        <v>231</v>
      </c>
    </row>
    <row r="562" s="77" customFormat="1" ht="32.8" customHeight="1" spans="1:17">
      <c r="A562" s="137" t="s">
        <v>1483</v>
      </c>
      <c r="B562" s="33">
        <v>1</v>
      </c>
      <c r="C562" s="33" t="s">
        <v>306</v>
      </c>
      <c r="D562" s="33" t="s">
        <v>257</v>
      </c>
      <c r="E562" s="204" t="s">
        <v>1430</v>
      </c>
      <c r="F562" s="135" t="s">
        <v>1304</v>
      </c>
      <c r="G562" s="34" t="s">
        <v>637</v>
      </c>
      <c r="H562" s="148" t="s">
        <v>115</v>
      </c>
      <c r="I562" s="32">
        <f t="shared" si="98"/>
        <v>1.5</v>
      </c>
      <c r="J562" s="32">
        <f t="shared" si="99"/>
        <v>1.5</v>
      </c>
      <c r="K562" s="32"/>
      <c r="L562" s="32"/>
      <c r="M562" s="32">
        <v>1.5</v>
      </c>
      <c r="N562" s="32"/>
      <c r="O562" s="32"/>
      <c r="P562" s="32"/>
      <c r="Q562" s="33" t="s">
        <v>231</v>
      </c>
    </row>
    <row r="563" s="77" customFormat="1" ht="32.8" customHeight="1" spans="1:17">
      <c r="A563" s="137" t="s">
        <v>1484</v>
      </c>
      <c r="B563" s="33">
        <v>1</v>
      </c>
      <c r="C563" s="33" t="s">
        <v>306</v>
      </c>
      <c r="D563" s="33" t="s">
        <v>257</v>
      </c>
      <c r="E563" s="204" t="s">
        <v>1393</v>
      </c>
      <c r="F563" s="135" t="s">
        <v>1304</v>
      </c>
      <c r="G563" s="34" t="s">
        <v>637</v>
      </c>
      <c r="H563" s="148" t="s">
        <v>115</v>
      </c>
      <c r="I563" s="32">
        <f t="shared" si="98"/>
        <v>1.5</v>
      </c>
      <c r="J563" s="32">
        <f t="shared" si="99"/>
        <v>1.5</v>
      </c>
      <c r="K563" s="32"/>
      <c r="L563" s="32"/>
      <c r="M563" s="32">
        <v>1.5</v>
      </c>
      <c r="N563" s="32"/>
      <c r="O563" s="32"/>
      <c r="P563" s="32"/>
      <c r="Q563" s="33" t="s">
        <v>231</v>
      </c>
    </row>
    <row r="564" s="77" customFormat="1" ht="32.8" customHeight="1" spans="1:17">
      <c r="A564" s="137" t="s">
        <v>1485</v>
      </c>
      <c r="B564" s="33">
        <v>1</v>
      </c>
      <c r="C564" s="33" t="s">
        <v>306</v>
      </c>
      <c r="D564" s="33" t="s">
        <v>257</v>
      </c>
      <c r="E564" s="204" t="s">
        <v>1486</v>
      </c>
      <c r="F564" s="135" t="s">
        <v>1304</v>
      </c>
      <c r="G564" s="34" t="s">
        <v>637</v>
      </c>
      <c r="H564" s="148" t="s">
        <v>115</v>
      </c>
      <c r="I564" s="32">
        <f t="shared" si="98"/>
        <v>1.5</v>
      </c>
      <c r="J564" s="32">
        <f t="shared" si="99"/>
        <v>1.5</v>
      </c>
      <c r="K564" s="32"/>
      <c r="L564" s="32"/>
      <c r="M564" s="32">
        <v>1.5</v>
      </c>
      <c r="N564" s="32"/>
      <c r="O564" s="32"/>
      <c r="P564" s="32"/>
      <c r="Q564" s="33" t="s">
        <v>231</v>
      </c>
    </row>
    <row r="565" s="77" customFormat="1" ht="32.8" customHeight="1" spans="1:17">
      <c r="A565" s="137" t="s">
        <v>1487</v>
      </c>
      <c r="B565" s="33">
        <v>1</v>
      </c>
      <c r="C565" s="33" t="s">
        <v>306</v>
      </c>
      <c r="D565" s="33" t="s">
        <v>257</v>
      </c>
      <c r="E565" s="204" t="s">
        <v>1388</v>
      </c>
      <c r="F565" s="135" t="s">
        <v>1304</v>
      </c>
      <c r="G565" s="34" t="s">
        <v>637</v>
      </c>
      <c r="H565" s="148" t="s">
        <v>115</v>
      </c>
      <c r="I565" s="32">
        <f t="shared" si="98"/>
        <v>1.5</v>
      </c>
      <c r="J565" s="32">
        <f t="shared" si="99"/>
        <v>1.5</v>
      </c>
      <c r="K565" s="32"/>
      <c r="L565" s="32"/>
      <c r="M565" s="32">
        <v>1.5</v>
      </c>
      <c r="N565" s="32"/>
      <c r="O565" s="32"/>
      <c r="P565" s="32"/>
      <c r="Q565" s="33" t="s">
        <v>231</v>
      </c>
    </row>
    <row r="566" s="77" customFormat="1" ht="32.8" customHeight="1" spans="1:17">
      <c r="A566" s="137" t="s">
        <v>1488</v>
      </c>
      <c r="B566" s="33">
        <v>1</v>
      </c>
      <c r="C566" s="33" t="s">
        <v>306</v>
      </c>
      <c r="D566" s="33" t="s">
        <v>257</v>
      </c>
      <c r="E566" s="204" t="s">
        <v>1339</v>
      </c>
      <c r="F566" s="135" t="s">
        <v>1304</v>
      </c>
      <c r="G566" s="34" t="s">
        <v>637</v>
      </c>
      <c r="H566" s="148" t="s">
        <v>115</v>
      </c>
      <c r="I566" s="32">
        <f t="shared" si="98"/>
        <v>1.5</v>
      </c>
      <c r="J566" s="32">
        <f t="shared" si="99"/>
        <v>1.5</v>
      </c>
      <c r="K566" s="32"/>
      <c r="L566" s="32"/>
      <c r="M566" s="32">
        <v>1.5</v>
      </c>
      <c r="N566" s="32"/>
      <c r="O566" s="32"/>
      <c r="P566" s="32"/>
      <c r="Q566" s="33" t="s">
        <v>231</v>
      </c>
    </row>
    <row r="567" s="77" customFormat="1" ht="32.8" customHeight="1" spans="1:17">
      <c r="A567" s="137" t="s">
        <v>1489</v>
      </c>
      <c r="B567" s="33">
        <v>1</v>
      </c>
      <c r="C567" s="33" t="s">
        <v>306</v>
      </c>
      <c r="D567" s="33" t="s">
        <v>257</v>
      </c>
      <c r="E567" s="204" t="s">
        <v>1343</v>
      </c>
      <c r="F567" s="135" t="s">
        <v>1304</v>
      </c>
      <c r="G567" s="34" t="s">
        <v>637</v>
      </c>
      <c r="H567" s="148" t="s">
        <v>115</v>
      </c>
      <c r="I567" s="32">
        <f t="shared" si="98"/>
        <v>1.5</v>
      </c>
      <c r="J567" s="32">
        <f t="shared" si="99"/>
        <v>1.5</v>
      </c>
      <c r="K567" s="32"/>
      <c r="L567" s="32"/>
      <c r="M567" s="32">
        <v>1.5</v>
      </c>
      <c r="N567" s="32"/>
      <c r="O567" s="32"/>
      <c r="P567" s="32"/>
      <c r="Q567" s="33" t="s">
        <v>231</v>
      </c>
    </row>
    <row r="568" s="77" customFormat="1" ht="32.8" customHeight="1" spans="1:17">
      <c r="A568" s="137" t="s">
        <v>1490</v>
      </c>
      <c r="B568" s="33">
        <v>1</v>
      </c>
      <c r="C568" s="33" t="s">
        <v>306</v>
      </c>
      <c r="D568" s="33" t="s">
        <v>257</v>
      </c>
      <c r="E568" s="204" t="s">
        <v>1343</v>
      </c>
      <c r="F568" s="135" t="s">
        <v>1304</v>
      </c>
      <c r="G568" s="34" t="s">
        <v>637</v>
      </c>
      <c r="H568" s="148" t="s">
        <v>115</v>
      </c>
      <c r="I568" s="32">
        <f t="shared" si="98"/>
        <v>1.5</v>
      </c>
      <c r="J568" s="32">
        <f t="shared" si="99"/>
        <v>1.5</v>
      </c>
      <c r="K568" s="32"/>
      <c r="L568" s="32"/>
      <c r="M568" s="32">
        <v>1.5</v>
      </c>
      <c r="N568" s="32"/>
      <c r="O568" s="32"/>
      <c r="P568" s="32"/>
      <c r="Q568" s="33" t="s">
        <v>231</v>
      </c>
    </row>
    <row r="569" s="77" customFormat="1" ht="32.8" customHeight="1" spans="1:17">
      <c r="A569" s="137" t="s">
        <v>1491</v>
      </c>
      <c r="B569" s="33">
        <v>1</v>
      </c>
      <c r="C569" s="33" t="s">
        <v>306</v>
      </c>
      <c r="D569" s="33" t="s">
        <v>257</v>
      </c>
      <c r="E569" s="204" t="s">
        <v>1492</v>
      </c>
      <c r="F569" s="135" t="s">
        <v>1304</v>
      </c>
      <c r="G569" s="34" t="s">
        <v>637</v>
      </c>
      <c r="H569" s="148" t="s">
        <v>115</v>
      </c>
      <c r="I569" s="32">
        <f t="shared" si="98"/>
        <v>1.5</v>
      </c>
      <c r="J569" s="32">
        <f t="shared" si="99"/>
        <v>1.5</v>
      </c>
      <c r="K569" s="32"/>
      <c r="L569" s="32"/>
      <c r="M569" s="32">
        <v>1.5</v>
      </c>
      <c r="N569" s="32"/>
      <c r="O569" s="32"/>
      <c r="P569" s="32"/>
      <c r="Q569" s="33" t="s">
        <v>231</v>
      </c>
    </row>
    <row r="570" s="77" customFormat="1" ht="32.8" customHeight="1" spans="1:17">
      <c r="A570" s="137" t="s">
        <v>1493</v>
      </c>
      <c r="B570" s="33">
        <v>1</v>
      </c>
      <c r="C570" s="33" t="s">
        <v>306</v>
      </c>
      <c r="D570" s="33" t="s">
        <v>257</v>
      </c>
      <c r="E570" s="204" t="s">
        <v>1486</v>
      </c>
      <c r="F570" s="135" t="s">
        <v>1304</v>
      </c>
      <c r="G570" s="34" t="s">
        <v>637</v>
      </c>
      <c r="H570" s="148" t="s">
        <v>115</v>
      </c>
      <c r="I570" s="32">
        <f t="shared" si="98"/>
        <v>1.5</v>
      </c>
      <c r="J570" s="32">
        <f t="shared" si="99"/>
        <v>1.5</v>
      </c>
      <c r="K570" s="32"/>
      <c r="L570" s="32"/>
      <c r="M570" s="32">
        <v>1.5</v>
      </c>
      <c r="N570" s="32"/>
      <c r="O570" s="32"/>
      <c r="P570" s="32"/>
      <c r="Q570" s="33" t="s">
        <v>231</v>
      </c>
    </row>
    <row r="571" s="77" customFormat="1" ht="32.8" customHeight="1" spans="1:17">
      <c r="A571" s="137" t="s">
        <v>1494</v>
      </c>
      <c r="B571" s="33">
        <v>1</v>
      </c>
      <c r="C571" s="33" t="s">
        <v>306</v>
      </c>
      <c r="D571" s="33" t="s">
        <v>257</v>
      </c>
      <c r="E571" s="204" t="s">
        <v>1495</v>
      </c>
      <c r="F571" s="135" t="s">
        <v>1304</v>
      </c>
      <c r="G571" s="34" t="s">
        <v>637</v>
      </c>
      <c r="H571" s="148" t="s">
        <v>115</v>
      </c>
      <c r="I571" s="32">
        <f t="shared" si="98"/>
        <v>1.5</v>
      </c>
      <c r="J571" s="32">
        <f t="shared" si="99"/>
        <v>1.5</v>
      </c>
      <c r="K571" s="32"/>
      <c r="L571" s="32"/>
      <c r="M571" s="32">
        <v>1.5</v>
      </c>
      <c r="N571" s="32"/>
      <c r="O571" s="32"/>
      <c r="P571" s="32"/>
      <c r="Q571" s="33" t="s">
        <v>231</v>
      </c>
    </row>
    <row r="572" s="77" customFormat="1" ht="32.8" customHeight="1" spans="1:17">
      <c r="A572" s="137" t="s">
        <v>1496</v>
      </c>
      <c r="B572" s="33">
        <v>1</v>
      </c>
      <c r="C572" s="33" t="s">
        <v>306</v>
      </c>
      <c r="D572" s="33" t="s">
        <v>257</v>
      </c>
      <c r="E572" s="204" t="s">
        <v>1355</v>
      </c>
      <c r="F572" s="135" t="s">
        <v>1304</v>
      </c>
      <c r="G572" s="34" t="s">
        <v>637</v>
      </c>
      <c r="H572" s="148" t="s">
        <v>115</v>
      </c>
      <c r="I572" s="32">
        <f t="shared" si="98"/>
        <v>1.5</v>
      </c>
      <c r="J572" s="32">
        <f t="shared" si="99"/>
        <v>1.5</v>
      </c>
      <c r="K572" s="32"/>
      <c r="L572" s="32"/>
      <c r="M572" s="32">
        <v>1.5</v>
      </c>
      <c r="N572" s="32"/>
      <c r="O572" s="32"/>
      <c r="P572" s="32"/>
      <c r="Q572" s="33" t="s">
        <v>231</v>
      </c>
    </row>
    <row r="573" s="77" customFormat="1" ht="32.8" customHeight="1" spans="1:17">
      <c r="A573" s="137" t="s">
        <v>1497</v>
      </c>
      <c r="B573" s="33">
        <v>1</v>
      </c>
      <c r="C573" s="33" t="s">
        <v>306</v>
      </c>
      <c r="D573" s="33" t="s">
        <v>257</v>
      </c>
      <c r="E573" s="204" t="s">
        <v>1498</v>
      </c>
      <c r="F573" s="135" t="s">
        <v>1304</v>
      </c>
      <c r="G573" s="34" t="s">
        <v>637</v>
      </c>
      <c r="H573" s="148" t="s">
        <v>115</v>
      </c>
      <c r="I573" s="32">
        <f t="shared" si="98"/>
        <v>1.5</v>
      </c>
      <c r="J573" s="32">
        <f t="shared" si="99"/>
        <v>1.5</v>
      </c>
      <c r="K573" s="32"/>
      <c r="L573" s="32"/>
      <c r="M573" s="32">
        <v>1.5</v>
      </c>
      <c r="N573" s="32"/>
      <c r="O573" s="32"/>
      <c r="P573" s="32"/>
      <c r="Q573" s="33" t="s">
        <v>231</v>
      </c>
    </row>
    <row r="574" s="77" customFormat="1" ht="32.8" customHeight="1" spans="1:17">
      <c r="A574" s="137" t="s">
        <v>1499</v>
      </c>
      <c r="B574" s="33">
        <v>1</v>
      </c>
      <c r="C574" s="33" t="s">
        <v>306</v>
      </c>
      <c r="D574" s="33" t="s">
        <v>257</v>
      </c>
      <c r="E574" s="204" t="s">
        <v>1303</v>
      </c>
      <c r="F574" s="135" t="s">
        <v>1304</v>
      </c>
      <c r="G574" s="34" t="s">
        <v>637</v>
      </c>
      <c r="H574" s="148" t="s">
        <v>115</v>
      </c>
      <c r="I574" s="32">
        <f t="shared" si="98"/>
        <v>1.5</v>
      </c>
      <c r="J574" s="32">
        <f t="shared" si="99"/>
        <v>1.5</v>
      </c>
      <c r="K574" s="32"/>
      <c r="L574" s="32"/>
      <c r="M574" s="32">
        <v>1.5</v>
      </c>
      <c r="N574" s="32"/>
      <c r="O574" s="32"/>
      <c r="P574" s="32"/>
      <c r="Q574" s="33" t="s">
        <v>231</v>
      </c>
    </row>
    <row r="575" s="77" customFormat="1" ht="32.8" customHeight="1" spans="1:17">
      <c r="A575" s="137" t="s">
        <v>1500</v>
      </c>
      <c r="B575" s="33">
        <v>1</v>
      </c>
      <c r="C575" s="33" t="s">
        <v>306</v>
      </c>
      <c r="D575" s="33" t="s">
        <v>257</v>
      </c>
      <c r="E575" s="204" t="s">
        <v>1355</v>
      </c>
      <c r="F575" s="135" t="s">
        <v>1304</v>
      </c>
      <c r="G575" s="34" t="s">
        <v>637</v>
      </c>
      <c r="H575" s="148" t="s">
        <v>115</v>
      </c>
      <c r="I575" s="32">
        <f t="shared" si="98"/>
        <v>1.5</v>
      </c>
      <c r="J575" s="32">
        <f t="shared" si="99"/>
        <v>1.5</v>
      </c>
      <c r="K575" s="32"/>
      <c r="L575" s="32"/>
      <c r="M575" s="32">
        <v>1.5</v>
      </c>
      <c r="N575" s="32"/>
      <c r="O575" s="32"/>
      <c r="P575" s="32"/>
      <c r="Q575" s="33" t="s">
        <v>231</v>
      </c>
    </row>
    <row r="576" s="77" customFormat="1" ht="32.8" customHeight="1" spans="1:17">
      <c r="A576" s="137" t="s">
        <v>1501</v>
      </c>
      <c r="B576" s="33">
        <v>1</v>
      </c>
      <c r="C576" s="33" t="s">
        <v>306</v>
      </c>
      <c r="D576" s="33" t="s">
        <v>257</v>
      </c>
      <c r="E576" s="204" t="s">
        <v>1502</v>
      </c>
      <c r="F576" s="135" t="s">
        <v>1304</v>
      </c>
      <c r="G576" s="34" t="s">
        <v>637</v>
      </c>
      <c r="H576" s="148" t="s">
        <v>115</v>
      </c>
      <c r="I576" s="32">
        <f t="shared" si="98"/>
        <v>1.5</v>
      </c>
      <c r="J576" s="32">
        <f t="shared" si="99"/>
        <v>1.5</v>
      </c>
      <c r="K576" s="32"/>
      <c r="L576" s="32"/>
      <c r="M576" s="32">
        <v>1.5</v>
      </c>
      <c r="N576" s="32"/>
      <c r="O576" s="32"/>
      <c r="P576" s="32"/>
      <c r="Q576" s="33" t="s">
        <v>231</v>
      </c>
    </row>
    <row r="577" s="77" customFormat="1" ht="32.8" customHeight="1" spans="1:17">
      <c r="A577" s="137" t="s">
        <v>1503</v>
      </c>
      <c r="B577" s="33">
        <v>1</v>
      </c>
      <c r="C577" s="33" t="s">
        <v>306</v>
      </c>
      <c r="D577" s="33" t="s">
        <v>257</v>
      </c>
      <c r="E577" s="204" t="s">
        <v>1504</v>
      </c>
      <c r="F577" s="135" t="s">
        <v>1304</v>
      </c>
      <c r="G577" s="34" t="s">
        <v>637</v>
      </c>
      <c r="H577" s="148" t="s">
        <v>115</v>
      </c>
      <c r="I577" s="32">
        <f t="shared" si="98"/>
        <v>1.5</v>
      </c>
      <c r="J577" s="32">
        <f t="shared" si="99"/>
        <v>1.5</v>
      </c>
      <c r="K577" s="32"/>
      <c r="L577" s="32"/>
      <c r="M577" s="32">
        <v>1.5</v>
      </c>
      <c r="N577" s="32"/>
      <c r="O577" s="32"/>
      <c r="P577" s="32"/>
      <c r="Q577" s="33" t="s">
        <v>231</v>
      </c>
    </row>
    <row r="578" s="77" customFormat="1" ht="32.8" customHeight="1" spans="1:17">
      <c r="A578" s="137" t="s">
        <v>1505</v>
      </c>
      <c r="B578" s="33">
        <v>1</v>
      </c>
      <c r="C578" s="33" t="s">
        <v>306</v>
      </c>
      <c r="D578" s="33" t="s">
        <v>257</v>
      </c>
      <c r="E578" s="204" t="s">
        <v>1303</v>
      </c>
      <c r="F578" s="135" t="s">
        <v>1304</v>
      </c>
      <c r="G578" s="34" t="s">
        <v>637</v>
      </c>
      <c r="H578" s="148" t="s">
        <v>115</v>
      </c>
      <c r="I578" s="32">
        <f t="shared" si="98"/>
        <v>1.5</v>
      </c>
      <c r="J578" s="32">
        <f t="shared" si="99"/>
        <v>1.5</v>
      </c>
      <c r="K578" s="32"/>
      <c r="L578" s="32"/>
      <c r="M578" s="32">
        <v>1.5</v>
      </c>
      <c r="N578" s="32"/>
      <c r="O578" s="32"/>
      <c r="P578" s="32"/>
      <c r="Q578" s="33" t="s">
        <v>231</v>
      </c>
    </row>
    <row r="579" s="77" customFormat="1" ht="32.8" customHeight="1" spans="1:17">
      <c r="A579" s="31" t="s">
        <v>1506</v>
      </c>
      <c r="B579" s="33">
        <f>SUM(B580:B875)</f>
        <v>296</v>
      </c>
      <c r="C579" s="33"/>
      <c r="D579" s="33"/>
      <c r="E579" s="49"/>
      <c r="F579" s="35"/>
      <c r="G579" s="34" t="s">
        <v>637</v>
      </c>
      <c r="H579" s="33"/>
      <c r="I579" s="32">
        <f t="shared" si="98"/>
        <v>444</v>
      </c>
      <c r="J579" s="32">
        <f t="shared" si="99"/>
        <v>444</v>
      </c>
      <c r="K579" s="32">
        <f t="shared" ref="I579:P579" si="100">SUM(K580:K875)</f>
        <v>0</v>
      </c>
      <c r="L579" s="32">
        <f t="shared" si="100"/>
        <v>0</v>
      </c>
      <c r="M579" s="32">
        <f t="shared" si="100"/>
        <v>444</v>
      </c>
      <c r="N579" s="32">
        <f t="shared" si="100"/>
        <v>0</v>
      </c>
      <c r="O579" s="32">
        <f t="shared" si="100"/>
        <v>0</v>
      </c>
      <c r="P579" s="32">
        <f t="shared" si="100"/>
        <v>0</v>
      </c>
      <c r="Q579" s="33" t="s">
        <v>231</v>
      </c>
    </row>
    <row r="580" s="77" customFormat="1" ht="32.8" customHeight="1" spans="1:17">
      <c r="A580" s="140" t="s">
        <v>1507</v>
      </c>
      <c r="B580" s="33">
        <v>1</v>
      </c>
      <c r="C580" s="33" t="s">
        <v>306</v>
      </c>
      <c r="D580" s="33" t="s">
        <v>257</v>
      </c>
      <c r="E580" s="206" t="s">
        <v>1508</v>
      </c>
      <c r="F580" s="142" t="s">
        <v>1304</v>
      </c>
      <c r="G580" s="34" t="s">
        <v>637</v>
      </c>
      <c r="H580" s="148" t="s">
        <v>115</v>
      </c>
      <c r="I580" s="32">
        <f t="shared" ref="I580:I643" si="101">SUM(J580,N580:P580)</f>
        <v>1.5</v>
      </c>
      <c r="J580" s="32">
        <f t="shared" ref="J580:J643" si="102">SUM(K580:M580)</f>
        <v>1.5</v>
      </c>
      <c r="K580" s="32"/>
      <c r="L580" s="32"/>
      <c r="M580" s="32">
        <v>1.5</v>
      </c>
      <c r="N580" s="32"/>
      <c r="O580" s="32"/>
      <c r="P580" s="32"/>
      <c r="Q580" s="33" t="s">
        <v>231</v>
      </c>
    </row>
    <row r="581" s="77" customFormat="1" ht="32.8" customHeight="1" spans="1:17">
      <c r="A581" s="140" t="s">
        <v>1509</v>
      </c>
      <c r="B581" s="33">
        <v>1</v>
      </c>
      <c r="C581" s="33" t="s">
        <v>306</v>
      </c>
      <c r="D581" s="33" t="s">
        <v>257</v>
      </c>
      <c r="E581" s="206" t="s">
        <v>1510</v>
      </c>
      <c r="F581" s="142" t="s">
        <v>1304</v>
      </c>
      <c r="G581" s="34" t="s">
        <v>637</v>
      </c>
      <c r="H581" s="148" t="s">
        <v>115</v>
      </c>
      <c r="I581" s="32">
        <f t="shared" si="101"/>
        <v>1.5</v>
      </c>
      <c r="J581" s="32">
        <f t="shared" si="102"/>
        <v>1.5</v>
      </c>
      <c r="K581" s="32"/>
      <c r="L581" s="32"/>
      <c r="M581" s="32">
        <v>1.5</v>
      </c>
      <c r="N581" s="32"/>
      <c r="O581" s="32"/>
      <c r="P581" s="32"/>
      <c r="Q581" s="33" t="s">
        <v>231</v>
      </c>
    </row>
    <row r="582" s="77" customFormat="1" ht="32.8" customHeight="1" spans="1:17">
      <c r="A582" s="140" t="s">
        <v>1511</v>
      </c>
      <c r="B582" s="33">
        <v>1</v>
      </c>
      <c r="C582" s="33" t="s">
        <v>306</v>
      </c>
      <c r="D582" s="33" t="s">
        <v>257</v>
      </c>
      <c r="E582" s="206" t="s">
        <v>1512</v>
      </c>
      <c r="F582" s="142" t="s">
        <v>1304</v>
      </c>
      <c r="G582" s="34" t="s">
        <v>637</v>
      </c>
      <c r="H582" s="148" t="s">
        <v>115</v>
      </c>
      <c r="I582" s="32">
        <f t="shared" si="101"/>
        <v>1.5</v>
      </c>
      <c r="J582" s="32">
        <f t="shared" si="102"/>
        <v>1.5</v>
      </c>
      <c r="K582" s="32"/>
      <c r="L582" s="32"/>
      <c r="M582" s="32">
        <v>1.5</v>
      </c>
      <c r="N582" s="32"/>
      <c r="O582" s="32"/>
      <c r="P582" s="32"/>
      <c r="Q582" s="33" t="s">
        <v>231</v>
      </c>
    </row>
    <row r="583" s="77" customFormat="1" ht="32.8" customHeight="1" spans="1:17">
      <c r="A583" s="140" t="s">
        <v>1513</v>
      </c>
      <c r="B583" s="33">
        <v>1</v>
      </c>
      <c r="C583" s="33" t="s">
        <v>306</v>
      </c>
      <c r="D583" s="33" t="s">
        <v>257</v>
      </c>
      <c r="E583" s="206" t="s">
        <v>1514</v>
      </c>
      <c r="F583" s="142" t="s">
        <v>1304</v>
      </c>
      <c r="G583" s="34" t="s">
        <v>637</v>
      </c>
      <c r="H583" s="148" t="s">
        <v>115</v>
      </c>
      <c r="I583" s="32">
        <f t="shared" si="101"/>
        <v>1.5</v>
      </c>
      <c r="J583" s="32">
        <f t="shared" si="102"/>
        <v>1.5</v>
      </c>
      <c r="K583" s="32"/>
      <c r="L583" s="32"/>
      <c r="M583" s="32">
        <v>1.5</v>
      </c>
      <c r="N583" s="32"/>
      <c r="O583" s="32"/>
      <c r="P583" s="32"/>
      <c r="Q583" s="33" t="s">
        <v>231</v>
      </c>
    </row>
    <row r="584" s="77" customFormat="1" ht="32.8" customHeight="1" spans="1:17">
      <c r="A584" s="140" t="s">
        <v>1515</v>
      </c>
      <c r="B584" s="33">
        <v>1</v>
      </c>
      <c r="C584" s="33" t="s">
        <v>306</v>
      </c>
      <c r="D584" s="33" t="s">
        <v>257</v>
      </c>
      <c r="E584" s="206" t="s">
        <v>1516</v>
      </c>
      <c r="F584" s="142" t="s">
        <v>1304</v>
      </c>
      <c r="G584" s="34" t="s">
        <v>637</v>
      </c>
      <c r="H584" s="148" t="s">
        <v>115</v>
      </c>
      <c r="I584" s="32">
        <f t="shared" si="101"/>
        <v>1.5</v>
      </c>
      <c r="J584" s="32">
        <f t="shared" si="102"/>
        <v>1.5</v>
      </c>
      <c r="K584" s="32"/>
      <c r="L584" s="32"/>
      <c r="M584" s="32">
        <v>1.5</v>
      </c>
      <c r="N584" s="32"/>
      <c r="O584" s="32"/>
      <c r="P584" s="32"/>
      <c r="Q584" s="33" t="s">
        <v>231</v>
      </c>
    </row>
    <row r="585" s="77" customFormat="1" ht="32.8" customHeight="1" spans="1:17">
      <c r="A585" s="140" t="s">
        <v>1517</v>
      </c>
      <c r="B585" s="33">
        <v>1</v>
      </c>
      <c r="C585" s="33" t="s">
        <v>306</v>
      </c>
      <c r="D585" s="33" t="s">
        <v>257</v>
      </c>
      <c r="E585" s="206" t="s">
        <v>1518</v>
      </c>
      <c r="F585" s="142" t="s">
        <v>1304</v>
      </c>
      <c r="G585" s="34" t="s">
        <v>637</v>
      </c>
      <c r="H585" s="148" t="s">
        <v>115</v>
      </c>
      <c r="I585" s="32">
        <f t="shared" si="101"/>
        <v>1.5</v>
      </c>
      <c r="J585" s="32">
        <f t="shared" si="102"/>
        <v>1.5</v>
      </c>
      <c r="K585" s="32"/>
      <c r="L585" s="32"/>
      <c r="M585" s="32">
        <v>1.5</v>
      </c>
      <c r="N585" s="32"/>
      <c r="O585" s="32"/>
      <c r="P585" s="32"/>
      <c r="Q585" s="33" t="s">
        <v>231</v>
      </c>
    </row>
    <row r="586" s="77" customFormat="1" ht="32.8" customHeight="1" spans="1:17">
      <c r="A586" s="140" t="s">
        <v>1519</v>
      </c>
      <c r="B586" s="33">
        <v>1</v>
      </c>
      <c r="C586" s="33" t="s">
        <v>306</v>
      </c>
      <c r="D586" s="33" t="s">
        <v>257</v>
      </c>
      <c r="E586" s="206" t="s">
        <v>1520</v>
      </c>
      <c r="F586" s="142" t="s">
        <v>1304</v>
      </c>
      <c r="G586" s="34" t="s">
        <v>637</v>
      </c>
      <c r="H586" s="148" t="s">
        <v>115</v>
      </c>
      <c r="I586" s="32">
        <f t="shared" si="101"/>
        <v>1.5</v>
      </c>
      <c r="J586" s="32">
        <f t="shared" si="102"/>
        <v>1.5</v>
      </c>
      <c r="K586" s="32"/>
      <c r="L586" s="32"/>
      <c r="M586" s="32">
        <v>1.5</v>
      </c>
      <c r="N586" s="32"/>
      <c r="O586" s="32"/>
      <c r="P586" s="32"/>
      <c r="Q586" s="33" t="s">
        <v>231</v>
      </c>
    </row>
    <row r="587" s="77" customFormat="1" ht="32.8" customHeight="1" spans="1:17">
      <c r="A587" s="140" t="s">
        <v>1521</v>
      </c>
      <c r="B587" s="33">
        <v>1</v>
      </c>
      <c r="C587" s="33" t="s">
        <v>306</v>
      </c>
      <c r="D587" s="33" t="s">
        <v>257</v>
      </c>
      <c r="E587" s="206" t="s">
        <v>1522</v>
      </c>
      <c r="F587" s="142" t="s">
        <v>1304</v>
      </c>
      <c r="G587" s="34" t="s">
        <v>637</v>
      </c>
      <c r="H587" s="148" t="s">
        <v>115</v>
      </c>
      <c r="I587" s="32">
        <f t="shared" si="101"/>
        <v>1.5</v>
      </c>
      <c r="J587" s="32">
        <f t="shared" si="102"/>
        <v>1.5</v>
      </c>
      <c r="K587" s="32"/>
      <c r="L587" s="32"/>
      <c r="M587" s="32">
        <v>1.5</v>
      </c>
      <c r="N587" s="32"/>
      <c r="O587" s="32"/>
      <c r="P587" s="32"/>
      <c r="Q587" s="33" t="s">
        <v>231</v>
      </c>
    </row>
    <row r="588" s="77" customFormat="1" ht="32.8" customHeight="1" spans="1:17">
      <c r="A588" s="140" t="s">
        <v>1523</v>
      </c>
      <c r="B588" s="33">
        <v>1</v>
      </c>
      <c r="C588" s="33" t="s">
        <v>306</v>
      </c>
      <c r="D588" s="33" t="s">
        <v>257</v>
      </c>
      <c r="E588" s="206" t="s">
        <v>1524</v>
      </c>
      <c r="F588" s="142" t="s">
        <v>1304</v>
      </c>
      <c r="G588" s="34" t="s">
        <v>637</v>
      </c>
      <c r="H588" s="148" t="s">
        <v>115</v>
      </c>
      <c r="I588" s="32">
        <f t="shared" si="101"/>
        <v>1.5</v>
      </c>
      <c r="J588" s="32">
        <f t="shared" si="102"/>
        <v>1.5</v>
      </c>
      <c r="K588" s="32"/>
      <c r="L588" s="32"/>
      <c r="M588" s="32">
        <v>1.5</v>
      </c>
      <c r="N588" s="32"/>
      <c r="O588" s="32"/>
      <c r="P588" s="32"/>
      <c r="Q588" s="33" t="s">
        <v>231</v>
      </c>
    </row>
    <row r="589" s="77" customFormat="1" ht="32.8" customHeight="1" spans="1:17">
      <c r="A589" s="140" t="s">
        <v>1525</v>
      </c>
      <c r="B589" s="33">
        <v>1</v>
      </c>
      <c r="C589" s="33" t="s">
        <v>306</v>
      </c>
      <c r="D589" s="33" t="s">
        <v>257</v>
      </c>
      <c r="E589" s="206" t="s">
        <v>1526</v>
      </c>
      <c r="F589" s="142" t="s">
        <v>1304</v>
      </c>
      <c r="G589" s="34" t="s">
        <v>637</v>
      </c>
      <c r="H589" s="148" t="s">
        <v>115</v>
      </c>
      <c r="I589" s="32">
        <f t="shared" si="101"/>
        <v>1.5</v>
      </c>
      <c r="J589" s="32">
        <f t="shared" si="102"/>
        <v>1.5</v>
      </c>
      <c r="K589" s="32"/>
      <c r="L589" s="32"/>
      <c r="M589" s="32">
        <v>1.5</v>
      </c>
      <c r="N589" s="32"/>
      <c r="O589" s="32"/>
      <c r="P589" s="32"/>
      <c r="Q589" s="33" t="s">
        <v>231</v>
      </c>
    </row>
    <row r="590" s="77" customFormat="1" ht="32.8" customHeight="1" spans="1:17">
      <c r="A590" s="140" t="s">
        <v>1527</v>
      </c>
      <c r="B590" s="33">
        <v>1</v>
      </c>
      <c r="C590" s="33" t="s">
        <v>306</v>
      </c>
      <c r="D590" s="33" t="s">
        <v>257</v>
      </c>
      <c r="E590" s="206" t="s">
        <v>1528</v>
      </c>
      <c r="F590" s="142" t="s">
        <v>1304</v>
      </c>
      <c r="G590" s="34" t="s">
        <v>637</v>
      </c>
      <c r="H590" s="148" t="s">
        <v>115</v>
      </c>
      <c r="I590" s="32">
        <f t="shared" si="101"/>
        <v>1.5</v>
      </c>
      <c r="J590" s="32">
        <f t="shared" si="102"/>
        <v>1.5</v>
      </c>
      <c r="K590" s="32"/>
      <c r="L590" s="32"/>
      <c r="M590" s="32">
        <v>1.5</v>
      </c>
      <c r="N590" s="32"/>
      <c r="O590" s="32"/>
      <c r="P590" s="32"/>
      <c r="Q590" s="33" t="s">
        <v>231</v>
      </c>
    </row>
    <row r="591" s="77" customFormat="1" ht="32.8" customHeight="1" spans="1:17">
      <c r="A591" s="140" t="s">
        <v>1529</v>
      </c>
      <c r="B591" s="33">
        <v>1</v>
      </c>
      <c r="C591" s="33" t="s">
        <v>306</v>
      </c>
      <c r="D591" s="33" t="s">
        <v>257</v>
      </c>
      <c r="E591" s="206" t="s">
        <v>1530</v>
      </c>
      <c r="F591" s="142" t="s">
        <v>1304</v>
      </c>
      <c r="G591" s="34" t="s">
        <v>637</v>
      </c>
      <c r="H591" s="148" t="s">
        <v>115</v>
      </c>
      <c r="I591" s="32">
        <f t="shared" si="101"/>
        <v>1.5</v>
      </c>
      <c r="J591" s="32">
        <f t="shared" si="102"/>
        <v>1.5</v>
      </c>
      <c r="K591" s="32"/>
      <c r="L591" s="32"/>
      <c r="M591" s="32">
        <v>1.5</v>
      </c>
      <c r="N591" s="32"/>
      <c r="O591" s="32"/>
      <c r="P591" s="32"/>
      <c r="Q591" s="33" t="s">
        <v>231</v>
      </c>
    </row>
    <row r="592" s="77" customFormat="1" ht="32.8" customHeight="1" spans="1:17">
      <c r="A592" s="140" t="s">
        <v>1531</v>
      </c>
      <c r="B592" s="33">
        <v>1</v>
      </c>
      <c r="C592" s="33" t="s">
        <v>306</v>
      </c>
      <c r="D592" s="33" t="s">
        <v>257</v>
      </c>
      <c r="E592" s="206" t="s">
        <v>1532</v>
      </c>
      <c r="F592" s="142" t="s">
        <v>1304</v>
      </c>
      <c r="G592" s="34" t="s">
        <v>637</v>
      </c>
      <c r="H592" s="148" t="s">
        <v>115</v>
      </c>
      <c r="I592" s="32">
        <f t="shared" si="101"/>
        <v>1.5</v>
      </c>
      <c r="J592" s="32">
        <f t="shared" si="102"/>
        <v>1.5</v>
      </c>
      <c r="K592" s="32"/>
      <c r="L592" s="32"/>
      <c r="M592" s="32">
        <v>1.5</v>
      </c>
      <c r="N592" s="32"/>
      <c r="O592" s="32"/>
      <c r="P592" s="32"/>
      <c r="Q592" s="33" t="s">
        <v>231</v>
      </c>
    </row>
    <row r="593" s="77" customFormat="1" ht="32.8" customHeight="1" spans="1:17">
      <c r="A593" s="140" t="s">
        <v>1533</v>
      </c>
      <c r="B593" s="33">
        <v>1</v>
      </c>
      <c r="C593" s="33" t="s">
        <v>306</v>
      </c>
      <c r="D593" s="33" t="s">
        <v>257</v>
      </c>
      <c r="E593" s="206" t="s">
        <v>1534</v>
      </c>
      <c r="F593" s="142" t="s">
        <v>1304</v>
      </c>
      <c r="G593" s="34" t="s">
        <v>637</v>
      </c>
      <c r="H593" s="148" t="s">
        <v>115</v>
      </c>
      <c r="I593" s="32">
        <f t="shared" si="101"/>
        <v>1.5</v>
      </c>
      <c r="J593" s="32">
        <f t="shared" si="102"/>
        <v>1.5</v>
      </c>
      <c r="K593" s="32"/>
      <c r="L593" s="32"/>
      <c r="M593" s="32">
        <v>1.5</v>
      </c>
      <c r="N593" s="32"/>
      <c r="O593" s="32"/>
      <c r="P593" s="32"/>
      <c r="Q593" s="33" t="s">
        <v>231</v>
      </c>
    </row>
    <row r="594" s="77" customFormat="1" ht="32.8" customHeight="1" spans="1:17">
      <c r="A594" s="140" t="s">
        <v>1535</v>
      </c>
      <c r="B594" s="33">
        <v>1</v>
      </c>
      <c r="C594" s="33" t="s">
        <v>306</v>
      </c>
      <c r="D594" s="33" t="s">
        <v>257</v>
      </c>
      <c r="E594" s="206" t="s">
        <v>1536</v>
      </c>
      <c r="F594" s="142" t="s">
        <v>1304</v>
      </c>
      <c r="G594" s="34" t="s">
        <v>637</v>
      </c>
      <c r="H594" s="148" t="s">
        <v>115</v>
      </c>
      <c r="I594" s="32">
        <f t="shared" si="101"/>
        <v>1.5</v>
      </c>
      <c r="J594" s="32">
        <f t="shared" si="102"/>
        <v>1.5</v>
      </c>
      <c r="K594" s="32"/>
      <c r="L594" s="32"/>
      <c r="M594" s="32">
        <v>1.5</v>
      </c>
      <c r="N594" s="32"/>
      <c r="O594" s="32"/>
      <c r="P594" s="32"/>
      <c r="Q594" s="33" t="s">
        <v>231</v>
      </c>
    </row>
    <row r="595" s="77" customFormat="1" ht="32.8" customHeight="1" spans="1:17">
      <c r="A595" s="140" t="s">
        <v>1537</v>
      </c>
      <c r="B595" s="33">
        <v>1</v>
      </c>
      <c r="C595" s="33" t="s">
        <v>306</v>
      </c>
      <c r="D595" s="33" t="s">
        <v>257</v>
      </c>
      <c r="E595" s="206" t="s">
        <v>1538</v>
      </c>
      <c r="F595" s="142" t="s">
        <v>1304</v>
      </c>
      <c r="G595" s="34" t="s">
        <v>637</v>
      </c>
      <c r="H595" s="148" t="s">
        <v>115</v>
      </c>
      <c r="I595" s="32">
        <f t="shared" si="101"/>
        <v>1.5</v>
      </c>
      <c r="J595" s="32">
        <f t="shared" si="102"/>
        <v>1.5</v>
      </c>
      <c r="K595" s="32"/>
      <c r="L595" s="32"/>
      <c r="M595" s="32">
        <v>1.5</v>
      </c>
      <c r="N595" s="32"/>
      <c r="O595" s="32"/>
      <c r="P595" s="32"/>
      <c r="Q595" s="33" t="s">
        <v>231</v>
      </c>
    </row>
    <row r="596" s="77" customFormat="1" ht="32.8" customHeight="1" spans="1:17">
      <c r="A596" s="140" t="s">
        <v>1539</v>
      </c>
      <c r="B596" s="33">
        <v>1</v>
      </c>
      <c r="C596" s="33" t="s">
        <v>306</v>
      </c>
      <c r="D596" s="33" t="s">
        <v>257</v>
      </c>
      <c r="E596" s="206" t="s">
        <v>1540</v>
      </c>
      <c r="F596" s="142" t="s">
        <v>1304</v>
      </c>
      <c r="G596" s="34" t="s">
        <v>637</v>
      </c>
      <c r="H596" s="148" t="s">
        <v>115</v>
      </c>
      <c r="I596" s="32">
        <f t="shared" si="101"/>
        <v>1.5</v>
      </c>
      <c r="J596" s="32">
        <f t="shared" si="102"/>
        <v>1.5</v>
      </c>
      <c r="K596" s="32"/>
      <c r="L596" s="32"/>
      <c r="M596" s="32">
        <v>1.5</v>
      </c>
      <c r="N596" s="32"/>
      <c r="O596" s="32"/>
      <c r="P596" s="32"/>
      <c r="Q596" s="33" t="s">
        <v>231</v>
      </c>
    </row>
    <row r="597" s="77" customFormat="1" ht="32.8" customHeight="1" spans="1:17">
      <c r="A597" s="140" t="s">
        <v>1541</v>
      </c>
      <c r="B597" s="33">
        <v>1</v>
      </c>
      <c r="C597" s="33" t="s">
        <v>306</v>
      </c>
      <c r="D597" s="33" t="s">
        <v>257</v>
      </c>
      <c r="E597" s="206" t="s">
        <v>1508</v>
      </c>
      <c r="F597" s="142" t="s">
        <v>1304</v>
      </c>
      <c r="G597" s="34" t="s">
        <v>637</v>
      </c>
      <c r="H597" s="148" t="s">
        <v>115</v>
      </c>
      <c r="I597" s="32">
        <f t="shared" si="101"/>
        <v>1.5</v>
      </c>
      <c r="J597" s="32">
        <f t="shared" si="102"/>
        <v>1.5</v>
      </c>
      <c r="K597" s="32"/>
      <c r="L597" s="32"/>
      <c r="M597" s="32">
        <v>1.5</v>
      </c>
      <c r="N597" s="32"/>
      <c r="O597" s="32"/>
      <c r="P597" s="32"/>
      <c r="Q597" s="33" t="s">
        <v>231</v>
      </c>
    </row>
    <row r="598" s="77" customFormat="1" ht="32.8" customHeight="1" spans="1:17">
      <c r="A598" s="140" t="s">
        <v>1542</v>
      </c>
      <c r="B598" s="33">
        <v>1</v>
      </c>
      <c r="C598" s="33" t="s">
        <v>306</v>
      </c>
      <c r="D598" s="33" t="s">
        <v>257</v>
      </c>
      <c r="E598" s="206" t="s">
        <v>1508</v>
      </c>
      <c r="F598" s="142" t="s">
        <v>1304</v>
      </c>
      <c r="G598" s="34" t="s">
        <v>637</v>
      </c>
      <c r="H598" s="148" t="s">
        <v>115</v>
      </c>
      <c r="I598" s="32">
        <f t="shared" si="101"/>
        <v>1.5</v>
      </c>
      <c r="J598" s="32">
        <f t="shared" si="102"/>
        <v>1.5</v>
      </c>
      <c r="K598" s="32"/>
      <c r="L598" s="32"/>
      <c r="M598" s="32">
        <v>1.5</v>
      </c>
      <c r="N598" s="32"/>
      <c r="O598" s="32"/>
      <c r="P598" s="32"/>
      <c r="Q598" s="33" t="s">
        <v>231</v>
      </c>
    </row>
    <row r="599" s="77" customFormat="1" ht="32.8" customHeight="1" spans="1:17">
      <c r="A599" s="140" t="s">
        <v>1542</v>
      </c>
      <c r="B599" s="33">
        <v>1</v>
      </c>
      <c r="C599" s="33" t="s">
        <v>306</v>
      </c>
      <c r="D599" s="33" t="s">
        <v>257</v>
      </c>
      <c r="E599" s="206" t="s">
        <v>1543</v>
      </c>
      <c r="F599" s="142" t="s">
        <v>1304</v>
      </c>
      <c r="G599" s="34" t="s">
        <v>637</v>
      </c>
      <c r="H599" s="148" t="s">
        <v>115</v>
      </c>
      <c r="I599" s="32">
        <f t="shared" si="101"/>
        <v>1.5</v>
      </c>
      <c r="J599" s="32">
        <f t="shared" si="102"/>
        <v>1.5</v>
      </c>
      <c r="K599" s="32"/>
      <c r="L599" s="32"/>
      <c r="M599" s="32">
        <v>1.5</v>
      </c>
      <c r="N599" s="32"/>
      <c r="O599" s="32"/>
      <c r="P599" s="32"/>
      <c r="Q599" s="33" t="s">
        <v>231</v>
      </c>
    </row>
    <row r="600" s="77" customFormat="1" ht="32.8" customHeight="1" spans="1:17">
      <c r="A600" s="140" t="s">
        <v>1544</v>
      </c>
      <c r="B600" s="33">
        <v>1</v>
      </c>
      <c r="C600" s="33" t="s">
        <v>306</v>
      </c>
      <c r="D600" s="33" t="s">
        <v>257</v>
      </c>
      <c r="E600" s="206" t="s">
        <v>1545</v>
      </c>
      <c r="F600" s="142" t="s">
        <v>1304</v>
      </c>
      <c r="G600" s="34" t="s">
        <v>637</v>
      </c>
      <c r="H600" s="148" t="s">
        <v>115</v>
      </c>
      <c r="I600" s="32">
        <f t="shared" si="101"/>
        <v>1.5</v>
      </c>
      <c r="J600" s="32">
        <f t="shared" si="102"/>
        <v>1.5</v>
      </c>
      <c r="K600" s="32"/>
      <c r="L600" s="32"/>
      <c r="M600" s="32">
        <v>1.5</v>
      </c>
      <c r="N600" s="32"/>
      <c r="O600" s="32"/>
      <c r="P600" s="32"/>
      <c r="Q600" s="33" t="s">
        <v>231</v>
      </c>
    </row>
    <row r="601" s="77" customFormat="1" ht="32.8" customHeight="1" spans="1:17">
      <c r="A601" s="140" t="s">
        <v>1546</v>
      </c>
      <c r="B601" s="33">
        <v>1</v>
      </c>
      <c r="C601" s="33" t="s">
        <v>306</v>
      </c>
      <c r="D601" s="33" t="s">
        <v>257</v>
      </c>
      <c r="E601" s="206" t="s">
        <v>1547</v>
      </c>
      <c r="F601" s="142" t="s">
        <v>1304</v>
      </c>
      <c r="G601" s="34" t="s">
        <v>637</v>
      </c>
      <c r="H601" s="148" t="s">
        <v>115</v>
      </c>
      <c r="I601" s="32">
        <f t="shared" si="101"/>
        <v>1.5</v>
      </c>
      <c r="J601" s="32">
        <f t="shared" si="102"/>
        <v>1.5</v>
      </c>
      <c r="K601" s="32"/>
      <c r="L601" s="32"/>
      <c r="M601" s="32">
        <v>1.5</v>
      </c>
      <c r="N601" s="32"/>
      <c r="O601" s="32"/>
      <c r="P601" s="32"/>
      <c r="Q601" s="33" t="s">
        <v>231</v>
      </c>
    </row>
    <row r="602" s="77" customFormat="1" ht="32.8" customHeight="1" spans="1:17">
      <c r="A602" s="140" t="s">
        <v>1548</v>
      </c>
      <c r="B602" s="33">
        <v>1</v>
      </c>
      <c r="C602" s="33" t="s">
        <v>306</v>
      </c>
      <c r="D602" s="33" t="s">
        <v>257</v>
      </c>
      <c r="E602" s="206" t="s">
        <v>1549</v>
      </c>
      <c r="F602" s="142" t="s">
        <v>1304</v>
      </c>
      <c r="G602" s="34" t="s">
        <v>637</v>
      </c>
      <c r="H602" s="148" t="s">
        <v>115</v>
      </c>
      <c r="I602" s="32">
        <f t="shared" si="101"/>
        <v>1.5</v>
      </c>
      <c r="J602" s="32">
        <f t="shared" si="102"/>
        <v>1.5</v>
      </c>
      <c r="K602" s="32"/>
      <c r="L602" s="32"/>
      <c r="M602" s="32">
        <v>1.5</v>
      </c>
      <c r="N602" s="32"/>
      <c r="O602" s="32"/>
      <c r="P602" s="32"/>
      <c r="Q602" s="33" t="s">
        <v>231</v>
      </c>
    </row>
    <row r="603" s="77" customFormat="1" ht="32.8" customHeight="1" spans="1:17">
      <c r="A603" s="140" t="s">
        <v>1550</v>
      </c>
      <c r="B603" s="33">
        <v>1</v>
      </c>
      <c r="C603" s="33" t="s">
        <v>306</v>
      </c>
      <c r="D603" s="33" t="s">
        <v>257</v>
      </c>
      <c r="E603" s="206" t="s">
        <v>1536</v>
      </c>
      <c r="F603" s="142" t="s">
        <v>1304</v>
      </c>
      <c r="G603" s="34" t="s">
        <v>637</v>
      </c>
      <c r="H603" s="148" t="s">
        <v>115</v>
      </c>
      <c r="I603" s="32">
        <f t="shared" si="101"/>
        <v>1.5</v>
      </c>
      <c r="J603" s="32">
        <f t="shared" si="102"/>
        <v>1.5</v>
      </c>
      <c r="K603" s="32"/>
      <c r="L603" s="32"/>
      <c r="M603" s="32">
        <v>1.5</v>
      </c>
      <c r="N603" s="32"/>
      <c r="O603" s="32"/>
      <c r="P603" s="32"/>
      <c r="Q603" s="33" t="s">
        <v>231</v>
      </c>
    </row>
    <row r="604" s="77" customFormat="1" ht="32.8" customHeight="1" spans="1:17">
      <c r="A604" s="140" t="s">
        <v>1551</v>
      </c>
      <c r="B604" s="33">
        <v>1</v>
      </c>
      <c r="C604" s="33" t="s">
        <v>306</v>
      </c>
      <c r="D604" s="33" t="s">
        <v>257</v>
      </c>
      <c r="E604" s="206" t="s">
        <v>1552</v>
      </c>
      <c r="F604" s="142" t="s">
        <v>1304</v>
      </c>
      <c r="G604" s="34" t="s">
        <v>637</v>
      </c>
      <c r="H604" s="148" t="s">
        <v>115</v>
      </c>
      <c r="I604" s="32">
        <f t="shared" si="101"/>
        <v>1.5</v>
      </c>
      <c r="J604" s="32">
        <f t="shared" si="102"/>
        <v>1.5</v>
      </c>
      <c r="K604" s="32"/>
      <c r="L604" s="32"/>
      <c r="M604" s="32">
        <v>1.5</v>
      </c>
      <c r="N604" s="32"/>
      <c r="O604" s="32"/>
      <c r="P604" s="32"/>
      <c r="Q604" s="33" t="s">
        <v>231</v>
      </c>
    </row>
    <row r="605" s="77" customFormat="1" ht="32.8" customHeight="1" spans="1:17">
      <c r="A605" s="140" t="s">
        <v>1553</v>
      </c>
      <c r="B605" s="33">
        <v>1</v>
      </c>
      <c r="C605" s="33" t="s">
        <v>306</v>
      </c>
      <c r="D605" s="33" t="s">
        <v>257</v>
      </c>
      <c r="E605" s="206" t="s">
        <v>1554</v>
      </c>
      <c r="F605" s="142" t="s">
        <v>1304</v>
      </c>
      <c r="G605" s="34" t="s">
        <v>637</v>
      </c>
      <c r="H605" s="148" t="s">
        <v>115</v>
      </c>
      <c r="I605" s="32">
        <f t="shared" si="101"/>
        <v>1.5</v>
      </c>
      <c r="J605" s="32">
        <f t="shared" si="102"/>
        <v>1.5</v>
      </c>
      <c r="K605" s="32"/>
      <c r="L605" s="32"/>
      <c r="M605" s="32">
        <v>1.5</v>
      </c>
      <c r="N605" s="32"/>
      <c r="O605" s="32"/>
      <c r="P605" s="32"/>
      <c r="Q605" s="33" t="s">
        <v>231</v>
      </c>
    </row>
    <row r="606" s="77" customFormat="1" ht="32.8" customHeight="1" spans="1:17">
      <c r="A606" s="140" t="s">
        <v>1555</v>
      </c>
      <c r="B606" s="33">
        <v>1</v>
      </c>
      <c r="C606" s="33" t="s">
        <v>306</v>
      </c>
      <c r="D606" s="33" t="s">
        <v>257</v>
      </c>
      <c r="E606" s="206" t="s">
        <v>1556</v>
      </c>
      <c r="F606" s="142" t="s">
        <v>1304</v>
      </c>
      <c r="G606" s="34" t="s">
        <v>637</v>
      </c>
      <c r="H606" s="148" t="s">
        <v>115</v>
      </c>
      <c r="I606" s="32">
        <f t="shared" si="101"/>
        <v>1.5</v>
      </c>
      <c r="J606" s="32">
        <f t="shared" si="102"/>
        <v>1.5</v>
      </c>
      <c r="K606" s="32"/>
      <c r="L606" s="32"/>
      <c r="M606" s="32">
        <v>1.5</v>
      </c>
      <c r="N606" s="32"/>
      <c r="O606" s="32"/>
      <c r="P606" s="32"/>
      <c r="Q606" s="33" t="s">
        <v>231</v>
      </c>
    </row>
    <row r="607" s="77" customFormat="1" ht="32.8" customHeight="1" spans="1:17">
      <c r="A607" s="140" t="s">
        <v>1557</v>
      </c>
      <c r="B607" s="33">
        <v>1</v>
      </c>
      <c r="C607" s="33" t="s">
        <v>306</v>
      </c>
      <c r="D607" s="33" t="s">
        <v>257</v>
      </c>
      <c r="E607" s="206" t="s">
        <v>1558</v>
      </c>
      <c r="F607" s="142" t="s">
        <v>1304</v>
      </c>
      <c r="G607" s="34" t="s">
        <v>637</v>
      </c>
      <c r="H607" s="148" t="s">
        <v>115</v>
      </c>
      <c r="I607" s="32">
        <f t="shared" si="101"/>
        <v>1.5</v>
      </c>
      <c r="J607" s="32">
        <f t="shared" si="102"/>
        <v>1.5</v>
      </c>
      <c r="K607" s="32"/>
      <c r="L607" s="32"/>
      <c r="M607" s="32">
        <v>1.5</v>
      </c>
      <c r="N607" s="32"/>
      <c r="O607" s="32"/>
      <c r="P607" s="32"/>
      <c r="Q607" s="33" t="s">
        <v>231</v>
      </c>
    </row>
    <row r="608" s="77" customFormat="1" ht="32.8" customHeight="1" spans="1:17">
      <c r="A608" s="140" t="s">
        <v>1559</v>
      </c>
      <c r="B608" s="33">
        <v>1</v>
      </c>
      <c r="C608" s="33" t="s">
        <v>306</v>
      </c>
      <c r="D608" s="33" t="s">
        <v>257</v>
      </c>
      <c r="E608" s="206" t="s">
        <v>1510</v>
      </c>
      <c r="F608" s="142" t="s">
        <v>1304</v>
      </c>
      <c r="G608" s="34" t="s">
        <v>637</v>
      </c>
      <c r="H608" s="148" t="s">
        <v>115</v>
      </c>
      <c r="I608" s="32">
        <f t="shared" si="101"/>
        <v>1.5</v>
      </c>
      <c r="J608" s="32">
        <f t="shared" si="102"/>
        <v>1.5</v>
      </c>
      <c r="K608" s="32"/>
      <c r="L608" s="32"/>
      <c r="M608" s="32">
        <v>1.5</v>
      </c>
      <c r="N608" s="32"/>
      <c r="O608" s="32"/>
      <c r="P608" s="32"/>
      <c r="Q608" s="33" t="s">
        <v>231</v>
      </c>
    </row>
    <row r="609" s="77" customFormat="1" ht="32.8" customHeight="1" spans="1:17">
      <c r="A609" s="140" t="s">
        <v>1560</v>
      </c>
      <c r="B609" s="33">
        <v>1</v>
      </c>
      <c r="C609" s="33" t="s">
        <v>306</v>
      </c>
      <c r="D609" s="33" t="s">
        <v>257</v>
      </c>
      <c r="E609" s="206" t="s">
        <v>1561</v>
      </c>
      <c r="F609" s="142" t="s">
        <v>1304</v>
      </c>
      <c r="G609" s="34" t="s">
        <v>637</v>
      </c>
      <c r="H609" s="148" t="s">
        <v>115</v>
      </c>
      <c r="I609" s="32">
        <f t="shared" si="101"/>
        <v>1.5</v>
      </c>
      <c r="J609" s="32">
        <f t="shared" si="102"/>
        <v>1.5</v>
      </c>
      <c r="K609" s="32"/>
      <c r="L609" s="32"/>
      <c r="M609" s="32">
        <v>1.5</v>
      </c>
      <c r="N609" s="32"/>
      <c r="O609" s="32"/>
      <c r="P609" s="32"/>
      <c r="Q609" s="33" t="s">
        <v>231</v>
      </c>
    </row>
    <row r="610" s="77" customFormat="1" ht="32.8" customHeight="1" spans="1:17">
      <c r="A610" s="140" t="s">
        <v>1562</v>
      </c>
      <c r="B610" s="33">
        <v>1</v>
      </c>
      <c r="C610" s="33" t="s">
        <v>306</v>
      </c>
      <c r="D610" s="33" t="s">
        <v>257</v>
      </c>
      <c r="E610" s="206" t="s">
        <v>1563</v>
      </c>
      <c r="F610" s="142" t="s">
        <v>1304</v>
      </c>
      <c r="G610" s="34" t="s">
        <v>637</v>
      </c>
      <c r="H610" s="148" t="s">
        <v>115</v>
      </c>
      <c r="I610" s="32">
        <f t="shared" si="101"/>
        <v>1.5</v>
      </c>
      <c r="J610" s="32">
        <f t="shared" si="102"/>
        <v>1.5</v>
      </c>
      <c r="K610" s="32"/>
      <c r="L610" s="32"/>
      <c r="M610" s="32">
        <v>1.5</v>
      </c>
      <c r="N610" s="32"/>
      <c r="O610" s="32"/>
      <c r="P610" s="32"/>
      <c r="Q610" s="33" t="s">
        <v>231</v>
      </c>
    </row>
    <row r="611" s="77" customFormat="1" ht="32.8" customHeight="1" spans="1:17">
      <c r="A611" s="140" t="s">
        <v>1564</v>
      </c>
      <c r="B611" s="33">
        <v>1</v>
      </c>
      <c r="C611" s="33" t="s">
        <v>306</v>
      </c>
      <c r="D611" s="33" t="s">
        <v>257</v>
      </c>
      <c r="E611" s="206" t="s">
        <v>1565</v>
      </c>
      <c r="F611" s="142" t="s">
        <v>1304</v>
      </c>
      <c r="G611" s="34" t="s">
        <v>637</v>
      </c>
      <c r="H611" s="148" t="s">
        <v>115</v>
      </c>
      <c r="I611" s="32">
        <f t="shared" si="101"/>
        <v>1.5</v>
      </c>
      <c r="J611" s="32">
        <f t="shared" si="102"/>
        <v>1.5</v>
      </c>
      <c r="K611" s="32"/>
      <c r="L611" s="32"/>
      <c r="M611" s="32">
        <v>1.5</v>
      </c>
      <c r="N611" s="32"/>
      <c r="O611" s="32"/>
      <c r="P611" s="32"/>
      <c r="Q611" s="33" t="s">
        <v>231</v>
      </c>
    </row>
    <row r="612" s="77" customFormat="1" ht="32.8" customHeight="1" spans="1:17">
      <c r="A612" s="140" t="s">
        <v>1566</v>
      </c>
      <c r="B612" s="33">
        <v>1</v>
      </c>
      <c r="C612" s="33" t="s">
        <v>306</v>
      </c>
      <c r="D612" s="33" t="s">
        <v>257</v>
      </c>
      <c r="E612" s="206" t="s">
        <v>1567</v>
      </c>
      <c r="F612" s="142" t="s">
        <v>1304</v>
      </c>
      <c r="G612" s="34" t="s">
        <v>637</v>
      </c>
      <c r="H612" s="148" t="s">
        <v>115</v>
      </c>
      <c r="I612" s="32">
        <f t="shared" si="101"/>
        <v>1.5</v>
      </c>
      <c r="J612" s="32">
        <f t="shared" si="102"/>
        <v>1.5</v>
      </c>
      <c r="K612" s="32"/>
      <c r="L612" s="32"/>
      <c r="M612" s="32">
        <v>1.5</v>
      </c>
      <c r="N612" s="32"/>
      <c r="O612" s="32"/>
      <c r="P612" s="32"/>
      <c r="Q612" s="33" t="s">
        <v>231</v>
      </c>
    </row>
    <row r="613" s="77" customFormat="1" ht="32.8" customHeight="1" spans="1:17">
      <c r="A613" s="140" t="s">
        <v>1568</v>
      </c>
      <c r="B613" s="33">
        <v>1</v>
      </c>
      <c r="C613" s="33" t="s">
        <v>306</v>
      </c>
      <c r="D613" s="33" t="s">
        <v>257</v>
      </c>
      <c r="E613" s="206" t="s">
        <v>1569</v>
      </c>
      <c r="F613" s="142" t="s">
        <v>1304</v>
      </c>
      <c r="G613" s="34" t="s">
        <v>637</v>
      </c>
      <c r="H613" s="148" t="s">
        <v>115</v>
      </c>
      <c r="I613" s="32">
        <f t="shared" si="101"/>
        <v>1.5</v>
      </c>
      <c r="J613" s="32">
        <f t="shared" si="102"/>
        <v>1.5</v>
      </c>
      <c r="K613" s="32"/>
      <c r="L613" s="32"/>
      <c r="M613" s="32">
        <v>1.5</v>
      </c>
      <c r="N613" s="32"/>
      <c r="O613" s="32"/>
      <c r="P613" s="32"/>
      <c r="Q613" s="33" t="s">
        <v>231</v>
      </c>
    </row>
    <row r="614" s="77" customFormat="1" ht="32.8" customHeight="1" spans="1:17">
      <c r="A614" s="140" t="s">
        <v>1570</v>
      </c>
      <c r="B614" s="33">
        <v>1</v>
      </c>
      <c r="C614" s="33" t="s">
        <v>306</v>
      </c>
      <c r="D614" s="33" t="s">
        <v>257</v>
      </c>
      <c r="E614" s="206" t="s">
        <v>1571</v>
      </c>
      <c r="F614" s="142" t="s">
        <v>1304</v>
      </c>
      <c r="G614" s="34" t="s">
        <v>637</v>
      </c>
      <c r="H614" s="148" t="s">
        <v>115</v>
      </c>
      <c r="I614" s="32">
        <f t="shared" si="101"/>
        <v>1.5</v>
      </c>
      <c r="J614" s="32">
        <f t="shared" si="102"/>
        <v>1.5</v>
      </c>
      <c r="K614" s="32"/>
      <c r="L614" s="32"/>
      <c r="M614" s="32">
        <v>1.5</v>
      </c>
      <c r="N614" s="32"/>
      <c r="O614" s="32"/>
      <c r="P614" s="32"/>
      <c r="Q614" s="33" t="s">
        <v>231</v>
      </c>
    </row>
    <row r="615" s="77" customFormat="1" ht="32.8" customHeight="1" spans="1:17">
      <c r="A615" s="140" t="s">
        <v>1572</v>
      </c>
      <c r="B615" s="33">
        <v>1</v>
      </c>
      <c r="C615" s="33" t="s">
        <v>306</v>
      </c>
      <c r="D615" s="33" t="s">
        <v>257</v>
      </c>
      <c r="E615" s="206" t="s">
        <v>1573</v>
      </c>
      <c r="F615" s="142" t="s">
        <v>1304</v>
      </c>
      <c r="G615" s="34" t="s">
        <v>637</v>
      </c>
      <c r="H615" s="148" t="s">
        <v>115</v>
      </c>
      <c r="I615" s="32">
        <f t="shared" si="101"/>
        <v>1.5</v>
      </c>
      <c r="J615" s="32">
        <f t="shared" si="102"/>
        <v>1.5</v>
      </c>
      <c r="K615" s="32"/>
      <c r="L615" s="32"/>
      <c r="M615" s="32">
        <v>1.5</v>
      </c>
      <c r="N615" s="32"/>
      <c r="O615" s="32"/>
      <c r="P615" s="32"/>
      <c r="Q615" s="33" t="s">
        <v>231</v>
      </c>
    </row>
    <row r="616" s="77" customFormat="1" ht="32.8" customHeight="1" spans="1:17">
      <c r="A616" s="140" t="s">
        <v>1574</v>
      </c>
      <c r="B616" s="33">
        <v>1</v>
      </c>
      <c r="C616" s="33" t="s">
        <v>306</v>
      </c>
      <c r="D616" s="33" t="s">
        <v>257</v>
      </c>
      <c r="E616" s="206" t="s">
        <v>1575</v>
      </c>
      <c r="F616" s="142" t="s">
        <v>1304</v>
      </c>
      <c r="G616" s="34" t="s">
        <v>637</v>
      </c>
      <c r="H616" s="148" t="s">
        <v>115</v>
      </c>
      <c r="I616" s="32">
        <f t="shared" si="101"/>
        <v>1.5</v>
      </c>
      <c r="J616" s="32">
        <f t="shared" si="102"/>
        <v>1.5</v>
      </c>
      <c r="K616" s="32"/>
      <c r="L616" s="32"/>
      <c r="M616" s="32">
        <v>1.5</v>
      </c>
      <c r="N616" s="32"/>
      <c r="O616" s="32"/>
      <c r="P616" s="32"/>
      <c r="Q616" s="33" t="s">
        <v>231</v>
      </c>
    </row>
    <row r="617" s="77" customFormat="1" ht="32.8" customHeight="1" spans="1:17">
      <c r="A617" s="140" t="s">
        <v>1576</v>
      </c>
      <c r="B617" s="33">
        <v>1</v>
      </c>
      <c r="C617" s="33" t="s">
        <v>306</v>
      </c>
      <c r="D617" s="33" t="s">
        <v>257</v>
      </c>
      <c r="E617" s="206" t="s">
        <v>1577</v>
      </c>
      <c r="F617" s="142" t="s">
        <v>1304</v>
      </c>
      <c r="G617" s="34" t="s">
        <v>637</v>
      </c>
      <c r="H617" s="148" t="s">
        <v>115</v>
      </c>
      <c r="I617" s="32">
        <f t="shared" si="101"/>
        <v>1.5</v>
      </c>
      <c r="J617" s="32">
        <f t="shared" si="102"/>
        <v>1.5</v>
      </c>
      <c r="K617" s="32"/>
      <c r="L617" s="32"/>
      <c r="M617" s="32">
        <v>1.5</v>
      </c>
      <c r="N617" s="32"/>
      <c r="O617" s="32"/>
      <c r="P617" s="32"/>
      <c r="Q617" s="33" t="s">
        <v>231</v>
      </c>
    </row>
    <row r="618" s="77" customFormat="1" ht="32.8" customHeight="1" spans="1:17">
      <c r="A618" s="140" t="s">
        <v>1578</v>
      </c>
      <c r="B618" s="33">
        <v>1</v>
      </c>
      <c r="C618" s="33" t="s">
        <v>306</v>
      </c>
      <c r="D618" s="33" t="s">
        <v>257</v>
      </c>
      <c r="E618" s="206" t="s">
        <v>1579</v>
      </c>
      <c r="F618" s="142" t="s">
        <v>1304</v>
      </c>
      <c r="G618" s="34" t="s">
        <v>637</v>
      </c>
      <c r="H618" s="148" t="s">
        <v>115</v>
      </c>
      <c r="I618" s="32">
        <f t="shared" si="101"/>
        <v>1.5</v>
      </c>
      <c r="J618" s="32">
        <f t="shared" si="102"/>
        <v>1.5</v>
      </c>
      <c r="K618" s="32"/>
      <c r="L618" s="32"/>
      <c r="M618" s="32">
        <v>1.5</v>
      </c>
      <c r="N618" s="32"/>
      <c r="O618" s="32"/>
      <c r="P618" s="32"/>
      <c r="Q618" s="33" t="s">
        <v>231</v>
      </c>
    </row>
    <row r="619" s="77" customFormat="1" ht="32.8" customHeight="1" spans="1:17">
      <c r="A619" s="140" t="s">
        <v>1580</v>
      </c>
      <c r="B619" s="33">
        <v>1</v>
      </c>
      <c r="C619" s="33" t="s">
        <v>306</v>
      </c>
      <c r="D619" s="33" t="s">
        <v>257</v>
      </c>
      <c r="E619" s="206" t="s">
        <v>1581</v>
      </c>
      <c r="F619" s="142" t="s">
        <v>1304</v>
      </c>
      <c r="G619" s="34" t="s">
        <v>637</v>
      </c>
      <c r="H619" s="148" t="s">
        <v>115</v>
      </c>
      <c r="I619" s="32">
        <f t="shared" si="101"/>
        <v>1.5</v>
      </c>
      <c r="J619" s="32">
        <f t="shared" si="102"/>
        <v>1.5</v>
      </c>
      <c r="K619" s="32"/>
      <c r="L619" s="32"/>
      <c r="M619" s="32">
        <v>1.5</v>
      </c>
      <c r="N619" s="32"/>
      <c r="O619" s="32"/>
      <c r="P619" s="32"/>
      <c r="Q619" s="33" t="s">
        <v>231</v>
      </c>
    </row>
    <row r="620" s="77" customFormat="1" ht="32.8" customHeight="1" spans="1:17">
      <c r="A620" s="140" t="s">
        <v>1582</v>
      </c>
      <c r="B620" s="33">
        <v>1</v>
      </c>
      <c r="C620" s="33" t="s">
        <v>306</v>
      </c>
      <c r="D620" s="33" t="s">
        <v>257</v>
      </c>
      <c r="E620" s="206" t="s">
        <v>1583</v>
      </c>
      <c r="F620" s="142" t="s">
        <v>1304</v>
      </c>
      <c r="G620" s="34" t="s">
        <v>637</v>
      </c>
      <c r="H620" s="148" t="s">
        <v>115</v>
      </c>
      <c r="I620" s="32">
        <f t="shared" si="101"/>
        <v>1.5</v>
      </c>
      <c r="J620" s="32">
        <f t="shared" si="102"/>
        <v>1.5</v>
      </c>
      <c r="K620" s="32"/>
      <c r="L620" s="32"/>
      <c r="M620" s="32">
        <v>1.5</v>
      </c>
      <c r="N620" s="32"/>
      <c r="O620" s="32"/>
      <c r="P620" s="32"/>
      <c r="Q620" s="33" t="s">
        <v>231</v>
      </c>
    </row>
    <row r="621" s="77" customFormat="1" ht="32.8" customHeight="1" spans="1:17">
      <c r="A621" s="140" t="s">
        <v>1584</v>
      </c>
      <c r="B621" s="33">
        <v>1</v>
      </c>
      <c r="C621" s="33" t="s">
        <v>306</v>
      </c>
      <c r="D621" s="33" t="s">
        <v>257</v>
      </c>
      <c r="E621" s="206" t="s">
        <v>1585</v>
      </c>
      <c r="F621" s="142" t="s">
        <v>1304</v>
      </c>
      <c r="G621" s="34" t="s">
        <v>637</v>
      </c>
      <c r="H621" s="148" t="s">
        <v>115</v>
      </c>
      <c r="I621" s="32">
        <f t="shared" si="101"/>
        <v>1.5</v>
      </c>
      <c r="J621" s="32">
        <f t="shared" si="102"/>
        <v>1.5</v>
      </c>
      <c r="K621" s="32"/>
      <c r="L621" s="32"/>
      <c r="M621" s="32">
        <v>1.5</v>
      </c>
      <c r="N621" s="32"/>
      <c r="O621" s="32"/>
      <c r="P621" s="32"/>
      <c r="Q621" s="33" t="s">
        <v>231</v>
      </c>
    </row>
    <row r="622" s="77" customFormat="1" ht="32.8" customHeight="1" spans="1:17">
      <c r="A622" s="140" t="s">
        <v>1586</v>
      </c>
      <c r="B622" s="33">
        <v>1</v>
      </c>
      <c r="C622" s="33" t="s">
        <v>306</v>
      </c>
      <c r="D622" s="33" t="s">
        <v>257</v>
      </c>
      <c r="E622" s="206" t="s">
        <v>1587</v>
      </c>
      <c r="F622" s="142" t="s">
        <v>1304</v>
      </c>
      <c r="G622" s="34" t="s">
        <v>637</v>
      </c>
      <c r="H622" s="148" t="s">
        <v>115</v>
      </c>
      <c r="I622" s="32">
        <f t="shared" si="101"/>
        <v>1.5</v>
      </c>
      <c r="J622" s="32">
        <f t="shared" si="102"/>
        <v>1.5</v>
      </c>
      <c r="K622" s="32"/>
      <c r="L622" s="32"/>
      <c r="M622" s="32">
        <v>1.5</v>
      </c>
      <c r="N622" s="32"/>
      <c r="O622" s="32"/>
      <c r="P622" s="32"/>
      <c r="Q622" s="33" t="s">
        <v>231</v>
      </c>
    </row>
    <row r="623" s="77" customFormat="1" ht="32.8" customHeight="1" spans="1:17">
      <c r="A623" s="140" t="s">
        <v>1588</v>
      </c>
      <c r="B623" s="33">
        <v>1</v>
      </c>
      <c r="C623" s="33" t="s">
        <v>306</v>
      </c>
      <c r="D623" s="33" t="s">
        <v>257</v>
      </c>
      <c r="E623" s="206" t="s">
        <v>1589</v>
      </c>
      <c r="F623" s="142" t="s">
        <v>1304</v>
      </c>
      <c r="G623" s="34" t="s">
        <v>637</v>
      </c>
      <c r="H623" s="148" t="s">
        <v>115</v>
      </c>
      <c r="I623" s="32">
        <f t="shared" si="101"/>
        <v>1.5</v>
      </c>
      <c r="J623" s="32">
        <f t="shared" si="102"/>
        <v>1.5</v>
      </c>
      <c r="K623" s="32"/>
      <c r="L623" s="32"/>
      <c r="M623" s="32">
        <v>1.5</v>
      </c>
      <c r="N623" s="32"/>
      <c r="O623" s="32"/>
      <c r="P623" s="32"/>
      <c r="Q623" s="33" t="s">
        <v>231</v>
      </c>
    </row>
    <row r="624" s="77" customFormat="1" ht="32.8" customHeight="1" spans="1:17">
      <c r="A624" s="140" t="s">
        <v>1590</v>
      </c>
      <c r="B624" s="33">
        <v>1</v>
      </c>
      <c r="C624" s="33" t="s">
        <v>306</v>
      </c>
      <c r="D624" s="33" t="s">
        <v>257</v>
      </c>
      <c r="E624" s="206" t="s">
        <v>1591</v>
      </c>
      <c r="F624" s="142" t="s">
        <v>1304</v>
      </c>
      <c r="G624" s="34" t="s">
        <v>637</v>
      </c>
      <c r="H624" s="148" t="s">
        <v>115</v>
      </c>
      <c r="I624" s="32">
        <f t="shared" si="101"/>
        <v>1.5</v>
      </c>
      <c r="J624" s="32">
        <f t="shared" si="102"/>
        <v>1.5</v>
      </c>
      <c r="K624" s="32"/>
      <c r="L624" s="32"/>
      <c r="M624" s="32">
        <v>1.5</v>
      </c>
      <c r="N624" s="32"/>
      <c r="O624" s="32"/>
      <c r="P624" s="32"/>
      <c r="Q624" s="33" t="s">
        <v>231</v>
      </c>
    </row>
    <row r="625" s="77" customFormat="1" ht="32.8" customHeight="1" spans="1:17">
      <c r="A625" s="140" t="s">
        <v>1592</v>
      </c>
      <c r="B625" s="33">
        <v>1</v>
      </c>
      <c r="C625" s="33" t="s">
        <v>306</v>
      </c>
      <c r="D625" s="33" t="s">
        <v>257</v>
      </c>
      <c r="E625" s="206" t="s">
        <v>1593</v>
      </c>
      <c r="F625" s="142" t="s">
        <v>1304</v>
      </c>
      <c r="G625" s="34" t="s">
        <v>637</v>
      </c>
      <c r="H625" s="148" t="s">
        <v>115</v>
      </c>
      <c r="I625" s="32">
        <f t="shared" si="101"/>
        <v>1.5</v>
      </c>
      <c r="J625" s="32">
        <f t="shared" si="102"/>
        <v>1.5</v>
      </c>
      <c r="K625" s="32"/>
      <c r="L625" s="32"/>
      <c r="M625" s="32">
        <v>1.5</v>
      </c>
      <c r="N625" s="32"/>
      <c r="O625" s="32"/>
      <c r="P625" s="32"/>
      <c r="Q625" s="33" t="s">
        <v>231</v>
      </c>
    </row>
    <row r="626" s="77" customFormat="1" ht="32.8" customHeight="1" spans="1:17">
      <c r="A626" s="140" t="s">
        <v>1594</v>
      </c>
      <c r="B626" s="33">
        <v>1</v>
      </c>
      <c r="C626" s="33" t="s">
        <v>306</v>
      </c>
      <c r="D626" s="33" t="s">
        <v>257</v>
      </c>
      <c r="E626" s="206" t="s">
        <v>1595</v>
      </c>
      <c r="F626" s="142" t="s">
        <v>1304</v>
      </c>
      <c r="G626" s="34" t="s">
        <v>637</v>
      </c>
      <c r="H626" s="148" t="s">
        <v>115</v>
      </c>
      <c r="I626" s="32">
        <f t="shared" si="101"/>
        <v>1.5</v>
      </c>
      <c r="J626" s="32">
        <f t="shared" si="102"/>
        <v>1.5</v>
      </c>
      <c r="K626" s="32"/>
      <c r="L626" s="32"/>
      <c r="M626" s="32">
        <v>1.5</v>
      </c>
      <c r="N626" s="32"/>
      <c r="O626" s="32"/>
      <c r="P626" s="32"/>
      <c r="Q626" s="33" t="s">
        <v>231</v>
      </c>
    </row>
    <row r="627" s="77" customFormat="1" ht="32.8" customHeight="1" spans="1:17">
      <c r="A627" s="140" t="s">
        <v>1596</v>
      </c>
      <c r="B627" s="33">
        <v>1</v>
      </c>
      <c r="C627" s="33" t="s">
        <v>306</v>
      </c>
      <c r="D627" s="33" t="s">
        <v>257</v>
      </c>
      <c r="E627" s="206" t="s">
        <v>1597</v>
      </c>
      <c r="F627" s="142" t="s">
        <v>1304</v>
      </c>
      <c r="G627" s="34" t="s">
        <v>637</v>
      </c>
      <c r="H627" s="148" t="s">
        <v>115</v>
      </c>
      <c r="I627" s="32">
        <f t="shared" si="101"/>
        <v>1.5</v>
      </c>
      <c r="J627" s="32">
        <f t="shared" si="102"/>
        <v>1.5</v>
      </c>
      <c r="K627" s="32"/>
      <c r="L627" s="32"/>
      <c r="M627" s="32">
        <v>1.5</v>
      </c>
      <c r="N627" s="32"/>
      <c r="O627" s="32"/>
      <c r="P627" s="32"/>
      <c r="Q627" s="33" t="s">
        <v>231</v>
      </c>
    </row>
    <row r="628" s="77" customFormat="1" ht="32.8" customHeight="1" spans="1:17">
      <c r="A628" s="140" t="s">
        <v>1598</v>
      </c>
      <c r="B628" s="33">
        <v>1</v>
      </c>
      <c r="C628" s="33" t="s">
        <v>306</v>
      </c>
      <c r="D628" s="33" t="s">
        <v>257</v>
      </c>
      <c r="E628" s="206" t="s">
        <v>1599</v>
      </c>
      <c r="F628" s="142" t="s">
        <v>1304</v>
      </c>
      <c r="G628" s="34" t="s">
        <v>637</v>
      </c>
      <c r="H628" s="148" t="s">
        <v>115</v>
      </c>
      <c r="I628" s="32">
        <f t="shared" si="101"/>
        <v>1.5</v>
      </c>
      <c r="J628" s="32">
        <f t="shared" si="102"/>
        <v>1.5</v>
      </c>
      <c r="K628" s="32"/>
      <c r="L628" s="32"/>
      <c r="M628" s="32">
        <v>1.5</v>
      </c>
      <c r="N628" s="32"/>
      <c r="O628" s="32"/>
      <c r="P628" s="32"/>
      <c r="Q628" s="33" t="s">
        <v>231</v>
      </c>
    </row>
    <row r="629" s="77" customFormat="1" ht="32.8" customHeight="1" spans="1:17">
      <c r="A629" s="140" t="s">
        <v>1600</v>
      </c>
      <c r="B629" s="33">
        <v>1</v>
      </c>
      <c r="C629" s="33" t="s">
        <v>306</v>
      </c>
      <c r="D629" s="33" t="s">
        <v>257</v>
      </c>
      <c r="E629" s="206" t="s">
        <v>1601</v>
      </c>
      <c r="F629" s="142" t="s">
        <v>1304</v>
      </c>
      <c r="G629" s="34" t="s">
        <v>637</v>
      </c>
      <c r="H629" s="148" t="s">
        <v>115</v>
      </c>
      <c r="I629" s="32">
        <f t="shared" si="101"/>
        <v>1.5</v>
      </c>
      <c r="J629" s="32">
        <f t="shared" si="102"/>
        <v>1.5</v>
      </c>
      <c r="K629" s="32"/>
      <c r="L629" s="32"/>
      <c r="M629" s="32">
        <v>1.5</v>
      </c>
      <c r="N629" s="32"/>
      <c r="O629" s="32"/>
      <c r="P629" s="32"/>
      <c r="Q629" s="33" t="s">
        <v>231</v>
      </c>
    </row>
    <row r="630" s="77" customFormat="1" ht="32.8" customHeight="1" spans="1:17">
      <c r="A630" s="140" t="s">
        <v>1602</v>
      </c>
      <c r="B630" s="33">
        <v>1</v>
      </c>
      <c r="C630" s="33" t="s">
        <v>306</v>
      </c>
      <c r="D630" s="33" t="s">
        <v>257</v>
      </c>
      <c r="E630" s="206" t="s">
        <v>1603</v>
      </c>
      <c r="F630" s="142" t="s">
        <v>1304</v>
      </c>
      <c r="G630" s="34" t="s">
        <v>637</v>
      </c>
      <c r="H630" s="148" t="s">
        <v>115</v>
      </c>
      <c r="I630" s="32">
        <f t="shared" si="101"/>
        <v>1.5</v>
      </c>
      <c r="J630" s="32">
        <f t="shared" si="102"/>
        <v>1.5</v>
      </c>
      <c r="K630" s="32"/>
      <c r="L630" s="32"/>
      <c r="M630" s="32">
        <v>1.5</v>
      </c>
      <c r="N630" s="32"/>
      <c r="O630" s="32"/>
      <c r="P630" s="32"/>
      <c r="Q630" s="33" t="s">
        <v>231</v>
      </c>
    </row>
    <row r="631" s="77" customFormat="1" ht="32.8" customHeight="1" spans="1:17">
      <c r="A631" s="140" t="s">
        <v>1604</v>
      </c>
      <c r="B631" s="33">
        <v>1</v>
      </c>
      <c r="C631" s="33" t="s">
        <v>306</v>
      </c>
      <c r="D631" s="33" t="s">
        <v>257</v>
      </c>
      <c r="E631" s="206" t="s">
        <v>1605</v>
      </c>
      <c r="F631" s="142" t="s">
        <v>1304</v>
      </c>
      <c r="G631" s="34" t="s">
        <v>637</v>
      </c>
      <c r="H631" s="148" t="s">
        <v>115</v>
      </c>
      <c r="I631" s="32">
        <f t="shared" si="101"/>
        <v>1.5</v>
      </c>
      <c r="J631" s="32">
        <f t="shared" si="102"/>
        <v>1.5</v>
      </c>
      <c r="K631" s="32"/>
      <c r="L631" s="32"/>
      <c r="M631" s="32">
        <v>1.5</v>
      </c>
      <c r="N631" s="32"/>
      <c r="O631" s="32"/>
      <c r="P631" s="32"/>
      <c r="Q631" s="33" t="s">
        <v>231</v>
      </c>
    </row>
    <row r="632" s="77" customFormat="1" ht="32.8" customHeight="1" spans="1:17">
      <c r="A632" s="140" t="s">
        <v>1316</v>
      </c>
      <c r="B632" s="33">
        <v>1</v>
      </c>
      <c r="C632" s="33" t="s">
        <v>306</v>
      </c>
      <c r="D632" s="33" t="s">
        <v>257</v>
      </c>
      <c r="E632" s="206" t="s">
        <v>1606</v>
      </c>
      <c r="F632" s="142" t="s">
        <v>1304</v>
      </c>
      <c r="G632" s="34" t="s">
        <v>637</v>
      </c>
      <c r="H632" s="148" t="s">
        <v>115</v>
      </c>
      <c r="I632" s="32">
        <f t="shared" si="101"/>
        <v>1.5</v>
      </c>
      <c r="J632" s="32">
        <f t="shared" si="102"/>
        <v>1.5</v>
      </c>
      <c r="K632" s="32"/>
      <c r="L632" s="32"/>
      <c r="M632" s="32">
        <v>1.5</v>
      </c>
      <c r="N632" s="32"/>
      <c r="O632" s="32"/>
      <c r="P632" s="32"/>
      <c r="Q632" s="33" t="s">
        <v>231</v>
      </c>
    </row>
    <row r="633" s="77" customFormat="1" ht="32.8" customHeight="1" spans="1:17">
      <c r="A633" s="140" t="s">
        <v>1607</v>
      </c>
      <c r="B633" s="33">
        <v>1</v>
      </c>
      <c r="C633" s="33" t="s">
        <v>306</v>
      </c>
      <c r="D633" s="33" t="s">
        <v>257</v>
      </c>
      <c r="E633" s="206" t="s">
        <v>1608</v>
      </c>
      <c r="F633" s="142" t="s">
        <v>1304</v>
      </c>
      <c r="G633" s="34" t="s">
        <v>637</v>
      </c>
      <c r="H633" s="148" t="s">
        <v>115</v>
      </c>
      <c r="I633" s="32">
        <f t="shared" si="101"/>
        <v>1.5</v>
      </c>
      <c r="J633" s="32">
        <f t="shared" si="102"/>
        <v>1.5</v>
      </c>
      <c r="K633" s="32"/>
      <c r="L633" s="32"/>
      <c r="M633" s="32">
        <v>1.5</v>
      </c>
      <c r="N633" s="32"/>
      <c r="O633" s="32"/>
      <c r="P633" s="32"/>
      <c r="Q633" s="33" t="s">
        <v>231</v>
      </c>
    </row>
    <row r="634" s="77" customFormat="1" ht="32.8" customHeight="1" spans="1:17">
      <c r="A634" s="140" t="s">
        <v>1609</v>
      </c>
      <c r="B634" s="33">
        <v>1</v>
      </c>
      <c r="C634" s="33" t="s">
        <v>306</v>
      </c>
      <c r="D634" s="33" t="s">
        <v>257</v>
      </c>
      <c r="E634" s="206" t="s">
        <v>1610</v>
      </c>
      <c r="F634" s="142" t="s">
        <v>1304</v>
      </c>
      <c r="G634" s="34" t="s">
        <v>637</v>
      </c>
      <c r="H634" s="148" t="s">
        <v>115</v>
      </c>
      <c r="I634" s="32">
        <f t="shared" si="101"/>
        <v>1.5</v>
      </c>
      <c r="J634" s="32">
        <f t="shared" si="102"/>
        <v>1.5</v>
      </c>
      <c r="K634" s="32"/>
      <c r="L634" s="32"/>
      <c r="M634" s="32">
        <v>1.5</v>
      </c>
      <c r="N634" s="32"/>
      <c r="O634" s="32"/>
      <c r="P634" s="32"/>
      <c r="Q634" s="33" t="s">
        <v>231</v>
      </c>
    </row>
    <row r="635" s="77" customFormat="1" ht="32.8" customHeight="1" spans="1:17">
      <c r="A635" s="140" t="s">
        <v>1611</v>
      </c>
      <c r="B635" s="33">
        <v>1</v>
      </c>
      <c r="C635" s="33" t="s">
        <v>306</v>
      </c>
      <c r="D635" s="33" t="s">
        <v>257</v>
      </c>
      <c r="E635" s="206" t="s">
        <v>1612</v>
      </c>
      <c r="F635" s="142" t="s">
        <v>1304</v>
      </c>
      <c r="G635" s="34" t="s">
        <v>637</v>
      </c>
      <c r="H635" s="148" t="s">
        <v>115</v>
      </c>
      <c r="I635" s="32">
        <f t="shared" si="101"/>
        <v>1.5</v>
      </c>
      <c r="J635" s="32">
        <f t="shared" si="102"/>
        <v>1.5</v>
      </c>
      <c r="K635" s="32"/>
      <c r="L635" s="32"/>
      <c r="M635" s="32">
        <v>1.5</v>
      </c>
      <c r="N635" s="32"/>
      <c r="O635" s="32"/>
      <c r="P635" s="32"/>
      <c r="Q635" s="33" t="s">
        <v>231</v>
      </c>
    </row>
    <row r="636" s="77" customFormat="1" ht="32.8" customHeight="1" spans="1:17">
      <c r="A636" s="140" t="s">
        <v>1613</v>
      </c>
      <c r="B636" s="33">
        <v>1</v>
      </c>
      <c r="C636" s="33" t="s">
        <v>306</v>
      </c>
      <c r="D636" s="33" t="s">
        <v>257</v>
      </c>
      <c r="E636" s="206" t="s">
        <v>1614</v>
      </c>
      <c r="F636" s="142" t="s">
        <v>1304</v>
      </c>
      <c r="G636" s="34" t="s">
        <v>637</v>
      </c>
      <c r="H636" s="148" t="s">
        <v>115</v>
      </c>
      <c r="I636" s="32">
        <f t="shared" si="101"/>
        <v>1.5</v>
      </c>
      <c r="J636" s="32">
        <f t="shared" si="102"/>
        <v>1.5</v>
      </c>
      <c r="K636" s="32"/>
      <c r="L636" s="32"/>
      <c r="M636" s="32">
        <v>1.5</v>
      </c>
      <c r="N636" s="32"/>
      <c r="O636" s="32"/>
      <c r="P636" s="32"/>
      <c r="Q636" s="33" t="s">
        <v>231</v>
      </c>
    </row>
    <row r="637" s="77" customFormat="1" ht="32.8" customHeight="1" spans="1:17">
      <c r="A637" s="140" t="s">
        <v>1615</v>
      </c>
      <c r="B637" s="33">
        <v>1</v>
      </c>
      <c r="C637" s="33" t="s">
        <v>306</v>
      </c>
      <c r="D637" s="33" t="s">
        <v>257</v>
      </c>
      <c r="E637" s="206" t="s">
        <v>1616</v>
      </c>
      <c r="F637" s="142" t="s">
        <v>1304</v>
      </c>
      <c r="G637" s="34" t="s">
        <v>637</v>
      </c>
      <c r="H637" s="148" t="s">
        <v>115</v>
      </c>
      <c r="I637" s="32">
        <f t="shared" si="101"/>
        <v>1.5</v>
      </c>
      <c r="J637" s="32">
        <f t="shared" si="102"/>
        <v>1.5</v>
      </c>
      <c r="K637" s="32"/>
      <c r="L637" s="32"/>
      <c r="M637" s="32">
        <v>1.5</v>
      </c>
      <c r="N637" s="32"/>
      <c r="O637" s="32"/>
      <c r="P637" s="32"/>
      <c r="Q637" s="33" t="s">
        <v>231</v>
      </c>
    </row>
    <row r="638" s="77" customFormat="1" ht="32.8" customHeight="1" spans="1:17">
      <c r="A638" s="140" t="s">
        <v>1617</v>
      </c>
      <c r="B638" s="33">
        <v>1</v>
      </c>
      <c r="C638" s="33" t="s">
        <v>306</v>
      </c>
      <c r="D638" s="33" t="s">
        <v>257</v>
      </c>
      <c r="E638" s="206" t="s">
        <v>1618</v>
      </c>
      <c r="F638" s="142" t="s">
        <v>1304</v>
      </c>
      <c r="G638" s="34" t="s">
        <v>637</v>
      </c>
      <c r="H638" s="148" t="s">
        <v>115</v>
      </c>
      <c r="I638" s="32">
        <f t="shared" si="101"/>
        <v>1.5</v>
      </c>
      <c r="J638" s="32">
        <f t="shared" si="102"/>
        <v>1.5</v>
      </c>
      <c r="K638" s="32"/>
      <c r="L638" s="32"/>
      <c r="M638" s="32">
        <v>1.5</v>
      </c>
      <c r="N638" s="32"/>
      <c r="O638" s="32"/>
      <c r="P638" s="32"/>
      <c r="Q638" s="33" t="s">
        <v>231</v>
      </c>
    </row>
    <row r="639" s="77" customFormat="1" ht="32.8" customHeight="1" spans="1:17">
      <c r="A639" s="140" t="s">
        <v>1619</v>
      </c>
      <c r="B639" s="33">
        <v>1</v>
      </c>
      <c r="C639" s="33" t="s">
        <v>306</v>
      </c>
      <c r="D639" s="33" t="s">
        <v>257</v>
      </c>
      <c r="E639" s="206" t="s">
        <v>1620</v>
      </c>
      <c r="F639" s="142" t="s">
        <v>1304</v>
      </c>
      <c r="G639" s="34" t="s">
        <v>637</v>
      </c>
      <c r="H639" s="148" t="s">
        <v>115</v>
      </c>
      <c r="I639" s="32">
        <f t="shared" si="101"/>
        <v>1.5</v>
      </c>
      <c r="J639" s="32">
        <f t="shared" si="102"/>
        <v>1.5</v>
      </c>
      <c r="K639" s="32"/>
      <c r="L639" s="32"/>
      <c r="M639" s="32">
        <v>1.5</v>
      </c>
      <c r="N639" s="32"/>
      <c r="O639" s="32"/>
      <c r="P639" s="32"/>
      <c r="Q639" s="33" t="s">
        <v>231</v>
      </c>
    </row>
    <row r="640" s="77" customFormat="1" ht="32.8" customHeight="1" spans="1:17">
      <c r="A640" s="140" t="s">
        <v>1621</v>
      </c>
      <c r="B640" s="33">
        <v>1</v>
      </c>
      <c r="C640" s="33" t="s">
        <v>306</v>
      </c>
      <c r="D640" s="33" t="s">
        <v>257</v>
      </c>
      <c r="E640" s="206" t="s">
        <v>1622</v>
      </c>
      <c r="F640" s="142" t="s">
        <v>1304</v>
      </c>
      <c r="G640" s="34" t="s">
        <v>637</v>
      </c>
      <c r="H640" s="148" t="s">
        <v>115</v>
      </c>
      <c r="I640" s="32">
        <f t="shared" si="101"/>
        <v>1.5</v>
      </c>
      <c r="J640" s="32">
        <f t="shared" si="102"/>
        <v>1.5</v>
      </c>
      <c r="K640" s="32"/>
      <c r="L640" s="32"/>
      <c r="M640" s="32">
        <v>1.5</v>
      </c>
      <c r="N640" s="32"/>
      <c r="O640" s="32"/>
      <c r="P640" s="32"/>
      <c r="Q640" s="33" t="s">
        <v>231</v>
      </c>
    </row>
    <row r="641" s="77" customFormat="1" ht="32.8" customHeight="1" spans="1:17">
      <c r="A641" s="140" t="s">
        <v>1623</v>
      </c>
      <c r="B641" s="33">
        <v>1</v>
      </c>
      <c r="C641" s="33" t="s">
        <v>306</v>
      </c>
      <c r="D641" s="33" t="s">
        <v>257</v>
      </c>
      <c r="E641" s="206" t="s">
        <v>1624</v>
      </c>
      <c r="F641" s="142" t="s">
        <v>1304</v>
      </c>
      <c r="G641" s="34" t="s">
        <v>637</v>
      </c>
      <c r="H641" s="148" t="s">
        <v>115</v>
      </c>
      <c r="I641" s="32">
        <f t="shared" si="101"/>
        <v>1.5</v>
      </c>
      <c r="J641" s="32">
        <f t="shared" si="102"/>
        <v>1.5</v>
      </c>
      <c r="K641" s="32"/>
      <c r="L641" s="32"/>
      <c r="M641" s="32">
        <v>1.5</v>
      </c>
      <c r="N641" s="32"/>
      <c r="O641" s="32"/>
      <c r="P641" s="32"/>
      <c r="Q641" s="33" t="s">
        <v>231</v>
      </c>
    </row>
    <row r="642" s="77" customFormat="1" ht="32.8" customHeight="1" spans="1:17">
      <c r="A642" s="140" t="s">
        <v>1625</v>
      </c>
      <c r="B642" s="33">
        <v>1</v>
      </c>
      <c r="C642" s="33" t="s">
        <v>306</v>
      </c>
      <c r="D642" s="33" t="s">
        <v>257</v>
      </c>
      <c r="E642" s="206" t="s">
        <v>1626</v>
      </c>
      <c r="F642" s="142" t="s">
        <v>1304</v>
      </c>
      <c r="G642" s="34" t="s">
        <v>637</v>
      </c>
      <c r="H642" s="148" t="s">
        <v>115</v>
      </c>
      <c r="I642" s="32">
        <f t="shared" si="101"/>
        <v>1.5</v>
      </c>
      <c r="J642" s="32">
        <f t="shared" si="102"/>
        <v>1.5</v>
      </c>
      <c r="K642" s="32"/>
      <c r="L642" s="32"/>
      <c r="M642" s="32">
        <v>1.5</v>
      </c>
      <c r="N642" s="32"/>
      <c r="O642" s="32"/>
      <c r="P642" s="32"/>
      <c r="Q642" s="33" t="s">
        <v>231</v>
      </c>
    </row>
    <row r="643" s="77" customFormat="1" ht="32.8" customHeight="1" spans="1:17">
      <c r="A643" s="140" t="s">
        <v>1627</v>
      </c>
      <c r="B643" s="33">
        <v>1</v>
      </c>
      <c r="C643" s="33" t="s">
        <v>306</v>
      </c>
      <c r="D643" s="33" t="s">
        <v>257</v>
      </c>
      <c r="E643" s="206" t="s">
        <v>1628</v>
      </c>
      <c r="F643" s="142" t="s">
        <v>1304</v>
      </c>
      <c r="G643" s="34" t="s">
        <v>637</v>
      </c>
      <c r="H643" s="148" t="s">
        <v>115</v>
      </c>
      <c r="I643" s="32">
        <f t="shared" si="101"/>
        <v>1.5</v>
      </c>
      <c r="J643" s="32">
        <f t="shared" si="102"/>
        <v>1.5</v>
      </c>
      <c r="K643" s="32"/>
      <c r="L643" s="32"/>
      <c r="M643" s="32">
        <v>1.5</v>
      </c>
      <c r="N643" s="32"/>
      <c r="O643" s="32"/>
      <c r="P643" s="32"/>
      <c r="Q643" s="33" t="s">
        <v>231</v>
      </c>
    </row>
    <row r="644" s="77" customFormat="1" ht="32.8" customHeight="1" spans="1:17">
      <c r="A644" s="140" t="s">
        <v>1629</v>
      </c>
      <c r="B644" s="33">
        <v>1</v>
      </c>
      <c r="C644" s="33" t="s">
        <v>306</v>
      </c>
      <c r="D644" s="33" t="s">
        <v>257</v>
      </c>
      <c r="E644" s="206" t="s">
        <v>1630</v>
      </c>
      <c r="F644" s="142" t="s">
        <v>1304</v>
      </c>
      <c r="G644" s="34" t="s">
        <v>637</v>
      </c>
      <c r="H644" s="148" t="s">
        <v>115</v>
      </c>
      <c r="I644" s="32">
        <f t="shared" ref="I644:I707" si="103">SUM(J644,N644:P644)</f>
        <v>1.5</v>
      </c>
      <c r="J644" s="32">
        <f t="shared" ref="J644:J707" si="104">SUM(K644:M644)</f>
        <v>1.5</v>
      </c>
      <c r="K644" s="32"/>
      <c r="L644" s="32"/>
      <c r="M644" s="32">
        <v>1.5</v>
      </c>
      <c r="N644" s="32"/>
      <c r="O644" s="32"/>
      <c r="P644" s="32"/>
      <c r="Q644" s="33" t="s">
        <v>231</v>
      </c>
    </row>
    <row r="645" s="77" customFormat="1" ht="32.8" customHeight="1" spans="1:17">
      <c r="A645" s="140" t="s">
        <v>1631</v>
      </c>
      <c r="B645" s="33">
        <v>1</v>
      </c>
      <c r="C645" s="33" t="s">
        <v>306</v>
      </c>
      <c r="D645" s="33" t="s">
        <v>257</v>
      </c>
      <c r="E645" s="206" t="s">
        <v>1632</v>
      </c>
      <c r="F645" s="142" t="s">
        <v>1304</v>
      </c>
      <c r="G645" s="34" t="s">
        <v>637</v>
      </c>
      <c r="H645" s="148" t="s">
        <v>115</v>
      </c>
      <c r="I645" s="32">
        <f t="shared" si="103"/>
        <v>1.5</v>
      </c>
      <c r="J645" s="32">
        <f t="shared" si="104"/>
        <v>1.5</v>
      </c>
      <c r="K645" s="32"/>
      <c r="L645" s="32"/>
      <c r="M645" s="32">
        <v>1.5</v>
      </c>
      <c r="N645" s="32"/>
      <c r="O645" s="32"/>
      <c r="P645" s="32"/>
      <c r="Q645" s="33" t="s">
        <v>231</v>
      </c>
    </row>
    <row r="646" s="77" customFormat="1" ht="32.8" customHeight="1" spans="1:17">
      <c r="A646" s="140" t="s">
        <v>1633</v>
      </c>
      <c r="B646" s="33">
        <v>1</v>
      </c>
      <c r="C646" s="33" t="s">
        <v>306</v>
      </c>
      <c r="D646" s="33" t="s">
        <v>257</v>
      </c>
      <c r="E646" s="206" t="s">
        <v>1518</v>
      </c>
      <c r="F646" s="142" t="s">
        <v>1304</v>
      </c>
      <c r="G646" s="34" t="s">
        <v>637</v>
      </c>
      <c r="H646" s="148" t="s">
        <v>115</v>
      </c>
      <c r="I646" s="32">
        <f t="shared" si="103"/>
        <v>1.5</v>
      </c>
      <c r="J646" s="32">
        <f t="shared" si="104"/>
        <v>1.5</v>
      </c>
      <c r="K646" s="32"/>
      <c r="L646" s="32"/>
      <c r="M646" s="32">
        <v>1.5</v>
      </c>
      <c r="N646" s="32"/>
      <c r="O646" s="32"/>
      <c r="P646" s="32"/>
      <c r="Q646" s="33" t="s">
        <v>231</v>
      </c>
    </row>
    <row r="647" s="77" customFormat="1" ht="32.8" customHeight="1" spans="1:17">
      <c r="A647" s="140" t="s">
        <v>1634</v>
      </c>
      <c r="B647" s="33">
        <v>1</v>
      </c>
      <c r="C647" s="33" t="s">
        <v>306</v>
      </c>
      <c r="D647" s="33" t="s">
        <v>257</v>
      </c>
      <c r="E647" s="206" t="s">
        <v>1635</v>
      </c>
      <c r="F647" s="142" t="s">
        <v>1304</v>
      </c>
      <c r="G647" s="34" t="s">
        <v>637</v>
      </c>
      <c r="H647" s="148" t="s">
        <v>115</v>
      </c>
      <c r="I647" s="32">
        <f t="shared" si="103"/>
        <v>1.5</v>
      </c>
      <c r="J647" s="32">
        <f t="shared" si="104"/>
        <v>1.5</v>
      </c>
      <c r="K647" s="32"/>
      <c r="L647" s="32"/>
      <c r="M647" s="32">
        <v>1.5</v>
      </c>
      <c r="N647" s="32"/>
      <c r="O647" s="32"/>
      <c r="P647" s="32"/>
      <c r="Q647" s="33" t="s">
        <v>231</v>
      </c>
    </row>
    <row r="648" s="77" customFormat="1" ht="32.8" customHeight="1" spans="1:17">
      <c r="A648" s="140" t="s">
        <v>1636</v>
      </c>
      <c r="B648" s="33">
        <v>1</v>
      </c>
      <c r="C648" s="33" t="s">
        <v>306</v>
      </c>
      <c r="D648" s="33" t="s">
        <v>257</v>
      </c>
      <c r="E648" s="206" t="s">
        <v>1637</v>
      </c>
      <c r="F648" s="142" t="s">
        <v>1304</v>
      </c>
      <c r="G648" s="34" t="s">
        <v>637</v>
      </c>
      <c r="H648" s="148" t="s">
        <v>115</v>
      </c>
      <c r="I648" s="32">
        <f t="shared" si="103"/>
        <v>1.5</v>
      </c>
      <c r="J648" s="32">
        <f t="shared" si="104"/>
        <v>1.5</v>
      </c>
      <c r="K648" s="32"/>
      <c r="L648" s="32"/>
      <c r="M648" s="32">
        <v>1.5</v>
      </c>
      <c r="N648" s="32"/>
      <c r="O648" s="32"/>
      <c r="P648" s="32"/>
      <c r="Q648" s="33" t="s">
        <v>231</v>
      </c>
    </row>
    <row r="649" s="77" customFormat="1" ht="32.8" customHeight="1" spans="1:17">
      <c r="A649" s="140" t="s">
        <v>1638</v>
      </c>
      <c r="B649" s="33">
        <v>1</v>
      </c>
      <c r="C649" s="33" t="s">
        <v>306</v>
      </c>
      <c r="D649" s="33" t="s">
        <v>257</v>
      </c>
      <c r="E649" s="206" t="s">
        <v>1639</v>
      </c>
      <c r="F649" s="142" t="s">
        <v>1304</v>
      </c>
      <c r="G649" s="34" t="s">
        <v>637</v>
      </c>
      <c r="H649" s="148" t="s">
        <v>115</v>
      </c>
      <c r="I649" s="32">
        <f t="shared" si="103"/>
        <v>1.5</v>
      </c>
      <c r="J649" s="32">
        <f t="shared" si="104"/>
        <v>1.5</v>
      </c>
      <c r="K649" s="32"/>
      <c r="L649" s="32"/>
      <c r="M649" s="32">
        <v>1.5</v>
      </c>
      <c r="N649" s="32"/>
      <c r="O649" s="32"/>
      <c r="P649" s="32"/>
      <c r="Q649" s="33" t="s">
        <v>231</v>
      </c>
    </row>
    <row r="650" s="77" customFormat="1" ht="32.8" customHeight="1" spans="1:17">
      <c r="A650" s="140" t="s">
        <v>1640</v>
      </c>
      <c r="B650" s="33">
        <v>1</v>
      </c>
      <c r="C650" s="33" t="s">
        <v>306</v>
      </c>
      <c r="D650" s="33" t="s">
        <v>257</v>
      </c>
      <c r="E650" s="206" t="s">
        <v>1641</v>
      </c>
      <c r="F650" s="142" t="s">
        <v>1304</v>
      </c>
      <c r="G650" s="34" t="s">
        <v>637</v>
      </c>
      <c r="H650" s="148" t="s">
        <v>115</v>
      </c>
      <c r="I650" s="32">
        <f t="shared" si="103"/>
        <v>1.5</v>
      </c>
      <c r="J650" s="32">
        <f t="shared" si="104"/>
        <v>1.5</v>
      </c>
      <c r="K650" s="32"/>
      <c r="L650" s="32"/>
      <c r="M650" s="32">
        <v>1.5</v>
      </c>
      <c r="N650" s="32"/>
      <c r="O650" s="32"/>
      <c r="P650" s="32"/>
      <c r="Q650" s="33" t="s">
        <v>231</v>
      </c>
    </row>
    <row r="651" s="77" customFormat="1" ht="32.8" customHeight="1" spans="1:17">
      <c r="A651" s="140" t="s">
        <v>1642</v>
      </c>
      <c r="B651" s="33">
        <v>1</v>
      </c>
      <c r="C651" s="33" t="s">
        <v>306</v>
      </c>
      <c r="D651" s="33" t="s">
        <v>257</v>
      </c>
      <c r="E651" s="206" t="s">
        <v>1643</v>
      </c>
      <c r="F651" s="142" t="s">
        <v>1304</v>
      </c>
      <c r="G651" s="34" t="s">
        <v>637</v>
      </c>
      <c r="H651" s="148" t="s">
        <v>115</v>
      </c>
      <c r="I651" s="32">
        <f t="shared" si="103"/>
        <v>1.5</v>
      </c>
      <c r="J651" s="32">
        <f t="shared" si="104"/>
        <v>1.5</v>
      </c>
      <c r="K651" s="32"/>
      <c r="L651" s="32"/>
      <c r="M651" s="32">
        <v>1.5</v>
      </c>
      <c r="N651" s="32"/>
      <c r="O651" s="32"/>
      <c r="P651" s="32"/>
      <c r="Q651" s="33" t="s">
        <v>231</v>
      </c>
    </row>
    <row r="652" s="77" customFormat="1" ht="32.8" customHeight="1" spans="1:17">
      <c r="A652" s="140" t="s">
        <v>1644</v>
      </c>
      <c r="B652" s="33">
        <v>1</v>
      </c>
      <c r="C652" s="33" t="s">
        <v>306</v>
      </c>
      <c r="D652" s="33" t="s">
        <v>257</v>
      </c>
      <c r="E652" s="206" t="s">
        <v>1645</v>
      </c>
      <c r="F652" s="142" t="s">
        <v>1304</v>
      </c>
      <c r="G652" s="34" t="s">
        <v>637</v>
      </c>
      <c r="H652" s="148" t="s">
        <v>115</v>
      </c>
      <c r="I652" s="32">
        <f t="shared" si="103"/>
        <v>1.5</v>
      </c>
      <c r="J652" s="32">
        <f t="shared" si="104"/>
        <v>1.5</v>
      </c>
      <c r="K652" s="32"/>
      <c r="L652" s="32"/>
      <c r="M652" s="32">
        <v>1.5</v>
      </c>
      <c r="N652" s="32"/>
      <c r="O652" s="32"/>
      <c r="P652" s="32"/>
      <c r="Q652" s="33" t="s">
        <v>231</v>
      </c>
    </row>
    <row r="653" s="77" customFormat="1" ht="32.8" customHeight="1" spans="1:17">
      <c r="A653" s="140" t="s">
        <v>1646</v>
      </c>
      <c r="B653" s="33">
        <v>1</v>
      </c>
      <c r="C653" s="33" t="s">
        <v>306</v>
      </c>
      <c r="D653" s="33" t="s">
        <v>257</v>
      </c>
      <c r="E653" s="206" t="s">
        <v>1647</v>
      </c>
      <c r="F653" s="142" t="s">
        <v>1304</v>
      </c>
      <c r="G653" s="34" t="s">
        <v>637</v>
      </c>
      <c r="H653" s="148" t="s">
        <v>115</v>
      </c>
      <c r="I653" s="32">
        <f t="shared" si="103"/>
        <v>1.5</v>
      </c>
      <c r="J653" s="32">
        <f t="shared" si="104"/>
        <v>1.5</v>
      </c>
      <c r="K653" s="32"/>
      <c r="L653" s="32"/>
      <c r="M653" s="32">
        <v>1.5</v>
      </c>
      <c r="N653" s="32"/>
      <c r="O653" s="32"/>
      <c r="P653" s="32"/>
      <c r="Q653" s="33" t="s">
        <v>231</v>
      </c>
    </row>
    <row r="654" s="77" customFormat="1" ht="32.8" customHeight="1" spans="1:17">
      <c r="A654" s="140" t="s">
        <v>1648</v>
      </c>
      <c r="B654" s="33">
        <v>1</v>
      </c>
      <c r="C654" s="33" t="s">
        <v>306</v>
      </c>
      <c r="D654" s="33" t="s">
        <v>257</v>
      </c>
      <c r="E654" s="206" t="s">
        <v>1649</v>
      </c>
      <c r="F654" s="142" t="s">
        <v>1304</v>
      </c>
      <c r="G654" s="34" t="s">
        <v>637</v>
      </c>
      <c r="H654" s="148" t="s">
        <v>115</v>
      </c>
      <c r="I654" s="32">
        <f t="shared" si="103"/>
        <v>1.5</v>
      </c>
      <c r="J654" s="32">
        <f t="shared" si="104"/>
        <v>1.5</v>
      </c>
      <c r="K654" s="32"/>
      <c r="L654" s="32"/>
      <c r="M654" s="32">
        <v>1.5</v>
      </c>
      <c r="N654" s="32"/>
      <c r="O654" s="32"/>
      <c r="P654" s="32"/>
      <c r="Q654" s="33" t="s">
        <v>231</v>
      </c>
    </row>
    <row r="655" s="77" customFormat="1" ht="32.8" customHeight="1" spans="1:17">
      <c r="A655" s="140" t="s">
        <v>1650</v>
      </c>
      <c r="B655" s="33">
        <v>1</v>
      </c>
      <c r="C655" s="33" t="s">
        <v>306</v>
      </c>
      <c r="D655" s="33" t="s">
        <v>257</v>
      </c>
      <c r="E655" s="206" t="s">
        <v>1651</v>
      </c>
      <c r="F655" s="142" t="s">
        <v>1304</v>
      </c>
      <c r="G655" s="34" t="s">
        <v>637</v>
      </c>
      <c r="H655" s="148" t="s">
        <v>115</v>
      </c>
      <c r="I655" s="32">
        <f t="shared" si="103"/>
        <v>1.5</v>
      </c>
      <c r="J655" s="32">
        <f t="shared" si="104"/>
        <v>1.5</v>
      </c>
      <c r="K655" s="32"/>
      <c r="L655" s="32"/>
      <c r="M655" s="32">
        <v>1.5</v>
      </c>
      <c r="N655" s="32"/>
      <c r="O655" s="32"/>
      <c r="P655" s="32"/>
      <c r="Q655" s="33" t="s">
        <v>231</v>
      </c>
    </row>
    <row r="656" s="77" customFormat="1" ht="32.8" customHeight="1" spans="1:17">
      <c r="A656" s="140" t="s">
        <v>1652</v>
      </c>
      <c r="B656" s="33">
        <v>1</v>
      </c>
      <c r="C656" s="33" t="s">
        <v>306</v>
      </c>
      <c r="D656" s="33" t="s">
        <v>257</v>
      </c>
      <c r="E656" s="206" t="s">
        <v>1653</v>
      </c>
      <c r="F656" s="142" t="s">
        <v>1304</v>
      </c>
      <c r="G656" s="34" t="s">
        <v>637</v>
      </c>
      <c r="H656" s="148" t="s">
        <v>115</v>
      </c>
      <c r="I656" s="32">
        <f t="shared" si="103"/>
        <v>1.5</v>
      </c>
      <c r="J656" s="32">
        <f t="shared" si="104"/>
        <v>1.5</v>
      </c>
      <c r="K656" s="32"/>
      <c r="L656" s="32"/>
      <c r="M656" s="32">
        <v>1.5</v>
      </c>
      <c r="N656" s="32"/>
      <c r="O656" s="32"/>
      <c r="P656" s="32"/>
      <c r="Q656" s="33" t="s">
        <v>231</v>
      </c>
    </row>
    <row r="657" s="77" customFormat="1" ht="32.8" customHeight="1" spans="1:17">
      <c r="A657" s="140" t="s">
        <v>1654</v>
      </c>
      <c r="B657" s="33">
        <v>1</v>
      </c>
      <c r="C657" s="33" t="s">
        <v>306</v>
      </c>
      <c r="D657" s="33" t="s">
        <v>257</v>
      </c>
      <c r="E657" s="206" t="s">
        <v>1655</v>
      </c>
      <c r="F657" s="142" t="s">
        <v>1304</v>
      </c>
      <c r="G657" s="34" t="s">
        <v>637</v>
      </c>
      <c r="H657" s="148" t="s">
        <v>115</v>
      </c>
      <c r="I657" s="32">
        <f t="shared" si="103"/>
        <v>1.5</v>
      </c>
      <c r="J657" s="32">
        <f t="shared" si="104"/>
        <v>1.5</v>
      </c>
      <c r="K657" s="32"/>
      <c r="L657" s="32"/>
      <c r="M657" s="32">
        <v>1.5</v>
      </c>
      <c r="N657" s="32"/>
      <c r="O657" s="32"/>
      <c r="P657" s="32"/>
      <c r="Q657" s="33" t="s">
        <v>231</v>
      </c>
    </row>
    <row r="658" s="77" customFormat="1" ht="32.8" customHeight="1" spans="1:17">
      <c r="A658" s="140" t="s">
        <v>1656</v>
      </c>
      <c r="B658" s="33">
        <v>1</v>
      </c>
      <c r="C658" s="33" t="s">
        <v>306</v>
      </c>
      <c r="D658" s="33" t="s">
        <v>257</v>
      </c>
      <c r="E658" s="206" t="s">
        <v>1605</v>
      </c>
      <c r="F658" s="142" t="s">
        <v>1304</v>
      </c>
      <c r="G658" s="34" t="s">
        <v>637</v>
      </c>
      <c r="H658" s="148" t="s">
        <v>115</v>
      </c>
      <c r="I658" s="32">
        <f t="shared" si="103"/>
        <v>1.5</v>
      </c>
      <c r="J658" s="32">
        <f t="shared" si="104"/>
        <v>1.5</v>
      </c>
      <c r="K658" s="32"/>
      <c r="L658" s="32"/>
      <c r="M658" s="32">
        <v>1.5</v>
      </c>
      <c r="N658" s="32"/>
      <c r="O658" s="32"/>
      <c r="P658" s="32"/>
      <c r="Q658" s="33" t="s">
        <v>231</v>
      </c>
    </row>
    <row r="659" s="77" customFormat="1" ht="32.8" customHeight="1" spans="1:17">
      <c r="A659" s="140" t="s">
        <v>1657</v>
      </c>
      <c r="B659" s="33">
        <v>1</v>
      </c>
      <c r="C659" s="33" t="s">
        <v>306</v>
      </c>
      <c r="D659" s="33" t="s">
        <v>257</v>
      </c>
      <c r="E659" s="206" t="s">
        <v>1658</v>
      </c>
      <c r="F659" s="142" t="s">
        <v>1304</v>
      </c>
      <c r="G659" s="34" t="s">
        <v>637</v>
      </c>
      <c r="H659" s="148" t="s">
        <v>115</v>
      </c>
      <c r="I659" s="32">
        <f t="shared" si="103"/>
        <v>1.5</v>
      </c>
      <c r="J659" s="32">
        <f t="shared" si="104"/>
        <v>1.5</v>
      </c>
      <c r="K659" s="32"/>
      <c r="L659" s="32"/>
      <c r="M659" s="32">
        <v>1.5</v>
      </c>
      <c r="N659" s="32"/>
      <c r="O659" s="32"/>
      <c r="P659" s="32"/>
      <c r="Q659" s="33" t="s">
        <v>231</v>
      </c>
    </row>
    <row r="660" s="77" customFormat="1" ht="32.8" customHeight="1" spans="1:17">
      <c r="A660" s="140" t="s">
        <v>1659</v>
      </c>
      <c r="B660" s="33">
        <v>1</v>
      </c>
      <c r="C660" s="33" t="s">
        <v>306</v>
      </c>
      <c r="D660" s="33" t="s">
        <v>257</v>
      </c>
      <c r="E660" s="206" t="s">
        <v>1660</v>
      </c>
      <c r="F660" s="142" t="s">
        <v>1304</v>
      </c>
      <c r="G660" s="34" t="s">
        <v>637</v>
      </c>
      <c r="H660" s="148" t="s">
        <v>115</v>
      </c>
      <c r="I660" s="32">
        <f t="shared" si="103"/>
        <v>1.5</v>
      </c>
      <c r="J660" s="32">
        <f t="shared" si="104"/>
        <v>1.5</v>
      </c>
      <c r="K660" s="32"/>
      <c r="L660" s="32"/>
      <c r="M660" s="32">
        <v>1.5</v>
      </c>
      <c r="N660" s="32"/>
      <c r="O660" s="32"/>
      <c r="P660" s="32"/>
      <c r="Q660" s="33" t="s">
        <v>231</v>
      </c>
    </row>
    <row r="661" s="77" customFormat="1" ht="32.8" customHeight="1" spans="1:17">
      <c r="A661" s="140" t="s">
        <v>1661</v>
      </c>
      <c r="B661" s="33">
        <v>1</v>
      </c>
      <c r="C661" s="33" t="s">
        <v>306</v>
      </c>
      <c r="D661" s="33" t="s">
        <v>257</v>
      </c>
      <c r="E661" s="206" t="s">
        <v>1662</v>
      </c>
      <c r="F661" s="142" t="s">
        <v>1304</v>
      </c>
      <c r="G661" s="34" t="s">
        <v>637</v>
      </c>
      <c r="H661" s="148" t="s">
        <v>115</v>
      </c>
      <c r="I661" s="32">
        <f t="shared" si="103"/>
        <v>1.5</v>
      </c>
      <c r="J661" s="32">
        <f t="shared" si="104"/>
        <v>1.5</v>
      </c>
      <c r="K661" s="32"/>
      <c r="L661" s="32"/>
      <c r="M661" s="32">
        <v>1.5</v>
      </c>
      <c r="N661" s="32"/>
      <c r="O661" s="32"/>
      <c r="P661" s="32"/>
      <c r="Q661" s="33" t="s">
        <v>231</v>
      </c>
    </row>
    <row r="662" s="77" customFormat="1" ht="32.8" customHeight="1" spans="1:17">
      <c r="A662" s="140" t="s">
        <v>1663</v>
      </c>
      <c r="B662" s="33">
        <v>1</v>
      </c>
      <c r="C662" s="33" t="s">
        <v>306</v>
      </c>
      <c r="D662" s="33" t="s">
        <v>257</v>
      </c>
      <c r="E662" s="206" t="s">
        <v>1664</v>
      </c>
      <c r="F662" s="142" t="s">
        <v>1304</v>
      </c>
      <c r="G662" s="34" t="s">
        <v>637</v>
      </c>
      <c r="H662" s="148" t="s">
        <v>115</v>
      </c>
      <c r="I662" s="32">
        <f t="shared" si="103"/>
        <v>1.5</v>
      </c>
      <c r="J662" s="32">
        <f t="shared" si="104"/>
        <v>1.5</v>
      </c>
      <c r="K662" s="32"/>
      <c r="L662" s="32"/>
      <c r="M662" s="32">
        <v>1.5</v>
      </c>
      <c r="N662" s="32"/>
      <c r="O662" s="32"/>
      <c r="P662" s="32"/>
      <c r="Q662" s="33" t="s">
        <v>231</v>
      </c>
    </row>
    <row r="663" s="77" customFormat="1" ht="32.8" customHeight="1" spans="1:17">
      <c r="A663" s="140" t="s">
        <v>1665</v>
      </c>
      <c r="B663" s="33">
        <v>1</v>
      </c>
      <c r="C663" s="33" t="s">
        <v>306</v>
      </c>
      <c r="D663" s="33" t="s">
        <v>257</v>
      </c>
      <c r="E663" s="206" t="s">
        <v>1666</v>
      </c>
      <c r="F663" s="142" t="s">
        <v>1304</v>
      </c>
      <c r="G663" s="34" t="s">
        <v>637</v>
      </c>
      <c r="H663" s="148" t="s">
        <v>115</v>
      </c>
      <c r="I663" s="32">
        <f t="shared" si="103"/>
        <v>1.5</v>
      </c>
      <c r="J663" s="32">
        <f t="shared" si="104"/>
        <v>1.5</v>
      </c>
      <c r="K663" s="32"/>
      <c r="L663" s="32"/>
      <c r="M663" s="32">
        <v>1.5</v>
      </c>
      <c r="N663" s="32"/>
      <c r="O663" s="32"/>
      <c r="P663" s="32"/>
      <c r="Q663" s="33" t="s">
        <v>231</v>
      </c>
    </row>
    <row r="664" s="77" customFormat="1" ht="32.8" customHeight="1" spans="1:17">
      <c r="A664" s="140" t="s">
        <v>1667</v>
      </c>
      <c r="B664" s="33">
        <v>1</v>
      </c>
      <c r="C664" s="33" t="s">
        <v>306</v>
      </c>
      <c r="D664" s="33" t="s">
        <v>257</v>
      </c>
      <c r="E664" s="206" t="s">
        <v>1668</v>
      </c>
      <c r="F664" s="142" t="s">
        <v>1304</v>
      </c>
      <c r="G664" s="34" t="s">
        <v>637</v>
      </c>
      <c r="H664" s="148" t="s">
        <v>115</v>
      </c>
      <c r="I664" s="32">
        <f t="shared" si="103"/>
        <v>1.5</v>
      </c>
      <c r="J664" s="32">
        <f t="shared" si="104"/>
        <v>1.5</v>
      </c>
      <c r="K664" s="32"/>
      <c r="L664" s="32"/>
      <c r="M664" s="32">
        <v>1.5</v>
      </c>
      <c r="N664" s="32"/>
      <c r="O664" s="32"/>
      <c r="P664" s="32"/>
      <c r="Q664" s="33" t="s">
        <v>231</v>
      </c>
    </row>
    <row r="665" s="77" customFormat="1" ht="32.8" customHeight="1" spans="1:17">
      <c r="A665" s="140" t="s">
        <v>1669</v>
      </c>
      <c r="B665" s="33">
        <v>1</v>
      </c>
      <c r="C665" s="33" t="s">
        <v>306</v>
      </c>
      <c r="D665" s="33" t="s">
        <v>257</v>
      </c>
      <c r="E665" s="206" t="s">
        <v>1670</v>
      </c>
      <c r="F665" s="142" t="s">
        <v>1304</v>
      </c>
      <c r="G665" s="34" t="s">
        <v>637</v>
      </c>
      <c r="H665" s="148" t="s">
        <v>115</v>
      </c>
      <c r="I665" s="32">
        <f t="shared" si="103"/>
        <v>1.5</v>
      </c>
      <c r="J665" s="32">
        <f t="shared" si="104"/>
        <v>1.5</v>
      </c>
      <c r="K665" s="32"/>
      <c r="L665" s="32"/>
      <c r="M665" s="32">
        <v>1.5</v>
      </c>
      <c r="N665" s="32"/>
      <c r="O665" s="32"/>
      <c r="P665" s="32"/>
      <c r="Q665" s="33" t="s">
        <v>231</v>
      </c>
    </row>
    <row r="666" s="77" customFormat="1" ht="32.8" customHeight="1" spans="1:17">
      <c r="A666" s="140" t="s">
        <v>1671</v>
      </c>
      <c r="B666" s="33">
        <v>1</v>
      </c>
      <c r="C666" s="33" t="s">
        <v>306</v>
      </c>
      <c r="D666" s="33" t="s">
        <v>257</v>
      </c>
      <c r="E666" s="206" t="s">
        <v>1672</v>
      </c>
      <c r="F666" s="142" t="s">
        <v>1304</v>
      </c>
      <c r="G666" s="34" t="s">
        <v>637</v>
      </c>
      <c r="H666" s="148" t="s">
        <v>115</v>
      </c>
      <c r="I666" s="32">
        <f t="shared" si="103"/>
        <v>1.5</v>
      </c>
      <c r="J666" s="32">
        <f t="shared" si="104"/>
        <v>1.5</v>
      </c>
      <c r="K666" s="32"/>
      <c r="L666" s="32"/>
      <c r="M666" s="32">
        <v>1.5</v>
      </c>
      <c r="N666" s="32"/>
      <c r="O666" s="32"/>
      <c r="P666" s="32"/>
      <c r="Q666" s="33" t="s">
        <v>231</v>
      </c>
    </row>
    <row r="667" s="77" customFormat="1" ht="32.8" customHeight="1" spans="1:17">
      <c r="A667" s="140" t="s">
        <v>1673</v>
      </c>
      <c r="B667" s="33">
        <v>1</v>
      </c>
      <c r="C667" s="33" t="s">
        <v>306</v>
      </c>
      <c r="D667" s="33" t="s">
        <v>257</v>
      </c>
      <c r="E667" s="206" t="s">
        <v>1674</v>
      </c>
      <c r="F667" s="142" t="s">
        <v>1304</v>
      </c>
      <c r="G667" s="34" t="s">
        <v>637</v>
      </c>
      <c r="H667" s="148" t="s">
        <v>115</v>
      </c>
      <c r="I667" s="32">
        <f t="shared" si="103"/>
        <v>1.5</v>
      </c>
      <c r="J667" s="32">
        <f t="shared" si="104"/>
        <v>1.5</v>
      </c>
      <c r="K667" s="32"/>
      <c r="L667" s="32"/>
      <c r="M667" s="32">
        <v>1.5</v>
      </c>
      <c r="N667" s="32"/>
      <c r="O667" s="32"/>
      <c r="P667" s="32"/>
      <c r="Q667" s="33" t="s">
        <v>231</v>
      </c>
    </row>
    <row r="668" s="77" customFormat="1" ht="32.8" customHeight="1" spans="1:17">
      <c r="A668" s="140" t="s">
        <v>1675</v>
      </c>
      <c r="B668" s="33">
        <v>1</v>
      </c>
      <c r="C668" s="33" t="s">
        <v>306</v>
      </c>
      <c r="D668" s="33" t="s">
        <v>257</v>
      </c>
      <c r="E668" s="206" t="s">
        <v>1676</v>
      </c>
      <c r="F668" s="142" t="s">
        <v>1304</v>
      </c>
      <c r="G668" s="34" t="s">
        <v>637</v>
      </c>
      <c r="H668" s="148" t="s">
        <v>115</v>
      </c>
      <c r="I668" s="32">
        <f t="shared" si="103"/>
        <v>1.5</v>
      </c>
      <c r="J668" s="32">
        <f t="shared" si="104"/>
        <v>1.5</v>
      </c>
      <c r="K668" s="32"/>
      <c r="L668" s="32"/>
      <c r="M668" s="32">
        <v>1.5</v>
      </c>
      <c r="N668" s="32"/>
      <c r="O668" s="32"/>
      <c r="P668" s="32"/>
      <c r="Q668" s="33" t="s">
        <v>231</v>
      </c>
    </row>
    <row r="669" s="77" customFormat="1" ht="32.8" customHeight="1" spans="1:17">
      <c r="A669" s="140" t="s">
        <v>1677</v>
      </c>
      <c r="B669" s="33">
        <v>1</v>
      </c>
      <c r="C669" s="33" t="s">
        <v>306</v>
      </c>
      <c r="D669" s="33" t="s">
        <v>257</v>
      </c>
      <c r="E669" s="206" t="s">
        <v>1678</v>
      </c>
      <c r="F669" s="142" t="s">
        <v>1304</v>
      </c>
      <c r="G669" s="34" t="s">
        <v>637</v>
      </c>
      <c r="H669" s="148" t="s">
        <v>115</v>
      </c>
      <c r="I669" s="32">
        <f t="shared" si="103"/>
        <v>1.5</v>
      </c>
      <c r="J669" s="32">
        <f t="shared" si="104"/>
        <v>1.5</v>
      </c>
      <c r="K669" s="32"/>
      <c r="L669" s="32"/>
      <c r="M669" s="32">
        <v>1.5</v>
      </c>
      <c r="N669" s="32"/>
      <c r="O669" s="32"/>
      <c r="P669" s="32"/>
      <c r="Q669" s="33" t="s">
        <v>231</v>
      </c>
    </row>
    <row r="670" s="77" customFormat="1" ht="32.8" customHeight="1" spans="1:17">
      <c r="A670" s="140" t="s">
        <v>1679</v>
      </c>
      <c r="B670" s="33">
        <v>1</v>
      </c>
      <c r="C670" s="33" t="s">
        <v>306</v>
      </c>
      <c r="D670" s="33" t="s">
        <v>257</v>
      </c>
      <c r="E670" s="206" t="s">
        <v>1680</v>
      </c>
      <c r="F670" s="142" t="s">
        <v>1304</v>
      </c>
      <c r="G670" s="34" t="s">
        <v>637</v>
      </c>
      <c r="H670" s="148" t="s">
        <v>115</v>
      </c>
      <c r="I670" s="32">
        <f t="shared" si="103"/>
        <v>1.5</v>
      </c>
      <c r="J670" s="32">
        <f t="shared" si="104"/>
        <v>1.5</v>
      </c>
      <c r="K670" s="32"/>
      <c r="L670" s="32"/>
      <c r="M670" s="32">
        <v>1.5</v>
      </c>
      <c r="N670" s="32"/>
      <c r="O670" s="32"/>
      <c r="P670" s="32"/>
      <c r="Q670" s="33" t="s">
        <v>231</v>
      </c>
    </row>
    <row r="671" s="77" customFormat="1" ht="32.8" customHeight="1" spans="1:17">
      <c r="A671" s="140" t="s">
        <v>1681</v>
      </c>
      <c r="B671" s="33">
        <v>1</v>
      </c>
      <c r="C671" s="33" t="s">
        <v>306</v>
      </c>
      <c r="D671" s="33" t="s">
        <v>257</v>
      </c>
      <c r="E671" s="206" t="s">
        <v>1682</v>
      </c>
      <c r="F671" s="142" t="s">
        <v>1304</v>
      </c>
      <c r="G671" s="34" t="s">
        <v>637</v>
      </c>
      <c r="H671" s="148" t="s">
        <v>115</v>
      </c>
      <c r="I671" s="32">
        <f t="shared" si="103"/>
        <v>1.5</v>
      </c>
      <c r="J671" s="32">
        <f t="shared" si="104"/>
        <v>1.5</v>
      </c>
      <c r="K671" s="32"/>
      <c r="L671" s="32"/>
      <c r="M671" s="32">
        <v>1.5</v>
      </c>
      <c r="N671" s="32"/>
      <c r="O671" s="32"/>
      <c r="P671" s="32"/>
      <c r="Q671" s="33" t="s">
        <v>231</v>
      </c>
    </row>
    <row r="672" s="77" customFormat="1" ht="32.8" customHeight="1" spans="1:17">
      <c r="A672" s="140" t="s">
        <v>1683</v>
      </c>
      <c r="B672" s="33">
        <v>1</v>
      </c>
      <c r="C672" s="33" t="s">
        <v>306</v>
      </c>
      <c r="D672" s="33" t="s">
        <v>257</v>
      </c>
      <c r="E672" s="206" t="s">
        <v>1684</v>
      </c>
      <c r="F672" s="142" t="s">
        <v>1304</v>
      </c>
      <c r="G672" s="34" t="s">
        <v>637</v>
      </c>
      <c r="H672" s="148" t="s">
        <v>115</v>
      </c>
      <c r="I672" s="32">
        <f t="shared" si="103"/>
        <v>1.5</v>
      </c>
      <c r="J672" s="32">
        <f t="shared" si="104"/>
        <v>1.5</v>
      </c>
      <c r="K672" s="32"/>
      <c r="L672" s="32"/>
      <c r="M672" s="32">
        <v>1.5</v>
      </c>
      <c r="N672" s="32"/>
      <c r="O672" s="32"/>
      <c r="P672" s="32"/>
      <c r="Q672" s="33" t="s">
        <v>231</v>
      </c>
    </row>
    <row r="673" s="77" customFormat="1" ht="32.8" customHeight="1" spans="1:17">
      <c r="A673" s="140" t="s">
        <v>1685</v>
      </c>
      <c r="B673" s="33">
        <v>1</v>
      </c>
      <c r="C673" s="33" t="s">
        <v>306</v>
      </c>
      <c r="D673" s="33" t="s">
        <v>257</v>
      </c>
      <c r="E673" s="206" t="s">
        <v>1686</v>
      </c>
      <c r="F673" s="142" t="s">
        <v>1304</v>
      </c>
      <c r="G673" s="34" t="s">
        <v>637</v>
      </c>
      <c r="H673" s="148" t="s">
        <v>115</v>
      </c>
      <c r="I673" s="32">
        <f t="shared" si="103"/>
        <v>1.5</v>
      </c>
      <c r="J673" s="32">
        <f t="shared" si="104"/>
        <v>1.5</v>
      </c>
      <c r="K673" s="32"/>
      <c r="L673" s="32"/>
      <c r="M673" s="32">
        <v>1.5</v>
      </c>
      <c r="N673" s="32"/>
      <c r="O673" s="32"/>
      <c r="P673" s="32"/>
      <c r="Q673" s="33" t="s">
        <v>231</v>
      </c>
    </row>
    <row r="674" s="77" customFormat="1" ht="32.8" customHeight="1" spans="1:17">
      <c r="A674" s="140" t="s">
        <v>1687</v>
      </c>
      <c r="B674" s="33">
        <v>1</v>
      </c>
      <c r="C674" s="33" t="s">
        <v>306</v>
      </c>
      <c r="D674" s="33" t="s">
        <v>257</v>
      </c>
      <c r="E674" s="206" t="s">
        <v>1510</v>
      </c>
      <c r="F674" s="142" t="s">
        <v>1304</v>
      </c>
      <c r="G674" s="34" t="s">
        <v>637</v>
      </c>
      <c r="H674" s="148" t="s">
        <v>115</v>
      </c>
      <c r="I674" s="32">
        <f t="shared" si="103"/>
        <v>1.5</v>
      </c>
      <c r="J674" s="32">
        <f t="shared" si="104"/>
        <v>1.5</v>
      </c>
      <c r="K674" s="32"/>
      <c r="L674" s="32"/>
      <c r="M674" s="32">
        <v>1.5</v>
      </c>
      <c r="N674" s="32"/>
      <c r="O674" s="32"/>
      <c r="P674" s="32"/>
      <c r="Q674" s="33" t="s">
        <v>231</v>
      </c>
    </row>
    <row r="675" s="77" customFormat="1" ht="32.8" customHeight="1" spans="1:17">
      <c r="A675" s="140" t="s">
        <v>1688</v>
      </c>
      <c r="B675" s="33">
        <v>1</v>
      </c>
      <c r="C675" s="33" t="s">
        <v>306</v>
      </c>
      <c r="D675" s="33" t="s">
        <v>257</v>
      </c>
      <c r="E675" s="206" t="s">
        <v>1689</v>
      </c>
      <c r="F675" s="142" t="s">
        <v>1304</v>
      </c>
      <c r="G675" s="34" t="s">
        <v>637</v>
      </c>
      <c r="H675" s="148" t="s">
        <v>115</v>
      </c>
      <c r="I675" s="32">
        <f t="shared" si="103"/>
        <v>1.5</v>
      </c>
      <c r="J675" s="32">
        <f t="shared" si="104"/>
        <v>1.5</v>
      </c>
      <c r="K675" s="32"/>
      <c r="L675" s="32"/>
      <c r="M675" s="32">
        <v>1.5</v>
      </c>
      <c r="N675" s="32"/>
      <c r="O675" s="32"/>
      <c r="P675" s="32"/>
      <c r="Q675" s="33" t="s">
        <v>231</v>
      </c>
    </row>
    <row r="676" s="77" customFormat="1" ht="32.8" customHeight="1" spans="1:17">
      <c r="A676" s="140" t="s">
        <v>1690</v>
      </c>
      <c r="B676" s="33">
        <v>1</v>
      </c>
      <c r="C676" s="33" t="s">
        <v>306</v>
      </c>
      <c r="D676" s="33" t="s">
        <v>257</v>
      </c>
      <c r="E676" s="206" t="s">
        <v>1691</v>
      </c>
      <c r="F676" s="142" t="s">
        <v>1304</v>
      </c>
      <c r="G676" s="34" t="s">
        <v>637</v>
      </c>
      <c r="H676" s="148" t="s">
        <v>115</v>
      </c>
      <c r="I676" s="32">
        <f t="shared" si="103"/>
        <v>1.5</v>
      </c>
      <c r="J676" s="32">
        <f t="shared" si="104"/>
        <v>1.5</v>
      </c>
      <c r="K676" s="32"/>
      <c r="L676" s="32"/>
      <c r="M676" s="32">
        <v>1.5</v>
      </c>
      <c r="N676" s="32"/>
      <c r="O676" s="32"/>
      <c r="P676" s="32"/>
      <c r="Q676" s="33" t="s">
        <v>231</v>
      </c>
    </row>
    <row r="677" s="77" customFormat="1" ht="32.8" customHeight="1" spans="1:17">
      <c r="A677" s="140" t="s">
        <v>1692</v>
      </c>
      <c r="B677" s="33">
        <v>1</v>
      </c>
      <c r="C677" s="33" t="s">
        <v>306</v>
      </c>
      <c r="D677" s="33" t="s">
        <v>257</v>
      </c>
      <c r="E677" s="206" t="s">
        <v>1591</v>
      </c>
      <c r="F677" s="142" t="s">
        <v>1304</v>
      </c>
      <c r="G677" s="34" t="s">
        <v>637</v>
      </c>
      <c r="H677" s="148" t="s">
        <v>115</v>
      </c>
      <c r="I677" s="32">
        <f t="shared" si="103"/>
        <v>1.5</v>
      </c>
      <c r="J677" s="32">
        <f t="shared" si="104"/>
        <v>1.5</v>
      </c>
      <c r="K677" s="32"/>
      <c r="L677" s="32"/>
      <c r="M677" s="32">
        <v>1.5</v>
      </c>
      <c r="N677" s="32"/>
      <c r="O677" s="32"/>
      <c r="P677" s="32"/>
      <c r="Q677" s="33" t="s">
        <v>231</v>
      </c>
    </row>
    <row r="678" s="77" customFormat="1" ht="32.8" customHeight="1" spans="1:17">
      <c r="A678" s="140" t="s">
        <v>1693</v>
      </c>
      <c r="B678" s="33">
        <v>1</v>
      </c>
      <c r="C678" s="33" t="s">
        <v>306</v>
      </c>
      <c r="D678" s="33" t="s">
        <v>257</v>
      </c>
      <c r="E678" s="206" t="s">
        <v>1694</v>
      </c>
      <c r="F678" s="142" t="s">
        <v>1304</v>
      </c>
      <c r="G678" s="34" t="s">
        <v>637</v>
      </c>
      <c r="H678" s="148" t="s">
        <v>115</v>
      </c>
      <c r="I678" s="32">
        <f t="shared" si="103"/>
        <v>1.5</v>
      </c>
      <c r="J678" s="32">
        <f t="shared" si="104"/>
        <v>1.5</v>
      </c>
      <c r="K678" s="32"/>
      <c r="L678" s="32"/>
      <c r="M678" s="32">
        <v>1.5</v>
      </c>
      <c r="N678" s="32"/>
      <c r="O678" s="32"/>
      <c r="P678" s="32"/>
      <c r="Q678" s="33" t="s">
        <v>231</v>
      </c>
    </row>
    <row r="679" s="77" customFormat="1" ht="32.8" customHeight="1" spans="1:17">
      <c r="A679" s="140" t="s">
        <v>1695</v>
      </c>
      <c r="B679" s="33">
        <v>1</v>
      </c>
      <c r="C679" s="33" t="s">
        <v>306</v>
      </c>
      <c r="D679" s="33" t="s">
        <v>257</v>
      </c>
      <c r="E679" s="206" t="s">
        <v>1696</v>
      </c>
      <c r="F679" s="142" t="s">
        <v>1304</v>
      </c>
      <c r="G679" s="34" t="s">
        <v>637</v>
      </c>
      <c r="H679" s="148" t="s">
        <v>115</v>
      </c>
      <c r="I679" s="32">
        <f t="shared" si="103"/>
        <v>1.5</v>
      </c>
      <c r="J679" s="32">
        <f t="shared" si="104"/>
        <v>1.5</v>
      </c>
      <c r="K679" s="32"/>
      <c r="L679" s="32"/>
      <c r="M679" s="32">
        <v>1.5</v>
      </c>
      <c r="N679" s="32"/>
      <c r="O679" s="32"/>
      <c r="P679" s="32"/>
      <c r="Q679" s="33" t="s">
        <v>231</v>
      </c>
    </row>
    <row r="680" s="77" customFormat="1" ht="32.8" customHeight="1" spans="1:17">
      <c r="A680" s="140" t="s">
        <v>1697</v>
      </c>
      <c r="B680" s="33">
        <v>1</v>
      </c>
      <c r="C680" s="33" t="s">
        <v>306</v>
      </c>
      <c r="D680" s="33" t="s">
        <v>257</v>
      </c>
      <c r="E680" s="206" t="s">
        <v>1698</v>
      </c>
      <c r="F680" s="142" t="s">
        <v>1304</v>
      </c>
      <c r="G680" s="34" t="s">
        <v>637</v>
      </c>
      <c r="H680" s="148" t="s">
        <v>115</v>
      </c>
      <c r="I680" s="32">
        <f t="shared" si="103"/>
        <v>1.5</v>
      </c>
      <c r="J680" s="32">
        <f t="shared" si="104"/>
        <v>1.5</v>
      </c>
      <c r="K680" s="32"/>
      <c r="L680" s="32"/>
      <c r="M680" s="32">
        <v>1.5</v>
      </c>
      <c r="N680" s="32"/>
      <c r="O680" s="32"/>
      <c r="P680" s="32"/>
      <c r="Q680" s="33" t="s">
        <v>231</v>
      </c>
    </row>
    <row r="681" s="77" customFormat="1" ht="32.8" customHeight="1" spans="1:17">
      <c r="A681" s="140" t="s">
        <v>1699</v>
      </c>
      <c r="B681" s="33">
        <v>1</v>
      </c>
      <c r="C681" s="33" t="s">
        <v>306</v>
      </c>
      <c r="D681" s="33" t="s">
        <v>257</v>
      </c>
      <c r="E681" s="206" t="s">
        <v>1700</v>
      </c>
      <c r="F681" s="142" t="s">
        <v>1304</v>
      </c>
      <c r="G681" s="34" t="s">
        <v>637</v>
      </c>
      <c r="H681" s="148" t="s">
        <v>115</v>
      </c>
      <c r="I681" s="32">
        <f t="shared" si="103"/>
        <v>1.5</v>
      </c>
      <c r="J681" s="32">
        <f t="shared" si="104"/>
        <v>1.5</v>
      </c>
      <c r="K681" s="32"/>
      <c r="L681" s="32"/>
      <c r="M681" s="32">
        <v>1.5</v>
      </c>
      <c r="N681" s="32"/>
      <c r="O681" s="32"/>
      <c r="P681" s="32"/>
      <c r="Q681" s="33" t="s">
        <v>231</v>
      </c>
    </row>
    <row r="682" s="77" customFormat="1" ht="32.8" customHeight="1" spans="1:17">
      <c r="A682" s="140" t="s">
        <v>1701</v>
      </c>
      <c r="B682" s="33">
        <v>1</v>
      </c>
      <c r="C682" s="33" t="s">
        <v>306</v>
      </c>
      <c r="D682" s="33" t="s">
        <v>257</v>
      </c>
      <c r="E682" s="206" t="s">
        <v>1702</v>
      </c>
      <c r="F682" s="142" t="s">
        <v>1304</v>
      </c>
      <c r="G682" s="34" t="s">
        <v>637</v>
      </c>
      <c r="H682" s="148" t="s">
        <v>115</v>
      </c>
      <c r="I682" s="32">
        <f t="shared" si="103"/>
        <v>1.5</v>
      </c>
      <c r="J682" s="32">
        <f t="shared" si="104"/>
        <v>1.5</v>
      </c>
      <c r="K682" s="32"/>
      <c r="L682" s="32"/>
      <c r="M682" s="32">
        <v>1.5</v>
      </c>
      <c r="N682" s="32"/>
      <c r="O682" s="32"/>
      <c r="P682" s="32"/>
      <c r="Q682" s="33" t="s">
        <v>231</v>
      </c>
    </row>
    <row r="683" s="77" customFormat="1" ht="32.8" customHeight="1" spans="1:17">
      <c r="A683" s="140" t="s">
        <v>1703</v>
      </c>
      <c r="B683" s="33">
        <v>1</v>
      </c>
      <c r="C683" s="33" t="s">
        <v>306</v>
      </c>
      <c r="D683" s="33" t="s">
        <v>257</v>
      </c>
      <c r="E683" s="206" t="s">
        <v>1704</v>
      </c>
      <c r="F683" s="142" t="s">
        <v>1304</v>
      </c>
      <c r="G683" s="34" t="s">
        <v>637</v>
      </c>
      <c r="H683" s="148" t="s">
        <v>115</v>
      </c>
      <c r="I683" s="32">
        <f t="shared" si="103"/>
        <v>1.5</v>
      </c>
      <c r="J683" s="32">
        <f t="shared" si="104"/>
        <v>1.5</v>
      </c>
      <c r="K683" s="32"/>
      <c r="L683" s="32"/>
      <c r="M683" s="32">
        <v>1.5</v>
      </c>
      <c r="N683" s="32"/>
      <c r="O683" s="32"/>
      <c r="P683" s="32"/>
      <c r="Q683" s="33" t="s">
        <v>231</v>
      </c>
    </row>
    <row r="684" s="77" customFormat="1" ht="32.8" customHeight="1" spans="1:17">
      <c r="A684" s="140" t="s">
        <v>1705</v>
      </c>
      <c r="B684" s="33">
        <v>1</v>
      </c>
      <c r="C684" s="33" t="s">
        <v>306</v>
      </c>
      <c r="D684" s="33" t="s">
        <v>257</v>
      </c>
      <c r="E684" s="206" t="s">
        <v>1706</v>
      </c>
      <c r="F684" s="142" t="s">
        <v>1304</v>
      </c>
      <c r="G684" s="34" t="s">
        <v>637</v>
      </c>
      <c r="H684" s="148" t="s">
        <v>115</v>
      </c>
      <c r="I684" s="32">
        <f t="shared" si="103"/>
        <v>1.5</v>
      </c>
      <c r="J684" s="32">
        <f t="shared" si="104"/>
        <v>1.5</v>
      </c>
      <c r="K684" s="32"/>
      <c r="L684" s="32"/>
      <c r="M684" s="32">
        <v>1.5</v>
      </c>
      <c r="N684" s="32"/>
      <c r="O684" s="32"/>
      <c r="P684" s="32"/>
      <c r="Q684" s="33" t="s">
        <v>231</v>
      </c>
    </row>
    <row r="685" s="77" customFormat="1" ht="32.8" customHeight="1" spans="1:17">
      <c r="A685" s="140" t="s">
        <v>1707</v>
      </c>
      <c r="B685" s="33">
        <v>1</v>
      </c>
      <c r="C685" s="33" t="s">
        <v>306</v>
      </c>
      <c r="D685" s="33" t="s">
        <v>257</v>
      </c>
      <c r="E685" s="206" t="s">
        <v>1708</v>
      </c>
      <c r="F685" s="142" t="s">
        <v>1304</v>
      </c>
      <c r="G685" s="34" t="s">
        <v>637</v>
      </c>
      <c r="H685" s="148" t="s">
        <v>115</v>
      </c>
      <c r="I685" s="32">
        <f t="shared" si="103"/>
        <v>1.5</v>
      </c>
      <c r="J685" s="32">
        <f t="shared" si="104"/>
        <v>1.5</v>
      </c>
      <c r="K685" s="32"/>
      <c r="L685" s="32"/>
      <c r="M685" s="32">
        <v>1.5</v>
      </c>
      <c r="N685" s="32"/>
      <c r="O685" s="32"/>
      <c r="P685" s="32"/>
      <c r="Q685" s="33" t="s">
        <v>231</v>
      </c>
    </row>
    <row r="686" s="77" customFormat="1" ht="32.8" customHeight="1" spans="1:17">
      <c r="A686" s="140" t="s">
        <v>1709</v>
      </c>
      <c r="B686" s="33">
        <v>1</v>
      </c>
      <c r="C686" s="33" t="s">
        <v>306</v>
      </c>
      <c r="D686" s="33" t="s">
        <v>257</v>
      </c>
      <c r="E686" s="206" t="s">
        <v>1710</v>
      </c>
      <c r="F686" s="142" t="s">
        <v>1304</v>
      </c>
      <c r="G686" s="34" t="s">
        <v>637</v>
      </c>
      <c r="H686" s="148" t="s">
        <v>115</v>
      </c>
      <c r="I686" s="32">
        <f t="shared" si="103"/>
        <v>1.5</v>
      </c>
      <c r="J686" s="32">
        <f t="shared" si="104"/>
        <v>1.5</v>
      </c>
      <c r="K686" s="32"/>
      <c r="L686" s="32"/>
      <c r="M686" s="32">
        <v>1.5</v>
      </c>
      <c r="N686" s="32"/>
      <c r="O686" s="32"/>
      <c r="P686" s="32"/>
      <c r="Q686" s="33" t="s">
        <v>231</v>
      </c>
    </row>
    <row r="687" s="77" customFormat="1" ht="32.8" customHeight="1" spans="1:17">
      <c r="A687" s="140" t="s">
        <v>1711</v>
      </c>
      <c r="B687" s="33">
        <v>1</v>
      </c>
      <c r="C687" s="33" t="s">
        <v>306</v>
      </c>
      <c r="D687" s="33" t="s">
        <v>257</v>
      </c>
      <c r="E687" s="206" t="s">
        <v>1712</v>
      </c>
      <c r="F687" s="142" t="s">
        <v>1304</v>
      </c>
      <c r="G687" s="34" t="s">
        <v>637</v>
      </c>
      <c r="H687" s="148" t="s">
        <v>115</v>
      </c>
      <c r="I687" s="32">
        <f t="shared" si="103"/>
        <v>1.5</v>
      </c>
      <c r="J687" s="32">
        <f t="shared" si="104"/>
        <v>1.5</v>
      </c>
      <c r="K687" s="32"/>
      <c r="L687" s="32"/>
      <c r="M687" s="32">
        <v>1.5</v>
      </c>
      <c r="N687" s="32"/>
      <c r="O687" s="32"/>
      <c r="P687" s="32"/>
      <c r="Q687" s="33" t="s">
        <v>231</v>
      </c>
    </row>
    <row r="688" s="77" customFormat="1" ht="32.8" customHeight="1" spans="1:17">
      <c r="A688" s="140" t="s">
        <v>1713</v>
      </c>
      <c r="B688" s="33">
        <v>1</v>
      </c>
      <c r="C688" s="33" t="s">
        <v>306</v>
      </c>
      <c r="D688" s="33" t="s">
        <v>257</v>
      </c>
      <c r="E688" s="206" t="s">
        <v>1714</v>
      </c>
      <c r="F688" s="142" t="s">
        <v>1304</v>
      </c>
      <c r="G688" s="34" t="s">
        <v>637</v>
      </c>
      <c r="H688" s="148" t="s">
        <v>115</v>
      </c>
      <c r="I688" s="32">
        <f t="shared" si="103"/>
        <v>1.5</v>
      </c>
      <c r="J688" s="32">
        <f t="shared" si="104"/>
        <v>1.5</v>
      </c>
      <c r="K688" s="32"/>
      <c r="L688" s="32"/>
      <c r="M688" s="32">
        <v>1.5</v>
      </c>
      <c r="N688" s="32"/>
      <c r="O688" s="32"/>
      <c r="P688" s="32"/>
      <c r="Q688" s="33" t="s">
        <v>231</v>
      </c>
    </row>
    <row r="689" s="77" customFormat="1" ht="32.8" customHeight="1" spans="1:17">
      <c r="A689" s="140" t="s">
        <v>1715</v>
      </c>
      <c r="B689" s="33">
        <v>1</v>
      </c>
      <c r="C689" s="33" t="s">
        <v>306</v>
      </c>
      <c r="D689" s="33" t="s">
        <v>257</v>
      </c>
      <c r="E689" s="206" t="s">
        <v>1716</v>
      </c>
      <c r="F689" s="142" t="s">
        <v>1304</v>
      </c>
      <c r="G689" s="34" t="s">
        <v>637</v>
      </c>
      <c r="H689" s="148" t="s">
        <v>115</v>
      </c>
      <c r="I689" s="32">
        <f t="shared" si="103"/>
        <v>1.5</v>
      </c>
      <c r="J689" s="32">
        <f t="shared" si="104"/>
        <v>1.5</v>
      </c>
      <c r="K689" s="32"/>
      <c r="L689" s="32"/>
      <c r="M689" s="32">
        <v>1.5</v>
      </c>
      <c r="N689" s="32"/>
      <c r="O689" s="32"/>
      <c r="P689" s="32"/>
      <c r="Q689" s="33" t="s">
        <v>231</v>
      </c>
    </row>
    <row r="690" s="77" customFormat="1" ht="32.8" customHeight="1" spans="1:17">
      <c r="A690" s="140" t="s">
        <v>1717</v>
      </c>
      <c r="B690" s="33">
        <v>1</v>
      </c>
      <c r="C690" s="33" t="s">
        <v>306</v>
      </c>
      <c r="D690" s="33" t="s">
        <v>257</v>
      </c>
      <c r="E690" s="206" t="s">
        <v>1718</v>
      </c>
      <c r="F690" s="142" t="s">
        <v>1304</v>
      </c>
      <c r="G690" s="34" t="s">
        <v>637</v>
      </c>
      <c r="H690" s="148" t="s">
        <v>115</v>
      </c>
      <c r="I690" s="32">
        <f t="shared" si="103"/>
        <v>1.5</v>
      </c>
      <c r="J690" s="32">
        <f t="shared" si="104"/>
        <v>1.5</v>
      </c>
      <c r="K690" s="32"/>
      <c r="L690" s="32"/>
      <c r="M690" s="32">
        <v>1.5</v>
      </c>
      <c r="N690" s="32"/>
      <c r="O690" s="32"/>
      <c r="P690" s="32"/>
      <c r="Q690" s="33" t="s">
        <v>231</v>
      </c>
    </row>
    <row r="691" s="77" customFormat="1" ht="32.8" customHeight="1" spans="1:17">
      <c r="A691" s="140" t="s">
        <v>1719</v>
      </c>
      <c r="B691" s="33">
        <v>1</v>
      </c>
      <c r="C691" s="33" t="s">
        <v>306</v>
      </c>
      <c r="D691" s="33" t="s">
        <v>257</v>
      </c>
      <c r="E691" s="206" t="s">
        <v>1720</v>
      </c>
      <c r="F691" s="142" t="s">
        <v>1304</v>
      </c>
      <c r="G691" s="34" t="s">
        <v>637</v>
      </c>
      <c r="H691" s="148" t="s">
        <v>115</v>
      </c>
      <c r="I691" s="32">
        <f t="shared" si="103"/>
        <v>1.5</v>
      </c>
      <c r="J691" s="32">
        <f t="shared" si="104"/>
        <v>1.5</v>
      </c>
      <c r="K691" s="32"/>
      <c r="L691" s="32"/>
      <c r="M691" s="32">
        <v>1.5</v>
      </c>
      <c r="N691" s="32"/>
      <c r="O691" s="32"/>
      <c r="P691" s="32"/>
      <c r="Q691" s="33" t="s">
        <v>231</v>
      </c>
    </row>
    <row r="692" s="77" customFormat="1" ht="32.8" customHeight="1" spans="1:17">
      <c r="A692" s="140" t="s">
        <v>1721</v>
      </c>
      <c r="B692" s="33">
        <v>1</v>
      </c>
      <c r="C692" s="33" t="s">
        <v>306</v>
      </c>
      <c r="D692" s="33" t="s">
        <v>257</v>
      </c>
      <c r="E692" s="206" t="s">
        <v>1722</v>
      </c>
      <c r="F692" s="142" t="s">
        <v>1304</v>
      </c>
      <c r="G692" s="34" t="s">
        <v>637</v>
      </c>
      <c r="H692" s="148" t="s">
        <v>115</v>
      </c>
      <c r="I692" s="32">
        <f t="shared" si="103"/>
        <v>1.5</v>
      </c>
      <c r="J692" s="32">
        <f t="shared" si="104"/>
        <v>1.5</v>
      </c>
      <c r="K692" s="32"/>
      <c r="L692" s="32"/>
      <c r="M692" s="32">
        <v>1.5</v>
      </c>
      <c r="N692" s="32"/>
      <c r="O692" s="32"/>
      <c r="P692" s="32"/>
      <c r="Q692" s="33" t="s">
        <v>231</v>
      </c>
    </row>
    <row r="693" s="77" customFormat="1" ht="32.8" customHeight="1" spans="1:17">
      <c r="A693" s="140" t="s">
        <v>1723</v>
      </c>
      <c r="B693" s="33">
        <v>1</v>
      </c>
      <c r="C693" s="33" t="s">
        <v>306</v>
      </c>
      <c r="D693" s="33" t="s">
        <v>257</v>
      </c>
      <c r="E693" s="206" t="s">
        <v>1724</v>
      </c>
      <c r="F693" s="142" t="s">
        <v>1304</v>
      </c>
      <c r="G693" s="34" t="s">
        <v>637</v>
      </c>
      <c r="H693" s="148" t="s">
        <v>115</v>
      </c>
      <c r="I693" s="32">
        <f t="shared" si="103"/>
        <v>1.5</v>
      </c>
      <c r="J693" s="32">
        <f t="shared" si="104"/>
        <v>1.5</v>
      </c>
      <c r="K693" s="32"/>
      <c r="L693" s="32"/>
      <c r="M693" s="32">
        <v>1.5</v>
      </c>
      <c r="N693" s="32"/>
      <c r="O693" s="32"/>
      <c r="P693" s="32"/>
      <c r="Q693" s="33" t="s">
        <v>231</v>
      </c>
    </row>
    <row r="694" s="77" customFormat="1" ht="32.8" customHeight="1" spans="1:17">
      <c r="A694" s="140" t="s">
        <v>1725</v>
      </c>
      <c r="B694" s="33">
        <v>1</v>
      </c>
      <c r="C694" s="33" t="s">
        <v>306</v>
      </c>
      <c r="D694" s="33" t="s">
        <v>257</v>
      </c>
      <c r="E694" s="206" t="s">
        <v>1660</v>
      </c>
      <c r="F694" s="142" t="s">
        <v>1304</v>
      </c>
      <c r="G694" s="34" t="s">
        <v>637</v>
      </c>
      <c r="H694" s="148" t="s">
        <v>115</v>
      </c>
      <c r="I694" s="32">
        <f t="shared" si="103"/>
        <v>1.5</v>
      </c>
      <c r="J694" s="32">
        <f t="shared" si="104"/>
        <v>1.5</v>
      </c>
      <c r="K694" s="32"/>
      <c r="L694" s="32"/>
      <c r="M694" s="32">
        <v>1.5</v>
      </c>
      <c r="N694" s="32"/>
      <c r="O694" s="32"/>
      <c r="P694" s="32"/>
      <c r="Q694" s="33" t="s">
        <v>231</v>
      </c>
    </row>
    <row r="695" s="77" customFormat="1" ht="32.8" customHeight="1" spans="1:17">
      <c r="A695" s="140" t="s">
        <v>1726</v>
      </c>
      <c r="B695" s="33">
        <v>1</v>
      </c>
      <c r="C695" s="33" t="s">
        <v>306</v>
      </c>
      <c r="D695" s="33" t="s">
        <v>257</v>
      </c>
      <c r="E695" s="206" t="s">
        <v>1704</v>
      </c>
      <c r="F695" s="142" t="s">
        <v>1304</v>
      </c>
      <c r="G695" s="34" t="s">
        <v>637</v>
      </c>
      <c r="H695" s="148" t="s">
        <v>115</v>
      </c>
      <c r="I695" s="32">
        <f t="shared" si="103"/>
        <v>1.5</v>
      </c>
      <c r="J695" s="32">
        <f t="shared" si="104"/>
        <v>1.5</v>
      </c>
      <c r="K695" s="32"/>
      <c r="L695" s="32"/>
      <c r="M695" s="32">
        <v>1.5</v>
      </c>
      <c r="N695" s="32"/>
      <c r="O695" s="32"/>
      <c r="P695" s="32"/>
      <c r="Q695" s="33" t="s">
        <v>231</v>
      </c>
    </row>
    <row r="696" s="77" customFormat="1" ht="32.8" customHeight="1" spans="1:17">
      <c r="A696" s="140" t="s">
        <v>1727</v>
      </c>
      <c r="B696" s="33">
        <v>1</v>
      </c>
      <c r="C696" s="33" t="s">
        <v>306</v>
      </c>
      <c r="D696" s="33" t="s">
        <v>257</v>
      </c>
      <c r="E696" s="206" t="s">
        <v>1728</v>
      </c>
      <c r="F696" s="142" t="s">
        <v>1304</v>
      </c>
      <c r="G696" s="34" t="s">
        <v>637</v>
      </c>
      <c r="H696" s="148" t="s">
        <v>115</v>
      </c>
      <c r="I696" s="32">
        <f t="shared" si="103"/>
        <v>1.5</v>
      </c>
      <c r="J696" s="32">
        <f t="shared" si="104"/>
        <v>1.5</v>
      </c>
      <c r="K696" s="32"/>
      <c r="L696" s="32"/>
      <c r="M696" s="32">
        <v>1.5</v>
      </c>
      <c r="N696" s="32"/>
      <c r="O696" s="32"/>
      <c r="P696" s="32"/>
      <c r="Q696" s="33" t="s">
        <v>231</v>
      </c>
    </row>
    <row r="697" s="77" customFormat="1" ht="32.8" customHeight="1" spans="1:17">
      <c r="A697" s="140" t="s">
        <v>1729</v>
      </c>
      <c r="B697" s="33">
        <v>1</v>
      </c>
      <c r="C697" s="33" t="s">
        <v>306</v>
      </c>
      <c r="D697" s="33" t="s">
        <v>257</v>
      </c>
      <c r="E697" s="206" t="s">
        <v>1730</v>
      </c>
      <c r="F697" s="142" t="s">
        <v>1304</v>
      </c>
      <c r="G697" s="34" t="s">
        <v>637</v>
      </c>
      <c r="H697" s="148" t="s">
        <v>115</v>
      </c>
      <c r="I697" s="32">
        <f t="shared" si="103"/>
        <v>1.5</v>
      </c>
      <c r="J697" s="32">
        <f t="shared" si="104"/>
        <v>1.5</v>
      </c>
      <c r="K697" s="32"/>
      <c r="L697" s="32"/>
      <c r="M697" s="32">
        <v>1.5</v>
      </c>
      <c r="N697" s="32"/>
      <c r="O697" s="32"/>
      <c r="P697" s="32"/>
      <c r="Q697" s="33" t="s">
        <v>231</v>
      </c>
    </row>
    <row r="698" s="77" customFormat="1" ht="32.8" customHeight="1" spans="1:17">
      <c r="A698" s="140" t="s">
        <v>1731</v>
      </c>
      <c r="B698" s="33">
        <v>1</v>
      </c>
      <c r="C698" s="33" t="s">
        <v>306</v>
      </c>
      <c r="D698" s="33" t="s">
        <v>257</v>
      </c>
      <c r="E698" s="206" t="s">
        <v>1732</v>
      </c>
      <c r="F698" s="142" t="s">
        <v>1304</v>
      </c>
      <c r="G698" s="34" t="s">
        <v>637</v>
      </c>
      <c r="H698" s="148" t="s">
        <v>115</v>
      </c>
      <c r="I698" s="32">
        <f t="shared" si="103"/>
        <v>1.5</v>
      </c>
      <c r="J698" s="32">
        <f t="shared" si="104"/>
        <v>1.5</v>
      </c>
      <c r="K698" s="32"/>
      <c r="L698" s="32"/>
      <c r="M698" s="32">
        <v>1.5</v>
      </c>
      <c r="N698" s="32"/>
      <c r="O698" s="32"/>
      <c r="P698" s="32"/>
      <c r="Q698" s="33" t="s">
        <v>231</v>
      </c>
    </row>
    <row r="699" s="77" customFormat="1" ht="32.8" customHeight="1" spans="1:17">
      <c r="A699" s="140" t="s">
        <v>1733</v>
      </c>
      <c r="B699" s="33">
        <v>1</v>
      </c>
      <c r="C699" s="33" t="s">
        <v>306</v>
      </c>
      <c r="D699" s="33" t="s">
        <v>257</v>
      </c>
      <c r="E699" s="206" t="s">
        <v>1734</v>
      </c>
      <c r="F699" s="142" t="s">
        <v>1304</v>
      </c>
      <c r="G699" s="34" t="s">
        <v>637</v>
      </c>
      <c r="H699" s="148" t="s">
        <v>115</v>
      </c>
      <c r="I699" s="32">
        <f t="shared" si="103"/>
        <v>1.5</v>
      </c>
      <c r="J699" s="32">
        <f t="shared" si="104"/>
        <v>1.5</v>
      </c>
      <c r="K699" s="32"/>
      <c r="L699" s="32"/>
      <c r="M699" s="32">
        <v>1.5</v>
      </c>
      <c r="N699" s="32"/>
      <c r="O699" s="32"/>
      <c r="P699" s="32"/>
      <c r="Q699" s="33" t="s">
        <v>231</v>
      </c>
    </row>
    <row r="700" s="77" customFormat="1" ht="32.8" customHeight="1" spans="1:17">
      <c r="A700" s="140" t="s">
        <v>1735</v>
      </c>
      <c r="B700" s="33">
        <v>1</v>
      </c>
      <c r="C700" s="33" t="s">
        <v>306</v>
      </c>
      <c r="D700" s="33" t="s">
        <v>257</v>
      </c>
      <c r="E700" s="206" t="s">
        <v>1736</v>
      </c>
      <c r="F700" s="142" t="s">
        <v>1304</v>
      </c>
      <c r="G700" s="34" t="s">
        <v>637</v>
      </c>
      <c r="H700" s="148" t="s">
        <v>115</v>
      </c>
      <c r="I700" s="32">
        <f t="shared" si="103"/>
        <v>1.5</v>
      </c>
      <c r="J700" s="32">
        <f t="shared" si="104"/>
        <v>1.5</v>
      </c>
      <c r="K700" s="32"/>
      <c r="L700" s="32"/>
      <c r="M700" s="32">
        <v>1.5</v>
      </c>
      <c r="N700" s="32"/>
      <c r="O700" s="32"/>
      <c r="P700" s="32"/>
      <c r="Q700" s="33" t="s">
        <v>231</v>
      </c>
    </row>
    <row r="701" s="77" customFormat="1" ht="32.8" customHeight="1" spans="1:17">
      <c r="A701" s="140" t="s">
        <v>1737</v>
      </c>
      <c r="B701" s="33">
        <v>1</v>
      </c>
      <c r="C701" s="33" t="s">
        <v>306</v>
      </c>
      <c r="D701" s="33" t="s">
        <v>257</v>
      </c>
      <c r="E701" s="206" t="s">
        <v>1738</v>
      </c>
      <c r="F701" s="142" t="s">
        <v>1304</v>
      </c>
      <c r="G701" s="34" t="s">
        <v>637</v>
      </c>
      <c r="H701" s="148" t="s">
        <v>115</v>
      </c>
      <c r="I701" s="32">
        <f t="shared" si="103"/>
        <v>1.5</v>
      </c>
      <c r="J701" s="32">
        <f t="shared" si="104"/>
        <v>1.5</v>
      </c>
      <c r="K701" s="32"/>
      <c r="L701" s="32"/>
      <c r="M701" s="32">
        <v>1.5</v>
      </c>
      <c r="N701" s="32"/>
      <c r="O701" s="32"/>
      <c r="P701" s="32"/>
      <c r="Q701" s="33" t="s">
        <v>231</v>
      </c>
    </row>
    <row r="702" s="77" customFormat="1" ht="32.8" customHeight="1" spans="1:17">
      <c r="A702" s="140" t="s">
        <v>1739</v>
      </c>
      <c r="B702" s="33">
        <v>1</v>
      </c>
      <c r="C702" s="33" t="s">
        <v>306</v>
      </c>
      <c r="D702" s="33" t="s">
        <v>257</v>
      </c>
      <c r="E702" s="206" t="s">
        <v>1740</v>
      </c>
      <c r="F702" s="142" t="s">
        <v>1304</v>
      </c>
      <c r="G702" s="34" t="s">
        <v>637</v>
      </c>
      <c r="H702" s="148" t="s">
        <v>115</v>
      </c>
      <c r="I702" s="32">
        <f t="shared" si="103"/>
        <v>1.5</v>
      </c>
      <c r="J702" s="32">
        <f t="shared" si="104"/>
        <v>1.5</v>
      </c>
      <c r="K702" s="32"/>
      <c r="L702" s="32"/>
      <c r="M702" s="32">
        <v>1.5</v>
      </c>
      <c r="N702" s="32"/>
      <c r="O702" s="32"/>
      <c r="P702" s="32"/>
      <c r="Q702" s="33" t="s">
        <v>231</v>
      </c>
    </row>
    <row r="703" s="77" customFormat="1" ht="32.8" customHeight="1" spans="1:17">
      <c r="A703" s="140" t="s">
        <v>1741</v>
      </c>
      <c r="B703" s="33">
        <v>1</v>
      </c>
      <c r="C703" s="33" t="s">
        <v>306</v>
      </c>
      <c r="D703" s="33" t="s">
        <v>257</v>
      </c>
      <c r="E703" s="206" t="s">
        <v>1742</v>
      </c>
      <c r="F703" s="142" t="s">
        <v>1304</v>
      </c>
      <c r="G703" s="34" t="s">
        <v>637</v>
      </c>
      <c r="H703" s="148" t="s">
        <v>115</v>
      </c>
      <c r="I703" s="32">
        <f t="shared" si="103"/>
        <v>1.5</v>
      </c>
      <c r="J703" s="32">
        <f t="shared" si="104"/>
        <v>1.5</v>
      </c>
      <c r="K703" s="32"/>
      <c r="L703" s="32"/>
      <c r="M703" s="32">
        <v>1.5</v>
      </c>
      <c r="N703" s="32"/>
      <c r="O703" s="32"/>
      <c r="P703" s="32"/>
      <c r="Q703" s="33" t="s">
        <v>231</v>
      </c>
    </row>
    <row r="704" s="77" customFormat="1" ht="32.8" customHeight="1" spans="1:17">
      <c r="A704" s="140" t="s">
        <v>1743</v>
      </c>
      <c r="B704" s="33">
        <v>1</v>
      </c>
      <c r="C704" s="33" t="s">
        <v>306</v>
      </c>
      <c r="D704" s="33" t="s">
        <v>257</v>
      </c>
      <c r="E704" s="206" t="s">
        <v>1744</v>
      </c>
      <c r="F704" s="142" t="s">
        <v>1304</v>
      </c>
      <c r="G704" s="34" t="s">
        <v>637</v>
      </c>
      <c r="H704" s="148" t="s">
        <v>115</v>
      </c>
      <c r="I704" s="32">
        <f t="shared" si="103"/>
        <v>1.5</v>
      </c>
      <c r="J704" s="32">
        <f t="shared" si="104"/>
        <v>1.5</v>
      </c>
      <c r="K704" s="32"/>
      <c r="L704" s="32"/>
      <c r="M704" s="32">
        <v>1.5</v>
      </c>
      <c r="N704" s="32"/>
      <c r="O704" s="32"/>
      <c r="P704" s="32"/>
      <c r="Q704" s="33" t="s">
        <v>231</v>
      </c>
    </row>
    <row r="705" s="77" customFormat="1" ht="32.8" customHeight="1" spans="1:17">
      <c r="A705" s="140" t="s">
        <v>1745</v>
      </c>
      <c r="B705" s="33">
        <v>1</v>
      </c>
      <c r="C705" s="33" t="s">
        <v>306</v>
      </c>
      <c r="D705" s="33" t="s">
        <v>257</v>
      </c>
      <c r="E705" s="206" t="s">
        <v>1746</v>
      </c>
      <c r="F705" s="142" t="s">
        <v>1304</v>
      </c>
      <c r="G705" s="34" t="s">
        <v>637</v>
      </c>
      <c r="H705" s="148" t="s">
        <v>115</v>
      </c>
      <c r="I705" s="32">
        <f t="shared" si="103"/>
        <v>1.5</v>
      </c>
      <c r="J705" s="32">
        <f t="shared" si="104"/>
        <v>1.5</v>
      </c>
      <c r="K705" s="32"/>
      <c r="L705" s="32"/>
      <c r="M705" s="32">
        <v>1.5</v>
      </c>
      <c r="N705" s="32"/>
      <c r="O705" s="32"/>
      <c r="P705" s="32"/>
      <c r="Q705" s="33" t="s">
        <v>231</v>
      </c>
    </row>
    <row r="706" s="77" customFormat="1" ht="32.8" customHeight="1" spans="1:17">
      <c r="A706" s="140" t="s">
        <v>1747</v>
      </c>
      <c r="B706" s="33">
        <v>1</v>
      </c>
      <c r="C706" s="33" t="s">
        <v>306</v>
      </c>
      <c r="D706" s="33" t="s">
        <v>257</v>
      </c>
      <c r="E706" s="206" t="s">
        <v>1748</v>
      </c>
      <c r="F706" s="142" t="s">
        <v>1304</v>
      </c>
      <c r="G706" s="34" t="s">
        <v>637</v>
      </c>
      <c r="H706" s="148" t="s">
        <v>115</v>
      </c>
      <c r="I706" s="32">
        <f t="shared" si="103"/>
        <v>1.5</v>
      </c>
      <c r="J706" s="32">
        <f t="shared" si="104"/>
        <v>1.5</v>
      </c>
      <c r="K706" s="32"/>
      <c r="L706" s="32"/>
      <c r="M706" s="32">
        <v>1.5</v>
      </c>
      <c r="N706" s="32"/>
      <c r="O706" s="32"/>
      <c r="P706" s="32"/>
      <c r="Q706" s="33" t="s">
        <v>231</v>
      </c>
    </row>
    <row r="707" s="77" customFormat="1" ht="32.8" customHeight="1" spans="1:17">
      <c r="A707" s="140" t="s">
        <v>1749</v>
      </c>
      <c r="B707" s="33">
        <v>1</v>
      </c>
      <c r="C707" s="33" t="s">
        <v>306</v>
      </c>
      <c r="D707" s="33" t="s">
        <v>257</v>
      </c>
      <c r="E707" s="206" t="s">
        <v>1750</v>
      </c>
      <c r="F707" s="142" t="s">
        <v>1304</v>
      </c>
      <c r="G707" s="34" t="s">
        <v>637</v>
      </c>
      <c r="H707" s="148" t="s">
        <v>115</v>
      </c>
      <c r="I707" s="32">
        <f t="shared" si="103"/>
        <v>1.5</v>
      </c>
      <c r="J707" s="32">
        <f t="shared" si="104"/>
        <v>1.5</v>
      </c>
      <c r="K707" s="32"/>
      <c r="L707" s="32"/>
      <c r="M707" s="32">
        <v>1.5</v>
      </c>
      <c r="N707" s="32"/>
      <c r="O707" s="32"/>
      <c r="P707" s="32"/>
      <c r="Q707" s="33" t="s">
        <v>231</v>
      </c>
    </row>
    <row r="708" s="77" customFormat="1" ht="32.8" customHeight="1" spans="1:17">
      <c r="A708" s="140" t="s">
        <v>1751</v>
      </c>
      <c r="B708" s="33">
        <v>1</v>
      </c>
      <c r="C708" s="33" t="s">
        <v>306</v>
      </c>
      <c r="D708" s="33" t="s">
        <v>257</v>
      </c>
      <c r="E708" s="206" t="s">
        <v>1752</v>
      </c>
      <c r="F708" s="142" t="s">
        <v>1304</v>
      </c>
      <c r="G708" s="34" t="s">
        <v>637</v>
      </c>
      <c r="H708" s="148" t="s">
        <v>115</v>
      </c>
      <c r="I708" s="32">
        <f t="shared" ref="I708:I771" si="105">SUM(J708,N708:P708)</f>
        <v>1.5</v>
      </c>
      <c r="J708" s="32">
        <f t="shared" ref="J708:J771" si="106">SUM(K708:M708)</f>
        <v>1.5</v>
      </c>
      <c r="K708" s="32"/>
      <c r="L708" s="32"/>
      <c r="M708" s="32">
        <v>1.5</v>
      </c>
      <c r="N708" s="32"/>
      <c r="O708" s="32"/>
      <c r="P708" s="32"/>
      <c r="Q708" s="33" t="s">
        <v>231</v>
      </c>
    </row>
    <row r="709" s="77" customFormat="1" ht="32.8" customHeight="1" spans="1:17">
      <c r="A709" s="140" t="s">
        <v>1753</v>
      </c>
      <c r="B709" s="33">
        <v>1</v>
      </c>
      <c r="C709" s="33" t="s">
        <v>306</v>
      </c>
      <c r="D709" s="33" t="s">
        <v>257</v>
      </c>
      <c r="E709" s="206" t="s">
        <v>1754</v>
      </c>
      <c r="F709" s="142" t="s">
        <v>1304</v>
      </c>
      <c r="G709" s="34" t="s">
        <v>637</v>
      </c>
      <c r="H709" s="148" t="s">
        <v>115</v>
      </c>
      <c r="I709" s="32">
        <f t="shared" si="105"/>
        <v>1.5</v>
      </c>
      <c r="J709" s="32">
        <f t="shared" si="106"/>
        <v>1.5</v>
      </c>
      <c r="K709" s="32"/>
      <c r="L709" s="32"/>
      <c r="M709" s="32">
        <v>1.5</v>
      </c>
      <c r="N709" s="32"/>
      <c r="O709" s="32"/>
      <c r="P709" s="32"/>
      <c r="Q709" s="33" t="s">
        <v>231</v>
      </c>
    </row>
    <row r="710" s="77" customFormat="1" ht="32.8" customHeight="1" spans="1:17">
      <c r="A710" s="140" t="s">
        <v>1755</v>
      </c>
      <c r="B710" s="33">
        <v>1</v>
      </c>
      <c r="C710" s="33" t="s">
        <v>306</v>
      </c>
      <c r="D710" s="33" t="s">
        <v>257</v>
      </c>
      <c r="E710" s="206" t="s">
        <v>1756</v>
      </c>
      <c r="F710" s="142" t="s">
        <v>1304</v>
      </c>
      <c r="G710" s="34" t="s">
        <v>637</v>
      </c>
      <c r="H710" s="148" t="s">
        <v>115</v>
      </c>
      <c r="I710" s="32">
        <f t="shared" si="105"/>
        <v>1.5</v>
      </c>
      <c r="J710" s="32">
        <f t="shared" si="106"/>
        <v>1.5</v>
      </c>
      <c r="K710" s="32"/>
      <c r="L710" s="32"/>
      <c r="M710" s="32">
        <v>1.5</v>
      </c>
      <c r="N710" s="32"/>
      <c r="O710" s="32"/>
      <c r="P710" s="32"/>
      <c r="Q710" s="33" t="s">
        <v>231</v>
      </c>
    </row>
    <row r="711" s="77" customFormat="1" ht="32.8" customHeight="1" spans="1:17">
      <c r="A711" s="140" t="s">
        <v>1757</v>
      </c>
      <c r="B711" s="33">
        <v>1</v>
      </c>
      <c r="C711" s="33" t="s">
        <v>306</v>
      </c>
      <c r="D711" s="33" t="s">
        <v>257</v>
      </c>
      <c r="E711" s="206" t="s">
        <v>1758</v>
      </c>
      <c r="F711" s="142" t="s">
        <v>1304</v>
      </c>
      <c r="G711" s="34" t="s">
        <v>637</v>
      </c>
      <c r="H711" s="148" t="s">
        <v>115</v>
      </c>
      <c r="I711" s="32">
        <f t="shared" si="105"/>
        <v>1.5</v>
      </c>
      <c r="J711" s="32">
        <f t="shared" si="106"/>
        <v>1.5</v>
      </c>
      <c r="K711" s="32"/>
      <c r="L711" s="32"/>
      <c r="M711" s="32">
        <v>1.5</v>
      </c>
      <c r="N711" s="32"/>
      <c r="O711" s="32"/>
      <c r="P711" s="32"/>
      <c r="Q711" s="33" t="s">
        <v>231</v>
      </c>
    </row>
    <row r="712" s="77" customFormat="1" ht="32.8" customHeight="1" spans="1:17">
      <c r="A712" s="140" t="s">
        <v>1759</v>
      </c>
      <c r="B712" s="33">
        <v>1</v>
      </c>
      <c r="C712" s="33" t="s">
        <v>306</v>
      </c>
      <c r="D712" s="33" t="s">
        <v>257</v>
      </c>
      <c r="E712" s="206" t="s">
        <v>1760</v>
      </c>
      <c r="F712" s="142" t="s">
        <v>1304</v>
      </c>
      <c r="G712" s="34" t="s">
        <v>637</v>
      </c>
      <c r="H712" s="148" t="s">
        <v>115</v>
      </c>
      <c r="I712" s="32">
        <f t="shared" si="105"/>
        <v>1.5</v>
      </c>
      <c r="J712" s="32">
        <f t="shared" si="106"/>
        <v>1.5</v>
      </c>
      <c r="K712" s="32"/>
      <c r="L712" s="32"/>
      <c r="M712" s="32">
        <v>1.5</v>
      </c>
      <c r="N712" s="32"/>
      <c r="O712" s="32"/>
      <c r="P712" s="32"/>
      <c r="Q712" s="33" t="s">
        <v>231</v>
      </c>
    </row>
    <row r="713" s="77" customFormat="1" ht="32.8" customHeight="1" spans="1:17">
      <c r="A713" s="140" t="s">
        <v>1759</v>
      </c>
      <c r="B713" s="33">
        <v>1</v>
      </c>
      <c r="C713" s="33" t="s">
        <v>306</v>
      </c>
      <c r="D713" s="33" t="s">
        <v>257</v>
      </c>
      <c r="E713" s="206" t="s">
        <v>1672</v>
      </c>
      <c r="F713" s="142" t="s">
        <v>1304</v>
      </c>
      <c r="G713" s="34" t="s">
        <v>637</v>
      </c>
      <c r="H713" s="148" t="s">
        <v>115</v>
      </c>
      <c r="I713" s="32">
        <f t="shared" si="105"/>
        <v>1.5</v>
      </c>
      <c r="J713" s="32">
        <f t="shared" si="106"/>
        <v>1.5</v>
      </c>
      <c r="K713" s="32"/>
      <c r="L713" s="32"/>
      <c r="M713" s="32">
        <v>1.5</v>
      </c>
      <c r="N713" s="32"/>
      <c r="O713" s="32"/>
      <c r="P713" s="32"/>
      <c r="Q713" s="33" t="s">
        <v>231</v>
      </c>
    </row>
    <row r="714" s="77" customFormat="1" ht="32.8" customHeight="1" spans="1:17">
      <c r="A714" s="140" t="s">
        <v>1379</v>
      </c>
      <c r="B714" s="33">
        <v>1</v>
      </c>
      <c r="C714" s="33" t="s">
        <v>306</v>
      </c>
      <c r="D714" s="33" t="s">
        <v>257</v>
      </c>
      <c r="E714" s="206" t="s">
        <v>1761</v>
      </c>
      <c r="F714" s="142" t="s">
        <v>1304</v>
      </c>
      <c r="G714" s="34" t="s">
        <v>637</v>
      </c>
      <c r="H714" s="148" t="s">
        <v>115</v>
      </c>
      <c r="I714" s="32">
        <f t="shared" si="105"/>
        <v>1.5</v>
      </c>
      <c r="J714" s="32">
        <f t="shared" si="106"/>
        <v>1.5</v>
      </c>
      <c r="K714" s="32"/>
      <c r="L714" s="32"/>
      <c r="M714" s="32">
        <v>1.5</v>
      </c>
      <c r="N714" s="32"/>
      <c r="O714" s="32"/>
      <c r="P714" s="32"/>
      <c r="Q714" s="33" t="s">
        <v>231</v>
      </c>
    </row>
    <row r="715" s="77" customFormat="1" ht="32.8" customHeight="1" spans="1:17">
      <c r="A715" s="140" t="s">
        <v>1737</v>
      </c>
      <c r="B715" s="33">
        <v>1</v>
      </c>
      <c r="C715" s="33" t="s">
        <v>306</v>
      </c>
      <c r="D715" s="33" t="s">
        <v>257</v>
      </c>
      <c r="E715" s="206" t="s">
        <v>1762</v>
      </c>
      <c r="F715" s="142" t="s">
        <v>1304</v>
      </c>
      <c r="G715" s="34" t="s">
        <v>637</v>
      </c>
      <c r="H715" s="148" t="s">
        <v>115</v>
      </c>
      <c r="I715" s="32">
        <f t="shared" si="105"/>
        <v>1.5</v>
      </c>
      <c r="J715" s="32">
        <f t="shared" si="106"/>
        <v>1.5</v>
      </c>
      <c r="K715" s="32"/>
      <c r="L715" s="32"/>
      <c r="M715" s="32">
        <v>1.5</v>
      </c>
      <c r="N715" s="32"/>
      <c r="O715" s="32"/>
      <c r="P715" s="32"/>
      <c r="Q715" s="33" t="s">
        <v>231</v>
      </c>
    </row>
    <row r="716" s="77" customFormat="1" ht="32.8" customHeight="1" spans="1:17">
      <c r="A716" s="140" t="s">
        <v>1763</v>
      </c>
      <c r="B716" s="33">
        <v>1</v>
      </c>
      <c r="C716" s="33" t="s">
        <v>306</v>
      </c>
      <c r="D716" s="33" t="s">
        <v>257</v>
      </c>
      <c r="E716" s="206" t="s">
        <v>1764</v>
      </c>
      <c r="F716" s="142" t="s">
        <v>1304</v>
      </c>
      <c r="G716" s="34" t="s">
        <v>637</v>
      </c>
      <c r="H716" s="148" t="s">
        <v>115</v>
      </c>
      <c r="I716" s="32">
        <f t="shared" si="105"/>
        <v>1.5</v>
      </c>
      <c r="J716" s="32">
        <f t="shared" si="106"/>
        <v>1.5</v>
      </c>
      <c r="K716" s="32"/>
      <c r="L716" s="32"/>
      <c r="M716" s="32">
        <v>1.5</v>
      </c>
      <c r="N716" s="32"/>
      <c r="O716" s="32"/>
      <c r="P716" s="32"/>
      <c r="Q716" s="33" t="s">
        <v>231</v>
      </c>
    </row>
    <row r="717" s="77" customFormat="1" ht="32.8" customHeight="1" spans="1:17">
      <c r="A717" s="140" t="s">
        <v>1765</v>
      </c>
      <c r="B717" s="33">
        <v>1</v>
      </c>
      <c r="C717" s="33" t="s">
        <v>306</v>
      </c>
      <c r="D717" s="33" t="s">
        <v>257</v>
      </c>
      <c r="E717" s="206" t="s">
        <v>1762</v>
      </c>
      <c r="F717" s="142" t="s">
        <v>1304</v>
      </c>
      <c r="G717" s="34" t="s">
        <v>637</v>
      </c>
      <c r="H717" s="148" t="s">
        <v>115</v>
      </c>
      <c r="I717" s="32">
        <f t="shared" si="105"/>
        <v>1.5</v>
      </c>
      <c r="J717" s="32">
        <f t="shared" si="106"/>
        <v>1.5</v>
      </c>
      <c r="K717" s="32"/>
      <c r="L717" s="32"/>
      <c r="M717" s="32">
        <v>1.5</v>
      </c>
      <c r="N717" s="32"/>
      <c r="O717" s="32"/>
      <c r="P717" s="32"/>
      <c r="Q717" s="33" t="s">
        <v>231</v>
      </c>
    </row>
    <row r="718" s="77" customFormat="1" ht="32.8" customHeight="1" spans="1:17">
      <c r="A718" s="140" t="s">
        <v>1766</v>
      </c>
      <c r="B718" s="33">
        <v>1</v>
      </c>
      <c r="C718" s="33" t="s">
        <v>306</v>
      </c>
      <c r="D718" s="33" t="s">
        <v>257</v>
      </c>
      <c r="E718" s="206" t="s">
        <v>1522</v>
      </c>
      <c r="F718" s="142" t="s">
        <v>1304</v>
      </c>
      <c r="G718" s="34" t="s">
        <v>637</v>
      </c>
      <c r="H718" s="148" t="s">
        <v>115</v>
      </c>
      <c r="I718" s="32">
        <f t="shared" si="105"/>
        <v>1.5</v>
      </c>
      <c r="J718" s="32">
        <f t="shared" si="106"/>
        <v>1.5</v>
      </c>
      <c r="K718" s="32"/>
      <c r="L718" s="32"/>
      <c r="M718" s="32">
        <v>1.5</v>
      </c>
      <c r="N718" s="32"/>
      <c r="O718" s="32"/>
      <c r="P718" s="32"/>
      <c r="Q718" s="33" t="s">
        <v>231</v>
      </c>
    </row>
    <row r="719" s="77" customFormat="1" ht="32.8" customHeight="1" spans="1:17">
      <c r="A719" s="140" t="s">
        <v>1767</v>
      </c>
      <c r="B719" s="33">
        <v>1</v>
      </c>
      <c r="C719" s="33" t="s">
        <v>306</v>
      </c>
      <c r="D719" s="33" t="s">
        <v>257</v>
      </c>
      <c r="E719" s="206" t="s">
        <v>1768</v>
      </c>
      <c r="F719" s="142" t="s">
        <v>1304</v>
      </c>
      <c r="G719" s="34" t="s">
        <v>637</v>
      </c>
      <c r="H719" s="148" t="s">
        <v>115</v>
      </c>
      <c r="I719" s="32">
        <f t="shared" si="105"/>
        <v>1.5</v>
      </c>
      <c r="J719" s="32">
        <f t="shared" si="106"/>
        <v>1.5</v>
      </c>
      <c r="K719" s="32"/>
      <c r="L719" s="32"/>
      <c r="M719" s="32">
        <v>1.5</v>
      </c>
      <c r="N719" s="32"/>
      <c r="O719" s="32"/>
      <c r="P719" s="32"/>
      <c r="Q719" s="33" t="s">
        <v>231</v>
      </c>
    </row>
    <row r="720" s="77" customFormat="1" ht="32.8" customHeight="1" spans="1:17">
      <c r="A720" s="140" t="s">
        <v>1769</v>
      </c>
      <c r="B720" s="33">
        <v>1</v>
      </c>
      <c r="C720" s="33" t="s">
        <v>306</v>
      </c>
      <c r="D720" s="33" t="s">
        <v>257</v>
      </c>
      <c r="E720" s="206" t="s">
        <v>1770</v>
      </c>
      <c r="F720" s="142" t="s">
        <v>1304</v>
      </c>
      <c r="G720" s="34" t="s">
        <v>637</v>
      </c>
      <c r="H720" s="148" t="s">
        <v>115</v>
      </c>
      <c r="I720" s="32">
        <f t="shared" si="105"/>
        <v>1.5</v>
      </c>
      <c r="J720" s="32">
        <f t="shared" si="106"/>
        <v>1.5</v>
      </c>
      <c r="K720" s="32"/>
      <c r="L720" s="32"/>
      <c r="M720" s="32">
        <v>1.5</v>
      </c>
      <c r="N720" s="32"/>
      <c r="O720" s="32"/>
      <c r="P720" s="32"/>
      <c r="Q720" s="33" t="s">
        <v>231</v>
      </c>
    </row>
    <row r="721" s="77" customFormat="1" ht="32.8" customHeight="1" spans="1:17">
      <c r="A721" s="140" t="s">
        <v>1771</v>
      </c>
      <c r="B721" s="33">
        <v>1</v>
      </c>
      <c r="C721" s="33" t="s">
        <v>306</v>
      </c>
      <c r="D721" s="33" t="s">
        <v>257</v>
      </c>
      <c r="E721" s="206" t="s">
        <v>1552</v>
      </c>
      <c r="F721" s="142" t="s">
        <v>1304</v>
      </c>
      <c r="G721" s="34" t="s">
        <v>637</v>
      </c>
      <c r="H721" s="148" t="s">
        <v>115</v>
      </c>
      <c r="I721" s="32">
        <f t="shared" si="105"/>
        <v>1.5</v>
      </c>
      <c r="J721" s="32">
        <f t="shared" si="106"/>
        <v>1.5</v>
      </c>
      <c r="K721" s="32"/>
      <c r="L721" s="32"/>
      <c r="M721" s="32">
        <v>1.5</v>
      </c>
      <c r="N721" s="32"/>
      <c r="O721" s="32"/>
      <c r="P721" s="32"/>
      <c r="Q721" s="33" t="s">
        <v>231</v>
      </c>
    </row>
    <row r="722" s="77" customFormat="1" ht="32.8" customHeight="1" spans="1:17">
      <c r="A722" s="140" t="s">
        <v>1772</v>
      </c>
      <c r="B722" s="33">
        <v>1</v>
      </c>
      <c r="C722" s="33" t="s">
        <v>306</v>
      </c>
      <c r="D722" s="33" t="s">
        <v>257</v>
      </c>
      <c r="E722" s="206" t="s">
        <v>1773</v>
      </c>
      <c r="F722" s="142" t="s">
        <v>1304</v>
      </c>
      <c r="G722" s="34" t="s">
        <v>637</v>
      </c>
      <c r="H722" s="148" t="s">
        <v>115</v>
      </c>
      <c r="I722" s="32">
        <f t="shared" si="105"/>
        <v>1.5</v>
      </c>
      <c r="J722" s="32">
        <f t="shared" si="106"/>
        <v>1.5</v>
      </c>
      <c r="K722" s="32"/>
      <c r="L722" s="32"/>
      <c r="M722" s="32">
        <v>1.5</v>
      </c>
      <c r="N722" s="32"/>
      <c r="O722" s="32"/>
      <c r="P722" s="32"/>
      <c r="Q722" s="33" t="s">
        <v>231</v>
      </c>
    </row>
    <row r="723" s="77" customFormat="1" ht="32.8" customHeight="1" spans="1:17">
      <c r="A723" s="140" t="s">
        <v>1774</v>
      </c>
      <c r="B723" s="33">
        <v>1</v>
      </c>
      <c r="C723" s="33" t="s">
        <v>306</v>
      </c>
      <c r="D723" s="33" t="s">
        <v>257</v>
      </c>
      <c r="E723" s="206" t="s">
        <v>1775</v>
      </c>
      <c r="F723" s="142" t="s">
        <v>1304</v>
      </c>
      <c r="G723" s="34" t="s">
        <v>637</v>
      </c>
      <c r="H723" s="148" t="s">
        <v>115</v>
      </c>
      <c r="I723" s="32">
        <f t="shared" si="105"/>
        <v>1.5</v>
      </c>
      <c r="J723" s="32">
        <f t="shared" si="106"/>
        <v>1.5</v>
      </c>
      <c r="K723" s="32"/>
      <c r="L723" s="32"/>
      <c r="M723" s="32">
        <v>1.5</v>
      </c>
      <c r="N723" s="32"/>
      <c r="O723" s="32"/>
      <c r="P723" s="32"/>
      <c r="Q723" s="33" t="s">
        <v>231</v>
      </c>
    </row>
    <row r="724" s="77" customFormat="1" ht="32.8" customHeight="1" spans="1:17">
      <c r="A724" s="140" t="s">
        <v>1776</v>
      </c>
      <c r="B724" s="33">
        <v>1</v>
      </c>
      <c r="C724" s="33" t="s">
        <v>306</v>
      </c>
      <c r="D724" s="33" t="s">
        <v>257</v>
      </c>
      <c r="E724" s="206" t="s">
        <v>1554</v>
      </c>
      <c r="F724" s="142" t="s">
        <v>1304</v>
      </c>
      <c r="G724" s="34" t="s">
        <v>637</v>
      </c>
      <c r="H724" s="148" t="s">
        <v>115</v>
      </c>
      <c r="I724" s="32">
        <f t="shared" si="105"/>
        <v>1.5</v>
      </c>
      <c r="J724" s="32">
        <f t="shared" si="106"/>
        <v>1.5</v>
      </c>
      <c r="K724" s="32"/>
      <c r="L724" s="32"/>
      <c r="M724" s="32">
        <v>1.5</v>
      </c>
      <c r="N724" s="32"/>
      <c r="O724" s="32"/>
      <c r="P724" s="32"/>
      <c r="Q724" s="33" t="s">
        <v>231</v>
      </c>
    </row>
    <row r="725" s="77" customFormat="1" ht="32.8" customHeight="1" spans="1:17">
      <c r="A725" s="140" t="s">
        <v>1777</v>
      </c>
      <c r="B725" s="33">
        <v>1</v>
      </c>
      <c r="C725" s="33" t="s">
        <v>306</v>
      </c>
      <c r="D725" s="33" t="s">
        <v>257</v>
      </c>
      <c r="E725" s="206" t="s">
        <v>1778</v>
      </c>
      <c r="F725" s="142" t="s">
        <v>1304</v>
      </c>
      <c r="G725" s="34" t="s">
        <v>637</v>
      </c>
      <c r="H725" s="148" t="s">
        <v>115</v>
      </c>
      <c r="I725" s="32">
        <f t="shared" si="105"/>
        <v>1.5</v>
      </c>
      <c r="J725" s="32">
        <f t="shared" si="106"/>
        <v>1.5</v>
      </c>
      <c r="K725" s="32"/>
      <c r="L725" s="32"/>
      <c r="M725" s="32">
        <v>1.5</v>
      </c>
      <c r="N725" s="32"/>
      <c r="O725" s="32"/>
      <c r="P725" s="32"/>
      <c r="Q725" s="33" t="s">
        <v>231</v>
      </c>
    </row>
    <row r="726" s="77" customFormat="1" ht="32.8" customHeight="1" spans="1:17">
      <c r="A726" s="140" t="s">
        <v>1779</v>
      </c>
      <c r="B726" s="33">
        <v>1</v>
      </c>
      <c r="C726" s="33" t="s">
        <v>306</v>
      </c>
      <c r="D726" s="33" t="s">
        <v>257</v>
      </c>
      <c r="E726" s="206" t="s">
        <v>1780</v>
      </c>
      <c r="F726" s="142" t="s">
        <v>1304</v>
      </c>
      <c r="G726" s="34" t="s">
        <v>637</v>
      </c>
      <c r="H726" s="148" t="s">
        <v>115</v>
      </c>
      <c r="I726" s="32">
        <f t="shared" si="105"/>
        <v>1.5</v>
      </c>
      <c r="J726" s="32">
        <f t="shared" si="106"/>
        <v>1.5</v>
      </c>
      <c r="K726" s="32"/>
      <c r="L726" s="32"/>
      <c r="M726" s="32">
        <v>1.5</v>
      </c>
      <c r="N726" s="32"/>
      <c r="O726" s="32"/>
      <c r="P726" s="32"/>
      <c r="Q726" s="33" t="s">
        <v>231</v>
      </c>
    </row>
    <row r="727" s="77" customFormat="1" ht="32.8" customHeight="1" spans="1:17">
      <c r="A727" s="140" t="s">
        <v>1781</v>
      </c>
      <c r="B727" s="33">
        <v>1</v>
      </c>
      <c r="C727" s="33" t="s">
        <v>306</v>
      </c>
      <c r="D727" s="33" t="s">
        <v>257</v>
      </c>
      <c r="E727" s="206" t="s">
        <v>1510</v>
      </c>
      <c r="F727" s="142" t="s">
        <v>1304</v>
      </c>
      <c r="G727" s="34" t="s">
        <v>637</v>
      </c>
      <c r="H727" s="148" t="s">
        <v>115</v>
      </c>
      <c r="I727" s="32">
        <f t="shared" si="105"/>
        <v>1.5</v>
      </c>
      <c r="J727" s="32">
        <f t="shared" si="106"/>
        <v>1.5</v>
      </c>
      <c r="K727" s="32"/>
      <c r="L727" s="32"/>
      <c r="M727" s="32">
        <v>1.5</v>
      </c>
      <c r="N727" s="32"/>
      <c r="O727" s="32"/>
      <c r="P727" s="32"/>
      <c r="Q727" s="33" t="s">
        <v>231</v>
      </c>
    </row>
    <row r="728" s="77" customFormat="1" ht="32.8" customHeight="1" spans="1:17">
      <c r="A728" s="140" t="s">
        <v>1782</v>
      </c>
      <c r="B728" s="33">
        <v>1</v>
      </c>
      <c r="C728" s="33" t="s">
        <v>306</v>
      </c>
      <c r="D728" s="33" t="s">
        <v>257</v>
      </c>
      <c r="E728" s="206" t="s">
        <v>1510</v>
      </c>
      <c r="F728" s="142" t="s">
        <v>1304</v>
      </c>
      <c r="G728" s="34" t="s">
        <v>637</v>
      </c>
      <c r="H728" s="148" t="s">
        <v>115</v>
      </c>
      <c r="I728" s="32">
        <f t="shared" si="105"/>
        <v>1.5</v>
      </c>
      <c r="J728" s="32">
        <f t="shared" si="106"/>
        <v>1.5</v>
      </c>
      <c r="K728" s="32"/>
      <c r="L728" s="32"/>
      <c r="M728" s="32">
        <v>1.5</v>
      </c>
      <c r="N728" s="32"/>
      <c r="O728" s="32"/>
      <c r="P728" s="32"/>
      <c r="Q728" s="33" t="s">
        <v>231</v>
      </c>
    </row>
    <row r="729" s="77" customFormat="1" ht="32.8" customHeight="1" spans="1:17">
      <c r="A729" s="140" t="s">
        <v>1783</v>
      </c>
      <c r="B729" s="33">
        <v>1</v>
      </c>
      <c r="C729" s="33" t="s">
        <v>306</v>
      </c>
      <c r="D729" s="33" t="s">
        <v>257</v>
      </c>
      <c r="E729" s="206" t="s">
        <v>1510</v>
      </c>
      <c r="F729" s="142" t="s">
        <v>1304</v>
      </c>
      <c r="G729" s="34" t="s">
        <v>637</v>
      </c>
      <c r="H729" s="148" t="s">
        <v>115</v>
      </c>
      <c r="I729" s="32">
        <f t="shared" si="105"/>
        <v>1.5</v>
      </c>
      <c r="J729" s="32">
        <f t="shared" si="106"/>
        <v>1.5</v>
      </c>
      <c r="K729" s="32"/>
      <c r="L729" s="32"/>
      <c r="M729" s="32">
        <v>1.5</v>
      </c>
      <c r="N729" s="32"/>
      <c r="O729" s="32"/>
      <c r="P729" s="32"/>
      <c r="Q729" s="33" t="s">
        <v>231</v>
      </c>
    </row>
    <row r="730" s="77" customFormat="1" ht="32.8" customHeight="1" spans="1:17">
      <c r="A730" s="140" t="s">
        <v>1784</v>
      </c>
      <c r="B730" s="33">
        <v>1</v>
      </c>
      <c r="C730" s="33" t="s">
        <v>306</v>
      </c>
      <c r="D730" s="33" t="s">
        <v>257</v>
      </c>
      <c r="E730" s="206" t="s">
        <v>1785</v>
      </c>
      <c r="F730" s="142" t="s">
        <v>1304</v>
      </c>
      <c r="G730" s="34" t="s">
        <v>637</v>
      </c>
      <c r="H730" s="148" t="s">
        <v>115</v>
      </c>
      <c r="I730" s="32">
        <f t="shared" si="105"/>
        <v>1.5</v>
      </c>
      <c r="J730" s="32">
        <f t="shared" si="106"/>
        <v>1.5</v>
      </c>
      <c r="K730" s="32"/>
      <c r="L730" s="32"/>
      <c r="M730" s="32">
        <v>1.5</v>
      </c>
      <c r="N730" s="32"/>
      <c r="O730" s="32"/>
      <c r="P730" s="32"/>
      <c r="Q730" s="33" t="s">
        <v>231</v>
      </c>
    </row>
    <row r="731" s="77" customFormat="1" ht="32.8" customHeight="1" spans="1:17">
      <c r="A731" s="140" t="s">
        <v>1786</v>
      </c>
      <c r="B731" s="33">
        <v>1</v>
      </c>
      <c r="C731" s="33" t="s">
        <v>306</v>
      </c>
      <c r="D731" s="33" t="s">
        <v>257</v>
      </c>
      <c r="E731" s="206" t="s">
        <v>1694</v>
      </c>
      <c r="F731" s="142" t="s">
        <v>1304</v>
      </c>
      <c r="G731" s="34" t="s">
        <v>637</v>
      </c>
      <c r="H731" s="148" t="s">
        <v>115</v>
      </c>
      <c r="I731" s="32">
        <f t="shared" si="105"/>
        <v>1.5</v>
      </c>
      <c r="J731" s="32">
        <f t="shared" si="106"/>
        <v>1.5</v>
      </c>
      <c r="K731" s="32"/>
      <c r="L731" s="32"/>
      <c r="M731" s="32">
        <v>1.5</v>
      </c>
      <c r="N731" s="32"/>
      <c r="O731" s="32"/>
      <c r="P731" s="32"/>
      <c r="Q731" s="33" t="s">
        <v>231</v>
      </c>
    </row>
    <row r="732" s="77" customFormat="1" ht="32.8" customHeight="1" spans="1:17">
      <c r="A732" s="140" t="s">
        <v>1787</v>
      </c>
      <c r="B732" s="33">
        <v>1</v>
      </c>
      <c r="C732" s="33" t="s">
        <v>306</v>
      </c>
      <c r="D732" s="33" t="s">
        <v>257</v>
      </c>
      <c r="E732" s="206" t="s">
        <v>1788</v>
      </c>
      <c r="F732" s="142" t="s">
        <v>1304</v>
      </c>
      <c r="G732" s="34" t="s">
        <v>637</v>
      </c>
      <c r="H732" s="148" t="s">
        <v>115</v>
      </c>
      <c r="I732" s="32">
        <f t="shared" si="105"/>
        <v>1.5</v>
      </c>
      <c r="J732" s="32">
        <f t="shared" si="106"/>
        <v>1.5</v>
      </c>
      <c r="K732" s="32"/>
      <c r="L732" s="32"/>
      <c r="M732" s="32">
        <v>1.5</v>
      </c>
      <c r="N732" s="32"/>
      <c r="O732" s="32"/>
      <c r="P732" s="32"/>
      <c r="Q732" s="33" t="s">
        <v>231</v>
      </c>
    </row>
    <row r="733" s="77" customFormat="1" ht="32.8" customHeight="1" spans="1:17">
      <c r="A733" s="140" t="s">
        <v>1789</v>
      </c>
      <c r="B733" s="33">
        <v>1</v>
      </c>
      <c r="C733" s="33" t="s">
        <v>306</v>
      </c>
      <c r="D733" s="33" t="s">
        <v>257</v>
      </c>
      <c r="E733" s="206" t="s">
        <v>1790</v>
      </c>
      <c r="F733" s="142" t="s">
        <v>1304</v>
      </c>
      <c r="G733" s="34" t="s">
        <v>637</v>
      </c>
      <c r="H733" s="148" t="s">
        <v>115</v>
      </c>
      <c r="I733" s="32">
        <f t="shared" si="105"/>
        <v>1.5</v>
      </c>
      <c r="J733" s="32">
        <f t="shared" si="106"/>
        <v>1.5</v>
      </c>
      <c r="K733" s="32"/>
      <c r="L733" s="32"/>
      <c r="M733" s="32">
        <v>1.5</v>
      </c>
      <c r="N733" s="32"/>
      <c r="O733" s="32"/>
      <c r="P733" s="32"/>
      <c r="Q733" s="33" t="s">
        <v>231</v>
      </c>
    </row>
    <row r="734" s="77" customFormat="1" ht="32.8" customHeight="1" spans="1:17">
      <c r="A734" s="140" t="s">
        <v>1791</v>
      </c>
      <c r="B734" s="33">
        <v>1</v>
      </c>
      <c r="C734" s="33" t="s">
        <v>306</v>
      </c>
      <c r="D734" s="33" t="s">
        <v>257</v>
      </c>
      <c r="E734" s="206" t="s">
        <v>1792</v>
      </c>
      <c r="F734" s="142" t="s">
        <v>1304</v>
      </c>
      <c r="G734" s="34" t="s">
        <v>637</v>
      </c>
      <c r="H734" s="148" t="s">
        <v>115</v>
      </c>
      <c r="I734" s="32">
        <f t="shared" si="105"/>
        <v>1.5</v>
      </c>
      <c r="J734" s="32">
        <f t="shared" si="106"/>
        <v>1.5</v>
      </c>
      <c r="K734" s="32"/>
      <c r="L734" s="32"/>
      <c r="M734" s="32">
        <v>1.5</v>
      </c>
      <c r="N734" s="32"/>
      <c r="O734" s="32"/>
      <c r="P734" s="32"/>
      <c r="Q734" s="33" t="s">
        <v>231</v>
      </c>
    </row>
    <row r="735" s="77" customFormat="1" ht="32.8" customHeight="1" spans="1:17">
      <c r="A735" s="140" t="s">
        <v>1793</v>
      </c>
      <c r="B735" s="33">
        <v>1</v>
      </c>
      <c r="C735" s="33" t="s">
        <v>306</v>
      </c>
      <c r="D735" s="33" t="s">
        <v>257</v>
      </c>
      <c r="E735" s="206" t="s">
        <v>1794</v>
      </c>
      <c r="F735" s="142" t="s">
        <v>1304</v>
      </c>
      <c r="G735" s="34" t="s">
        <v>637</v>
      </c>
      <c r="H735" s="148" t="s">
        <v>115</v>
      </c>
      <c r="I735" s="32">
        <f t="shared" si="105"/>
        <v>1.5</v>
      </c>
      <c r="J735" s="32">
        <f t="shared" si="106"/>
        <v>1.5</v>
      </c>
      <c r="K735" s="32"/>
      <c r="L735" s="32"/>
      <c r="M735" s="32">
        <v>1.5</v>
      </c>
      <c r="N735" s="32"/>
      <c r="O735" s="32"/>
      <c r="P735" s="32"/>
      <c r="Q735" s="33" t="s">
        <v>231</v>
      </c>
    </row>
    <row r="736" s="77" customFormat="1" ht="32.8" customHeight="1" spans="1:17">
      <c r="A736" s="140" t="s">
        <v>1795</v>
      </c>
      <c r="B736" s="33">
        <v>1</v>
      </c>
      <c r="C736" s="33" t="s">
        <v>306</v>
      </c>
      <c r="D736" s="33" t="s">
        <v>257</v>
      </c>
      <c r="E736" s="206" t="s">
        <v>1593</v>
      </c>
      <c r="F736" s="142" t="s">
        <v>1304</v>
      </c>
      <c r="G736" s="34" t="s">
        <v>637</v>
      </c>
      <c r="H736" s="148" t="s">
        <v>115</v>
      </c>
      <c r="I736" s="32">
        <f t="shared" si="105"/>
        <v>1.5</v>
      </c>
      <c r="J736" s="32">
        <f t="shared" si="106"/>
        <v>1.5</v>
      </c>
      <c r="K736" s="32"/>
      <c r="L736" s="32"/>
      <c r="M736" s="32">
        <v>1.5</v>
      </c>
      <c r="N736" s="32"/>
      <c r="O736" s="32"/>
      <c r="P736" s="32"/>
      <c r="Q736" s="33" t="s">
        <v>231</v>
      </c>
    </row>
    <row r="737" s="77" customFormat="1" ht="32.8" customHeight="1" spans="1:17">
      <c r="A737" s="140" t="s">
        <v>1796</v>
      </c>
      <c r="B737" s="33">
        <v>1</v>
      </c>
      <c r="C737" s="33" t="s">
        <v>306</v>
      </c>
      <c r="D737" s="33" t="s">
        <v>257</v>
      </c>
      <c r="E737" s="206" t="s">
        <v>1797</v>
      </c>
      <c r="F737" s="142" t="s">
        <v>1304</v>
      </c>
      <c r="G737" s="34" t="s">
        <v>637</v>
      </c>
      <c r="H737" s="148" t="s">
        <v>115</v>
      </c>
      <c r="I737" s="32">
        <f t="shared" si="105"/>
        <v>1.5</v>
      </c>
      <c r="J737" s="32">
        <f t="shared" si="106"/>
        <v>1.5</v>
      </c>
      <c r="K737" s="32"/>
      <c r="L737" s="32"/>
      <c r="M737" s="32">
        <v>1.5</v>
      </c>
      <c r="N737" s="32"/>
      <c r="O737" s="32"/>
      <c r="P737" s="32"/>
      <c r="Q737" s="33" t="s">
        <v>231</v>
      </c>
    </row>
    <row r="738" s="77" customFormat="1" ht="32.8" customHeight="1" spans="1:17">
      <c r="A738" s="140" t="s">
        <v>1798</v>
      </c>
      <c r="B738" s="33">
        <v>1</v>
      </c>
      <c r="C738" s="33" t="s">
        <v>306</v>
      </c>
      <c r="D738" s="33" t="s">
        <v>257</v>
      </c>
      <c r="E738" s="206" t="s">
        <v>1799</v>
      </c>
      <c r="F738" s="142" t="s">
        <v>1304</v>
      </c>
      <c r="G738" s="34" t="s">
        <v>637</v>
      </c>
      <c r="H738" s="148" t="s">
        <v>115</v>
      </c>
      <c r="I738" s="32">
        <f t="shared" si="105"/>
        <v>1.5</v>
      </c>
      <c r="J738" s="32">
        <f t="shared" si="106"/>
        <v>1.5</v>
      </c>
      <c r="K738" s="32"/>
      <c r="L738" s="32"/>
      <c r="M738" s="32">
        <v>1.5</v>
      </c>
      <c r="N738" s="32"/>
      <c r="O738" s="32"/>
      <c r="P738" s="32"/>
      <c r="Q738" s="33" t="s">
        <v>231</v>
      </c>
    </row>
    <row r="739" s="77" customFormat="1" ht="32.8" customHeight="1" spans="1:17">
      <c r="A739" s="140" t="s">
        <v>1800</v>
      </c>
      <c r="B739" s="33">
        <v>1</v>
      </c>
      <c r="C739" s="33" t="s">
        <v>306</v>
      </c>
      <c r="D739" s="33" t="s">
        <v>257</v>
      </c>
      <c r="E739" s="206" t="s">
        <v>1801</v>
      </c>
      <c r="F739" s="142" t="s">
        <v>1304</v>
      </c>
      <c r="G739" s="34" t="s">
        <v>637</v>
      </c>
      <c r="H739" s="148" t="s">
        <v>115</v>
      </c>
      <c r="I739" s="32">
        <f t="shared" si="105"/>
        <v>1.5</v>
      </c>
      <c r="J739" s="32">
        <f t="shared" si="106"/>
        <v>1.5</v>
      </c>
      <c r="K739" s="32"/>
      <c r="L739" s="32"/>
      <c r="M739" s="32">
        <v>1.5</v>
      </c>
      <c r="N739" s="32"/>
      <c r="O739" s="32"/>
      <c r="P739" s="32"/>
      <c r="Q739" s="33" t="s">
        <v>231</v>
      </c>
    </row>
    <row r="740" s="77" customFormat="1" ht="32.8" customHeight="1" spans="1:17">
      <c r="A740" s="140" t="s">
        <v>1802</v>
      </c>
      <c r="B740" s="33">
        <v>1</v>
      </c>
      <c r="C740" s="33" t="s">
        <v>306</v>
      </c>
      <c r="D740" s="33" t="s">
        <v>257</v>
      </c>
      <c r="E740" s="206" t="s">
        <v>1803</v>
      </c>
      <c r="F740" s="142" t="s">
        <v>1304</v>
      </c>
      <c r="G740" s="34" t="s">
        <v>637</v>
      </c>
      <c r="H740" s="148" t="s">
        <v>115</v>
      </c>
      <c r="I740" s="32">
        <f t="shared" si="105"/>
        <v>1.5</v>
      </c>
      <c r="J740" s="32">
        <f t="shared" si="106"/>
        <v>1.5</v>
      </c>
      <c r="K740" s="32"/>
      <c r="L740" s="32"/>
      <c r="M740" s="32">
        <v>1.5</v>
      </c>
      <c r="N740" s="32"/>
      <c r="O740" s="32"/>
      <c r="P740" s="32"/>
      <c r="Q740" s="33" t="s">
        <v>231</v>
      </c>
    </row>
    <row r="741" s="77" customFormat="1" ht="32.8" customHeight="1" spans="1:17">
      <c r="A741" s="140" t="s">
        <v>1804</v>
      </c>
      <c r="B741" s="33">
        <v>1</v>
      </c>
      <c r="C741" s="33" t="s">
        <v>306</v>
      </c>
      <c r="D741" s="33" t="s">
        <v>257</v>
      </c>
      <c r="E741" s="206" t="s">
        <v>1805</v>
      </c>
      <c r="F741" s="142" t="s">
        <v>1304</v>
      </c>
      <c r="G741" s="34" t="s">
        <v>637</v>
      </c>
      <c r="H741" s="148" t="s">
        <v>115</v>
      </c>
      <c r="I741" s="32">
        <f t="shared" si="105"/>
        <v>1.5</v>
      </c>
      <c r="J741" s="32">
        <f t="shared" si="106"/>
        <v>1.5</v>
      </c>
      <c r="K741" s="32"/>
      <c r="L741" s="32"/>
      <c r="M741" s="32">
        <v>1.5</v>
      </c>
      <c r="N741" s="32"/>
      <c r="O741" s="32"/>
      <c r="P741" s="32"/>
      <c r="Q741" s="33" t="s">
        <v>231</v>
      </c>
    </row>
    <row r="742" s="77" customFormat="1" ht="32.8" customHeight="1" spans="1:17">
      <c r="A742" s="140" t="s">
        <v>1806</v>
      </c>
      <c r="B742" s="33">
        <v>1</v>
      </c>
      <c r="C742" s="33" t="s">
        <v>306</v>
      </c>
      <c r="D742" s="33" t="s">
        <v>257</v>
      </c>
      <c r="E742" s="206" t="s">
        <v>1807</v>
      </c>
      <c r="F742" s="142" t="s">
        <v>1304</v>
      </c>
      <c r="G742" s="34" t="s">
        <v>637</v>
      </c>
      <c r="H742" s="148" t="s">
        <v>115</v>
      </c>
      <c r="I742" s="32">
        <f t="shared" si="105"/>
        <v>1.5</v>
      </c>
      <c r="J742" s="32">
        <f t="shared" si="106"/>
        <v>1.5</v>
      </c>
      <c r="K742" s="32"/>
      <c r="L742" s="32"/>
      <c r="M742" s="32">
        <v>1.5</v>
      </c>
      <c r="N742" s="32"/>
      <c r="O742" s="32"/>
      <c r="P742" s="32"/>
      <c r="Q742" s="33" t="s">
        <v>231</v>
      </c>
    </row>
    <row r="743" s="77" customFormat="1" ht="32.8" customHeight="1" spans="1:17">
      <c r="A743" s="140" t="s">
        <v>1808</v>
      </c>
      <c r="B743" s="33">
        <v>1</v>
      </c>
      <c r="C743" s="33" t="s">
        <v>306</v>
      </c>
      <c r="D743" s="33" t="s">
        <v>257</v>
      </c>
      <c r="E743" s="206" t="s">
        <v>1809</v>
      </c>
      <c r="F743" s="142" t="s">
        <v>1304</v>
      </c>
      <c r="G743" s="34" t="s">
        <v>637</v>
      </c>
      <c r="H743" s="148" t="s">
        <v>115</v>
      </c>
      <c r="I743" s="32">
        <f t="shared" si="105"/>
        <v>1.5</v>
      </c>
      <c r="J743" s="32">
        <f t="shared" si="106"/>
        <v>1.5</v>
      </c>
      <c r="K743" s="32"/>
      <c r="L743" s="32"/>
      <c r="M743" s="32">
        <v>1.5</v>
      </c>
      <c r="N743" s="32"/>
      <c r="O743" s="32"/>
      <c r="P743" s="32"/>
      <c r="Q743" s="33" t="s">
        <v>231</v>
      </c>
    </row>
    <row r="744" s="77" customFormat="1" ht="32.8" customHeight="1" spans="1:17">
      <c r="A744" s="140" t="s">
        <v>1810</v>
      </c>
      <c r="B744" s="33">
        <v>1</v>
      </c>
      <c r="C744" s="33" t="s">
        <v>306</v>
      </c>
      <c r="D744" s="33" t="s">
        <v>257</v>
      </c>
      <c r="E744" s="206" t="s">
        <v>1811</v>
      </c>
      <c r="F744" s="142" t="s">
        <v>1304</v>
      </c>
      <c r="G744" s="34" t="s">
        <v>637</v>
      </c>
      <c r="H744" s="148" t="s">
        <v>115</v>
      </c>
      <c r="I744" s="32">
        <f t="shared" si="105"/>
        <v>1.5</v>
      </c>
      <c r="J744" s="32">
        <f t="shared" si="106"/>
        <v>1.5</v>
      </c>
      <c r="K744" s="32"/>
      <c r="L744" s="32"/>
      <c r="M744" s="32">
        <v>1.5</v>
      </c>
      <c r="N744" s="32"/>
      <c r="O744" s="32"/>
      <c r="P744" s="32"/>
      <c r="Q744" s="33" t="s">
        <v>231</v>
      </c>
    </row>
    <row r="745" s="77" customFormat="1" ht="32.8" customHeight="1" spans="1:17">
      <c r="A745" s="140" t="s">
        <v>1812</v>
      </c>
      <c r="B745" s="33">
        <v>1</v>
      </c>
      <c r="C745" s="33" t="s">
        <v>306</v>
      </c>
      <c r="D745" s="33" t="s">
        <v>257</v>
      </c>
      <c r="E745" s="206" t="s">
        <v>1813</v>
      </c>
      <c r="F745" s="142" t="s">
        <v>1304</v>
      </c>
      <c r="G745" s="34" t="s">
        <v>637</v>
      </c>
      <c r="H745" s="148" t="s">
        <v>115</v>
      </c>
      <c r="I745" s="32">
        <f t="shared" si="105"/>
        <v>1.5</v>
      </c>
      <c r="J745" s="32">
        <f t="shared" si="106"/>
        <v>1.5</v>
      </c>
      <c r="K745" s="32"/>
      <c r="L745" s="32"/>
      <c r="M745" s="32">
        <v>1.5</v>
      </c>
      <c r="N745" s="32"/>
      <c r="O745" s="32"/>
      <c r="P745" s="32"/>
      <c r="Q745" s="33" t="s">
        <v>231</v>
      </c>
    </row>
    <row r="746" s="77" customFormat="1" ht="32.8" customHeight="1" spans="1:17">
      <c r="A746" s="140" t="s">
        <v>1814</v>
      </c>
      <c r="B746" s="33">
        <v>1</v>
      </c>
      <c r="C746" s="33" t="s">
        <v>306</v>
      </c>
      <c r="D746" s="33" t="s">
        <v>257</v>
      </c>
      <c r="E746" s="206" t="s">
        <v>1510</v>
      </c>
      <c r="F746" s="142" t="s">
        <v>1304</v>
      </c>
      <c r="G746" s="34" t="s">
        <v>637</v>
      </c>
      <c r="H746" s="148" t="s">
        <v>115</v>
      </c>
      <c r="I746" s="32">
        <f t="shared" si="105"/>
        <v>1.5</v>
      </c>
      <c r="J746" s="32">
        <f t="shared" si="106"/>
        <v>1.5</v>
      </c>
      <c r="K746" s="32"/>
      <c r="L746" s="32"/>
      <c r="M746" s="32">
        <v>1.5</v>
      </c>
      <c r="N746" s="32"/>
      <c r="O746" s="32"/>
      <c r="P746" s="32"/>
      <c r="Q746" s="33" t="s">
        <v>231</v>
      </c>
    </row>
    <row r="747" s="77" customFormat="1" ht="32.8" customHeight="1" spans="1:17">
      <c r="A747" s="140" t="s">
        <v>1815</v>
      </c>
      <c r="B747" s="33">
        <v>1</v>
      </c>
      <c r="C747" s="33" t="s">
        <v>306</v>
      </c>
      <c r="D747" s="33" t="s">
        <v>257</v>
      </c>
      <c r="E747" s="206" t="s">
        <v>1816</v>
      </c>
      <c r="F747" s="142" t="s">
        <v>1304</v>
      </c>
      <c r="G747" s="34" t="s">
        <v>637</v>
      </c>
      <c r="H747" s="148" t="s">
        <v>115</v>
      </c>
      <c r="I747" s="32">
        <f t="shared" si="105"/>
        <v>1.5</v>
      </c>
      <c r="J747" s="32">
        <f t="shared" si="106"/>
        <v>1.5</v>
      </c>
      <c r="K747" s="32"/>
      <c r="L747" s="32"/>
      <c r="M747" s="32">
        <v>1.5</v>
      </c>
      <c r="N747" s="32"/>
      <c r="O747" s="32"/>
      <c r="P747" s="32"/>
      <c r="Q747" s="33" t="s">
        <v>231</v>
      </c>
    </row>
    <row r="748" s="77" customFormat="1" ht="32.8" customHeight="1" spans="1:17">
      <c r="A748" s="140" t="s">
        <v>1817</v>
      </c>
      <c r="B748" s="33">
        <v>1</v>
      </c>
      <c r="C748" s="33" t="s">
        <v>306</v>
      </c>
      <c r="D748" s="33" t="s">
        <v>257</v>
      </c>
      <c r="E748" s="206" t="s">
        <v>1818</v>
      </c>
      <c r="F748" s="142" t="s">
        <v>1304</v>
      </c>
      <c r="G748" s="34" t="s">
        <v>637</v>
      </c>
      <c r="H748" s="148" t="s">
        <v>115</v>
      </c>
      <c r="I748" s="32">
        <f t="shared" si="105"/>
        <v>1.5</v>
      </c>
      <c r="J748" s="32">
        <f t="shared" si="106"/>
        <v>1.5</v>
      </c>
      <c r="K748" s="32"/>
      <c r="L748" s="32"/>
      <c r="M748" s="32">
        <v>1.5</v>
      </c>
      <c r="N748" s="32"/>
      <c r="O748" s="32"/>
      <c r="P748" s="32"/>
      <c r="Q748" s="33" t="s">
        <v>231</v>
      </c>
    </row>
    <row r="749" s="77" customFormat="1" ht="32.8" customHeight="1" spans="1:17">
      <c r="A749" s="140" t="s">
        <v>1819</v>
      </c>
      <c r="B749" s="33">
        <v>1</v>
      </c>
      <c r="C749" s="33" t="s">
        <v>306</v>
      </c>
      <c r="D749" s="33" t="s">
        <v>257</v>
      </c>
      <c r="E749" s="206" t="s">
        <v>1820</v>
      </c>
      <c r="F749" s="142" t="s">
        <v>1304</v>
      </c>
      <c r="G749" s="34" t="s">
        <v>637</v>
      </c>
      <c r="H749" s="148" t="s">
        <v>115</v>
      </c>
      <c r="I749" s="32">
        <f t="shared" si="105"/>
        <v>1.5</v>
      </c>
      <c r="J749" s="32">
        <f t="shared" si="106"/>
        <v>1.5</v>
      </c>
      <c r="K749" s="32"/>
      <c r="L749" s="32"/>
      <c r="M749" s="32">
        <v>1.5</v>
      </c>
      <c r="N749" s="32"/>
      <c r="O749" s="32"/>
      <c r="P749" s="32"/>
      <c r="Q749" s="33" t="s">
        <v>231</v>
      </c>
    </row>
    <row r="750" s="77" customFormat="1" ht="32.8" customHeight="1" spans="1:17">
      <c r="A750" s="140" t="s">
        <v>1821</v>
      </c>
      <c r="B750" s="33">
        <v>1</v>
      </c>
      <c r="C750" s="33" t="s">
        <v>306</v>
      </c>
      <c r="D750" s="33" t="s">
        <v>257</v>
      </c>
      <c r="E750" s="206" t="s">
        <v>1822</v>
      </c>
      <c r="F750" s="142" t="s">
        <v>1304</v>
      </c>
      <c r="G750" s="34" t="s">
        <v>637</v>
      </c>
      <c r="H750" s="148" t="s">
        <v>115</v>
      </c>
      <c r="I750" s="32">
        <f t="shared" si="105"/>
        <v>1.5</v>
      </c>
      <c r="J750" s="32">
        <f t="shared" si="106"/>
        <v>1.5</v>
      </c>
      <c r="K750" s="32"/>
      <c r="L750" s="32"/>
      <c r="M750" s="32">
        <v>1.5</v>
      </c>
      <c r="N750" s="32"/>
      <c r="O750" s="32"/>
      <c r="P750" s="32"/>
      <c r="Q750" s="33" t="s">
        <v>231</v>
      </c>
    </row>
    <row r="751" s="77" customFormat="1" ht="32.8" customHeight="1" spans="1:17">
      <c r="A751" s="140" t="s">
        <v>1823</v>
      </c>
      <c r="B751" s="33">
        <v>1</v>
      </c>
      <c r="C751" s="33" t="s">
        <v>306</v>
      </c>
      <c r="D751" s="33" t="s">
        <v>257</v>
      </c>
      <c r="E751" s="206" t="s">
        <v>1824</v>
      </c>
      <c r="F751" s="142" t="s">
        <v>1304</v>
      </c>
      <c r="G751" s="34" t="s">
        <v>637</v>
      </c>
      <c r="H751" s="148" t="s">
        <v>115</v>
      </c>
      <c r="I751" s="32">
        <f t="shared" si="105"/>
        <v>1.5</v>
      </c>
      <c r="J751" s="32">
        <f t="shared" si="106"/>
        <v>1.5</v>
      </c>
      <c r="K751" s="32"/>
      <c r="L751" s="32"/>
      <c r="M751" s="32">
        <v>1.5</v>
      </c>
      <c r="N751" s="32"/>
      <c r="O751" s="32"/>
      <c r="P751" s="32"/>
      <c r="Q751" s="33" t="s">
        <v>231</v>
      </c>
    </row>
    <row r="752" s="77" customFormat="1" ht="32.8" customHeight="1" spans="1:17">
      <c r="A752" s="140" t="s">
        <v>1825</v>
      </c>
      <c r="B752" s="33">
        <v>1</v>
      </c>
      <c r="C752" s="33" t="s">
        <v>306</v>
      </c>
      <c r="D752" s="33" t="s">
        <v>257</v>
      </c>
      <c r="E752" s="206" t="s">
        <v>1826</v>
      </c>
      <c r="F752" s="142" t="s">
        <v>1304</v>
      </c>
      <c r="G752" s="34" t="s">
        <v>637</v>
      </c>
      <c r="H752" s="148" t="s">
        <v>115</v>
      </c>
      <c r="I752" s="32">
        <f t="shared" si="105"/>
        <v>1.5</v>
      </c>
      <c r="J752" s="32">
        <f t="shared" si="106"/>
        <v>1.5</v>
      </c>
      <c r="K752" s="32"/>
      <c r="L752" s="32"/>
      <c r="M752" s="32">
        <v>1.5</v>
      </c>
      <c r="N752" s="32"/>
      <c r="O752" s="32"/>
      <c r="P752" s="32"/>
      <c r="Q752" s="33" t="s">
        <v>231</v>
      </c>
    </row>
    <row r="753" s="77" customFormat="1" ht="32.8" customHeight="1" spans="1:17">
      <c r="A753" s="140" t="s">
        <v>1827</v>
      </c>
      <c r="B753" s="33">
        <v>1</v>
      </c>
      <c r="C753" s="33" t="s">
        <v>306</v>
      </c>
      <c r="D753" s="33" t="s">
        <v>257</v>
      </c>
      <c r="E753" s="206" t="s">
        <v>1543</v>
      </c>
      <c r="F753" s="142" t="s">
        <v>1304</v>
      </c>
      <c r="G753" s="34" t="s">
        <v>637</v>
      </c>
      <c r="H753" s="148" t="s">
        <v>115</v>
      </c>
      <c r="I753" s="32">
        <f t="shared" si="105"/>
        <v>1.5</v>
      </c>
      <c r="J753" s="32">
        <f t="shared" si="106"/>
        <v>1.5</v>
      </c>
      <c r="K753" s="32"/>
      <c r="L753" s="32"/>
      <c r="M753" s="32">
        <v>1.5</v>
      </c>
      <c r="N753" s="32"/>
      <c r="O753" s="32"/>
      <c r="P753" s="32"/>
      <c r="Q753" s="33" t="s">
        <v>231</v>
      </c>
    </row>
    <row r="754" s="77" customFormat="1" ht="32.8" customHeight="1" spans="1:17">
      <c r="A754" s="140" t="s">
        <v>1828</v>
      </c>
      <c r="B754" s="33">
        <v>1</v>
      </c>
      <c r="C754" s="33" t="s">
        <v>306</v>
      </c>
      <c r="D754" s="33" t="s">
        <v>257</v>
      </c>
      <c r="E754" s="206" t="s">
        <v>1829</v>
      </c>
      <c r="F754" s="142" t="s">
        <v>1304</v>
      </c>
      <c r="G754" s="34" t="s">
        <v>637</v>
      </c>
      <c r="H754" s="148" t="s">
        <v>115</v>
      </c>
      <c r="I754" s="32">
        <f t="shared" si="105"/>
        <v>1.5</v>
      </c>
      <c r="J754" s="32">
        <f t="shared" si="106"/>
        <v>1.5</v>
      </c>
      <c r="K754" s="32"/>
      <c r="L754" s="32"/>
      <c r="M754" s="32">
        <v>1.5</v>
      </c>
      <c r="N754" s="32"/>
      <c r="O754" s="32"/>
      <c r="P754" s="32"/>
      <c r="Q754" s="33" t="s">
        <v>231</v>
      </c>
    </row>
    <row r="755" s="77" customFormat="1" ht="32.8" customHeight="1" spans="1:17">
      <c r="A755" s="140" t="s">
        <v>1830</v>
      </c>
      <c r="B755" s="33">
        <v>1</v>
      </c>
      <c r="C755" s="33" t="s">
        <v>306</v>
      </c>
      <c r="D755" s="33" t="s">
        <v>257</v>
      </c>
      <c r="E755" s="206" t="s">
        <v>1831</v>
      </c>
      <c r="F755" s="142" t="s">
        <v>1304</v>
      </c>
      <c r="G755" s="34" t="s">
        <v>637</v>
      </c>
      <c r="H755" s="148" t="s">
        <v>115</v>
      </c>
      <c r="I755" s="32">
        <f t="shared" si="105"/>
        <v>1.5</v>
      </c>
      <c r="J755" s="32">
        <f t="shared" si="106"/>
        <v>1.5</v>
      </c>
      <c r="K755" s="32"/>
      <c r="L755" s="32"/>
      <c r="M755" s="32">
        <v>1.5</v>
      </c>
      <c r="N755" s="32"/>
      <c r="O755" s="32"/>
      <c r="P755" s="32"/>
      <c r="Q755" s="33" t="s">
        <v>231</v>
      </c>
    </row>
    <row r="756" s="77" customFormat="1" ht="32.8" customHeight="1" spans="1:17">
      <c r="A756" s="140" t="s">
        <v>1832</v>
      </c>
      <c r="B756" s="33">
        <v>1</v>
      </c>
      <c r="C756" s="33" t="s">
        <v>306</v>
      </c>
      <c r="D756" s="33" t="s">
        <v>257</v>
      </c>
      <c r="E756" s="206" t="s">
        <v>1833</v>
      </c>
      <c r="F756" s="142" t="s">
        <v>1304</v>
      </c>
      <c r="G756" s="34" t="s">
        <v>637</v>
      </c>
      <c r="H756" s="148" t="s">
        <v>115</v>
      </c>
      <c r="I756" s="32">
        <f t="shared" si="105"/>
        <v>1.5</v>
      </c>
      <c r="J756" s="32">
        <f t="shared" si="106"/>
        <v>1.5</v>
      </c>
      <c r="K756" s="32"/>
      <c r="L756" s="32"/>
      <c r="M756" s="32">
        <v>1.5</v>
      </c>
      <c r="N756" s="32"/>
      <c r="O756" s="32"/>
      <c r="P756" s="32"/>
      <c r="Q756" s="33" t="s">
        <v>231</v>
      </c>
    </row>
    <row r="757" s="77" customFormat="1" ht="32.8" customHeight="1" spans="1:17">
      <c r="A757" s="140" t="s">
        <v>1834</v>
      </c>
      <c r="B757" s="33">
        <v>1</v>
      </c>
      <c r="C757" s="33" t="s">
        <v>306</v>
      </c>
      <c r="D757" s="33" t="s">
        <v>257</v>
      </c>
      <c r="E757" s="206" t="s">
        <v>1835</v>
      </c>
      <c r="F757" s="142" t="s">
        <v>1304</v>
      </c>
      <c r="G757" s="34" t="s">
        <v>637</v>
      </c>
      <c r="H757" s="148" t="s">
        <v>115</v>
      </c>
      <c r="I757" s="32">
        <f t="shared" si="105"/>
        <v>1.5</v>
      </c>
      <c r="J757" s="32">
        <f t="shared" si="106"/>
        <v>1.5</v>
      </c>
      <c r="K757" s="32"/>
      <c r="L757" s="32"/>
      <c r="M757" s="32">
        <v>1.5</v>
      </c>
      <c r="N757" s="32"/>
      <c r="O757" s="32"/>
      <c r="P757" s="32"/>
      <c r="Q757" s="33" t="s">
        <v>231</v>
      </c>
    </row>
    <row r="758" s="77" customFormat="1" ht="32.8" customHeight="1" spans="1:17">
      <c r="A758" s="140" t="s">
        <v>1836</v>
      </c>
      <c r="B758" s="33">
        <v>1</v>
      </c>
      <c r="C758" s="33" t="s">
        <v>306</v>
      </c>
      <c r="D758" s="33" t="s">
        <v>257</v>
      </c>
      <c r="E758" s="206" t="s">
        <v>1837</v>
      </c>
      <c r="F758" s="142" t="s">
        <v>1304</v>
      </c>
      <c r="G758" s="34" t="s">
        <v>637</v>
      </c>
      <c r="H758" s="148" t="s">
        <v>115</v>
      </c>
      <c r="I758" s="32">
        <f t="shared" si="105"/>
        <v>1.5</v>
      </c>
      <c r="J758" s="32">
        <f t="shared" si="106"/>
        <v>1.5</v>
      </c>
      <c r="K758" s="32"/>
      <c r="L758" s="32"/>
      <c r="M758" s="32">
        <v>1.5</v>
      </c>
      <c r="N758" s="32"/>
      <c r="O758" s="32"/>
      <c r="P758" s="32"/>
      <c r="Q758" s="33" t="s">
        <v>231</v>
      </c>
    </row>
    <row r="759" s="77" customFormat="1" ht="32.8" customHeight="1" spans="1:17">
      <c r="A759" s="140" t="s">
        <v>1838</v>
      </c>
      <c r="B759" s="33">
        <v>1</v>
      </c>
      <c r="C759" s="33" t="s">
        <v>306</v>
      </c>
      <c r="D759" s="33" t="s">
        <v>257</v>
      </c>
      <c r="E759" s="206" t="s">
        <v>1839</v>
      </c>
      <c r="F759" s="142" t="s">
        <v>1304</v>
      </c>
      <c r="G759" s="34" t="s">
        <v>637</v>
      </c>
      <c r="H759" s="148" t="s">
        <v>115</v>
      </c>
      <c r="I759" s="32">
        <f t="shared" si="105"/>
        <v>1.5</v>
      </c>
      <c r="J759" s="32">
        <f t="shared" si="106"/>
        <v>1.5</v>
      </c>
      <c r="K759" s="32"/>
      <c r="L759" s="32"/>
      <c r="M759" s="32">
        <v>1.5</v>
      </c>
      <c r="N759" s="32"/>
      <c r="O759" s="32"/>
      <c r="P759" s="32"/>
      <c r="Q759" s="33" t="s">
        <v>231</v>
      </c>
    </row>
    <row r="760" s="77" customFormat="1" ht="32.8" customHeight="1" spans="1:17">
      <c r="A760" s="140" t="s">
        <v>1840</v>
      </c>
      <c r="B760" s="33">
        <v>1</v>
      </c>
      <c r="C760" s="33" t="s">
        <v>306</v>
      </c>
      <c r="D760" s="33" t="s">
        <v>257</v>
      </c>
      <c r="E760" s="206" t="s">
        <v>1841</v>
      </c>
      <c r="F760" s="142" t="s">
        <v>1304</v>
      </c>
      <c r="G760" s="34" t="s">
        <v>637</v>
      </c>
      <c r="H760" s="148" t="s">
        <v>115</v>
      </c>
      <c r="I760" s="32">
        <f t="shared" si="105"/>
        <v>1.5</v>
      </c>
      <c r="J760" s="32">
        <f t="shared" si="106"/>
        <v>1.5</v>
      </c>
      <c r="K760" s="32"/>
      <c r="L760" s="32"/>
      <c r="M760" s="32">
        <v>1.5</v>
      </c>
      <c r="N760" s="32"/>
      <c r="O760" s="32"/>
      <c r="P760" s="32"/>
      <c r="Q760" s="33" t="s">
        <v>231</v>
      </c>
    </row>
    <row r="761" s="77" customFormat="1" ht="32.8" customHeight="1" spans="1:17">
      <c r="A761" s="140" t="s">
        <v>1842</v>
      </c>
      <c r="B761" s="33">
        <v>1</v>
      </c>
      <c r="C761" s="33" t="s">
        <v>306</v>
      </c>
      <c r="D761" s="33" t="s">
        <v>257</v>
      </c>
      <c r="E761" s="206" t="s">
        <v>1843</v>
      </c>
      <c r="F761" s="142" t="s">
        <v>1304</v>
      </c>
      <c r="G761" s="34" t="s">
        <v>637</v>
      </c>
      <c r="H761" s="148" t="s">
        <v>115</v>
      </c>
      <c r="I761" s="32">
        <f t="shared" si="105"/>
        <v>1.5</v>
      </c>
      <c r="J761" s="32">
        <f t="shared" si="106"/>
        <v>1.5</v>
      </c>
      <c r="K761" s="32"/>
      <c r="L761" s="32"/>
      <c r="M761" s="32">
        <v>1.5</v>
      </c>
      <c r="N761" s="32"/>
      <c r="O761" s="32"/>
      <c r="P761" s="32"/>
      <c r="Q761" s="33" t="s">
        <v>231</v>
      </c>
    </row>
    <row r="762" s="77" customFormat="1" ht="32.8" customHeight="1" spans="1:17">
      <c r="A762" s="140" t="s">
        <v>1844</v>
      </c>
      <c r="B762" s="33">
        <v>1</v>
      </c>
      <c r="C762" s="33" t="s">
        <v>306</v>
      </c>
      <c r="D762" s="33" t="s">
        <v>257</v>
      </c>
      <c r="E762" s="206" t="s">
        <v>1845</v>
      </c>
      <c r="F762" s="142" t="s">
        <v>1304</v>
      </c>
      <c r="G762" s="34" t="s">
        <v>637</v>
      </c>
      <c r="H762" s="148" t="s">
        <v>115</v>
      </c>
      <c r="I762" s="32">
        <f t="shared" si="105"/>
        <v>1.5</v>
      </c>
      <c r="J762" s="32">
        <f t="shared" si="106"/>
        <v>1.5</v>
      </c>
      <c r="K762" s="32"/>
      <c r="L762" s="32"/>
      <c r="M762" s="32">
        <v>1.5</v>
      </c>
      <c r="N762" s="32"/>
      <c r="O762" s="32"/>
      <c r="P762" s="32"/>
      <c r="Q762" s="33" t="s">
        <v>231</v>
      </c>
    </row>
    <row r="763" s="77" customFormat="1" ht="32.8" customHeight="1" spans="1:17">
      <c r="A763" s="140" t="s">
        <v>1846</v>
      </c>
      <c r="B763" s="33">
        <v>1</v>
      </c>
      <c r="C763" s="33" t="s">
        <v>306</v>
      </c>
      <c r="D763" s="33" t="s">
        <v>257</v>
      </c>
      <c r="E763" s="206" t="s">
        <v>1684</v>
      </c>
      <c r="F763" s="142" t="s">
        <v>1304</v>
      </c>
      <c r="G763" s="34" t="s">
        <v>637</v>
      </c>
      <c r="H763" s="148" t="s">
        <v>115</v>
      </c>
      <c r="I763" s="32">
        <f t="shared" si="105"/>
        <v>1.5</v>
      </c>
      <c r="J763" s="32">
        <f t="shared" si="106"/>
        <v>1.5</v>
      </c>
      <c r="K763" s="32"/>
      <c r="L763" s="32"/>
      <c r="M763" s="32">
        <v>1.5</v>
      </c>
      <c r="N763" s="32"/>
      <c r="O763" s="32"/>
      <c r="P763" s="32"/>
      <c r="Q763" s="33" t="s">
        <v>231</v>
      </c>
    </row>
    <row r="764" s="77" customFormat="1" ht="32.8" customHeight="1" spans="1:17">
      <c r="A764" s="140" t="s">
        <v>1847</v>
      </c>
      <c r="B764" s="33">
        <v>1</v>
      </c>
      <c r="C764" s="33" t="s">
        <v>306</v>
      </c>
      <c r="D764" s="33" t="s">
        <v>257</v>
      </c>
      <c r="E764" s="206" t="s">
        <v>1848</v>
      </c>
      <c r="F764" s="142" t="s">
        <v>1304</v>
      </c>
      <c r="G764" s="34" t="s">
        <v>637</v>
      </c>
      <c r="H764" s="148" t="s">
        <v>115</v>
      </c>
      <c r="I764" s="32">
        <f t="shared" si="105"/>
        <v>1.5</v>
      </c>
      <c r="J764" s="32">
        <f t="shared" si="106"/>
        <v>1.5</v>
      </c>
      <c r="K764" s="32"/>
      <c r="L764" s="32"/>
      <c r="M764" s="32">
        <v>1.5</v>
      </c>
      <c r="N764" s="32"/>
      <c r="O764" s="32"/>
      <c r="P764" s="32"/>
      <c r="Q764" s="33" t="s">
        <v>231</v>
      </c>
    </row>
    <row r="765" s="77" customFormat="1" ht="32.8" customHeight="1" spans="1:17">
      <c r="A765" s="140" t="s">
        <v>1849</v>
      </c>
      <c r="B765" s="33">
        <v>1</v>
      </c>
      <c r="C765" s="33" t="s">
        <v>306</v>
      </c>
      <c r="D765" s="33" t="s">
        <v>257</v>
      </c>
      <c r="E765" s="206" t="s">
        <v>1850</v>
      </c>
      <c r="F765" s="142" t="s">
        <v>1304</v>
      </c>
      <c r="G765" s="34" t="s">
        <v>637</v>
      </c>
      <c r="H765" s="148" t="s">
        <v>115</v>
      </c>
      <c r="I765" s="32">
        <f t="shared" si="105"/>
        <v>1.5</v>
      </c>
      <c r="J765" s="32">
        <f t="shared" si="106"/>
        <v>1.5</v>
      </c>
      <c r="K765" s="32"/>
      <c r="L765" s="32"/>
      <c r="M765" s="32">
        <v>1.5</v>
      </c>
      <c r="N765" s="32"/>
      <c r="O765" s="32"/>
      <c r="P765" s="32"/>
      <c r="Q765" s="33" t="s">
        <v>231</v>
      </c>
    </row>
    <row r="766" s="77" customFormat="1" ht="32.8" customHeight="1" spans="1:17">
      <c r="A766" s="140" t="s">
        <v>1851</v>
      </c>
      <c r="B766" s="33">
        <v>1</v>
      </c>
      <c r="C766" s="33" t="s">
        <v>306</v>
      </c>
      <c r="D766" s="33" t="s">
        <v>257</v>
      </c>
      <c r="E766" s="206" t="s">
        <v>1852</v>
      </c>
      <c r="F766" s="142" t="s">
        <v>1304</v>
      </c>
      <c r="G766" s="34" t="s">
        <v>637</v>
      </c>
      <c r="H766" s="148" t="s">
        <v>115</v>
      </c>
      <c r="I766" s="32">
        <f t="shared" si="105"/>
        <v>1.5</v>
      </c>
      <c r="J766" s="32">
        <f t="shared" si="106"/>
        <v>1.5</v>
      </c>
      <c r="K766" s="32"/>
      <c r="L766" s="32"/>
      <c r="M766" s="32">
        <v>1.5</v>
      </c>
      <c r="N766" s="32"/>
      <c r="O766" s="32"/>
      <c r="P766" s="32"/>
      <c r="Q766" s="33" t="s">
        <v>231</v>
      </c>
    </row>
    <row r="767" s="77" customFormat="1" ht="32.8" customHeight="1" spans="1:17">
      <c r="A767" s="140" t="s">
        <v>1853</v>
      </c>
      <c r="B767" s="33">
        <v>1</v>
      </c>
      <c r="C767" s="33" t="s">
        <v>306</v>
      </c>
      <c r="D767" s="33" t="s">
        <v>257</v>
      </c>
      <c r="E767" s="206" t="s">
        <v>1854</v>
      </c>
      <c r="F767" s="142" t="s">
        <v>1304</v>
      </c>
      <c r="G767" s="34" t="s">
        <v>637</v>
      </c>
      <c r="H767" s="148" t="s">
        <v>115</v>
      </c>
      <c r="I767" s="32">
        <f t="shared" si="105"/>
        <v>1.5</v>
      </c>
      <c r="J767" s="32">
        <f t="shared" si="106"/>
        <v>1.5</v>
      </c>
      <c r="K767" s="32"/>
      <c r="L767" s="32"/>
      <c r="M767" s="32">
        <v>1.5</v>
      </c>
      <c r="N767" s="32"/>
      <c r="O767" s="32"/>
      <c r="P767" s="32"/>
      <c r="Q767" s="33" t="s">
        <v>231</v>
      </c>
    </row>
    <row r="768" s="77" customFormat="1" ht="32.8" customHeight="1" spans="1:17">
      <c r="A768" s="140" t="s">
        <v>1855</v>
      </c>
      <c r="B768" s="33">
        <v>1</v>
      </c>
      <c r="C768" s="33" t="s">
        <v>306</v>
      </c>
      <c r="D768" s="33" t="s">
        <v>257</v>
      </c>
      <c r="E768" s="206" t="s">
        <v>1856</v>
      </c>
      <c r="F768" s="142" t="s">
        <v>1304</v>
      </c>
      <c r="G768" s="34" t="s">
        <v>637</v>
      </c>
      <c r="H768" s="148" t="s">
        <v>115</v>
      </c>
      <c r="I768" s="32">
        <f t="shared" si="105"/>
        <v>1.5</v>
      </c>
      <c r="J768" s="32">
        <f t="shared" si="106"/>
        <v>1.5</v>
      </c>
      <c r="K768" s="32"/>
      <c r="L768" s="32"/>
      <c r="M768" s="32">
        <v>1.5</v>
      </c>
      <c r="N768" s="32"/>
      <c r="O768" s="32"/>
      <c r="P768" s="32"/>
      <c r="Q768" s="33" t="s">
        <v>231</v>
      </c>
    </row>
    <row r="769" s="77" customFormat="1" ht="32.8" customHeight="1" spans="1:17">
      <c r="A769" s="140" t="s">
        <v>1857</v>
      </c>
      <c r="B769" s="33">
        <v>1</v>
      </c>
      <c r="C769" s="33" t="s">
        <v>306</v>
      </c>
      <c r="D769" s="33" t="s">
        <v>257</v>
      </c>
      <c r="E769" s="206" t="s">
        <v>1716</v>
      </c>
      <c r="F769" s="142" t="s">
        <v>1304</v>
      </c>
      <c r="G769" s="34" t="s">
        <v>637</v>
      </c>
      <c r="H769" s="148" t="s">
        <v>115</v>
      </c>
      <c r="I769" s="32">
        <f t="shared" si="105"/>
        <v>1.5</v>
      </c>
      <c r="J769" s="32">
        <f t="shared" si="106"/>
        <v>1.5</v>
      </c>
      <c r="K769" s="32"/>
      <c r="L769" s="32"/>
      <c r="M769" s="32">
        <v>1.5</v>
      </c>
      <c r="N769" s="32"/>
      <c r="O769" s="32"/>
      <c r="P769" s="32"/>
      <c r="Q769" s="33" t="s">
        <v>231</v>
      </c>
    </row>
    <row r="770" s="77" customFormat="1" ht="32.8" customHeight="1" spans="1:17">
      <c r="A770" s="140" t="s">
        <v>1858</v>
      </c>
      <c r="B770" s="33">
        <v>1</v>
      </c>
      <c r="C770" s="33" t="s">
        <v>306</v>
      </c>
      <c r="D770" s="33" t="s">
        <v>257</v>
      </c>
      <c r="E770" s="206" t="s">
        <v>1859</v>
      </c>
      <c r="F770" s="142" t="s">
        <v>1304</v>
      </c>
      <c r="G770" s="34" t="s">
        <v>637</v>
      </c>
      <c r="H770" s="148" t="s">
        <v>115</v>
      </c>
      <c r="I770" s="32">
        <f t="shared" si="105"/>
        <v>1.5</v>
      </c>
      <c r="J770" s="32">
        <f t="shared" si="106"/>
        <v>1.5</v>
      </c>
      <c r="K770" s="32"/>
      <c r="L770" s="32"/>
      <c r="M770" s="32">
        <v>1.5</v>
      </c>
      <c r="N770" s="32"/>
      <c r="O770" s="32"/>
      <c r="P770" s="32"/>
      <c r="Q770" s="33" t="s">
        <v>231</v>
      </c>
    </row>
    <row r="771" s="77" customFormat="1" ht="32.8" customHeight="1" spans="1:17">
      <c r="A771" s="140" t="s">
        <v>1860</v>
      </c>
      <c r="B771" s="33">
        <v>1</v>
      </c>
      <c r="C771" s="33" t="s">
        <v>306</v>
      </c>
      <c r="D771" s="33" t="s">
        <v>257</v>
      </c>
      <c r="E771" s="206" t="s">
        <v>1861</v>
      </c>
      <c r="F771" s="142" t="s">
        <v>1304</v>
      </c>
      <c r="G771" s="34" t="s">
        <v>637</v>
      </c>
      <c r="H771" s="148" t="s">
        <v>115</v>
      </c>
      <c r="I771" s="32">
        <f t="shared" si="105"/>
        <v>1.5</v>
      </c>
      <c r="J771" s="32">
        <f t="shared" si="106"/>
        <v>1.5</v>
      </c>
      <c r="K771" s="32"/>
      <c r="L771" s="32"/>
      <c r="M771" s="32">
        <v>1.5</v>
      </c>
      <c r="N771" s="32"/>
      <c r="O771" s="32"/>
      <c r="P771" s="32"/>
      <c r="Q771" s="33" t="s">
        <v>231</v>
      </c>
    </row>
    <row r="772" s="77" customFormat="1" ht="32.8" customHeight="1" spans="1:17">
      <c r="A772" s="140" t="s">
        <v>1862</v>
      </c>
      <c r="B772" s="33">
        <v>1</v>
      </c>
      <c r="C772" s="33" t="s">
        <v>306</v>
      </c>
      <c r="D772" s="33" t="s">
        <v>257</v>
      </c>
      <c r="E772" s="206" t="s">
        <v>1863</v>
      </c>
      <c r="F772" s="142" t="s">
        <v>1304</v>
      </c>
      <c r="G772" s="34" t="s">
        <v>637</v>
      </c>
      <c r="H772" s="148" t="s">
        <v>115</v>
      </c>
      <c r="I772" s="32">
        <f t="shared" ref="I772:I835" si="107">SUM(J772,N772:P772)</f>
        <v>1.5</v>
      </c>
      <c r="J772" s="32">
        <f t="shared" ref="J772:J835" si="108">SUM(K772:M772)</f>
        <v>1.5</v>
      </c>
      <c r="K772" s="32"/>
      <c r="L772" s="32"/>
      <c r="M772" s="32">
        <v>1.5</v>
      </c>
      <c r="N772" s="32"/>
      <c r="O772" s="32"/>
      <c r="P772" s="32"/>
      <c r="Q772" s="33" t="s">
        <v>231</v>
      </c>
    </row>
    <row r="773" s="77" customFormat="1" ht="32.8" customHeight="1" spans="1:17">
      <c r="A773" s="140" t="s">
        <v>1864</v>
      </c>
      <c r="B773" s="33">
        <v>1</v>
      </c>
      <c r="C773" s="33" t="s">
        <v>306</v>
      </c>
      <c r="D773" s="33" t="s">
        <v>257</v>
      </c>
      <c r="E773" s="206" t="s">
        <v>1865</v>
      </c>
      <c r="F773" s="142" t="s">
        <v>1304</v>
      </c>
      <c r="G773" s="34" t="s">
        <v>637</v>
      </c>
      <c r="H773" s="148" t="s">
        <v>115</v>
      </c>
      <c r="I773" s="32">
        <f t="shared" si="107"/>
        <v>1.5</v>
      </c>
      <c r="J773" s="32">
        <f t="shared" si="108"/>
        <v>1.5</v>
      </c>
      <c r="K773" s="32"/>
      <c r="L773" s="32"/>
      <c r="M773" s="32">
        <v>1.5</v>
      </c>
      <c r="N773" s="32"/>
      <c r="O773" s="32"/>
      <c r="P773" s="32"/>
      <c r="Q773" s="33" t="s">
        <v>231</v>
      </c>
    </row>
    <row r="774" s="77" customFormat="1" ht="32.8" customHeight="1" spans="1:17">
      <c r="A774" s="140" t="s">
        <v>1866</v>
      </c>
      <c r="B774" s="33">
        <v>1</v>
      </c>
      <c r="C774" s="33" t="s">
        <v>306</v>
      </c>
      <c r="D774" s="33" t="s">
        <v>257</v>
      </c>
      <c r="E774" s="206" t="s">
        <v>1867</v>
      </c>
      <c r="F774" s="142" t="s">
        <v>1304</v>
      </c>
      <c r="G774" s="34" t="s">
        <v>637</v>
      </c>
      <c r="H774" s="148" t="s">
        <v>115</v>
      </c>
      <c r="I774" s="32">
        <f t="shared" si="107"/>
        <v>1.5</v>
      </c>
      <c r="J774" s="32">
        <f t="shared" si="108"/>
        <v>1.5</v>
      </c>
      <c r="K774" s="32"/>
      <c r="L774" s="32"/>
      <c r="M774" s="32">
        <v>1.5</v>
      </c>
      <c r="N774" s="32"/>
      <c r="O774" s="32"/>
      <c r="P774" s="32"/>
      <c r="Q774" s="33" t="s">
        <v>231</v>
      </c>
    </row>
    <row r="775" s="77" customFormat="1" ht="32.8" customHeight="1" spans="1:17">
      <c r="A775" s="140" t="s">
        <v>1868</v>
      </c>
      <c r="B775" s="33">
        <v>1</v>
      </c>
      <c r="C775" s="33" t="s">
        <v>306</v>
      </c>
      <c r="D775" s="33" t="s">
        <v>257</v>
      </c>
      <c r="E775" s="206" t="s">
        <v>1869</v>
      </c>
      <c r="F775" s="142" t="s">
        <v>1304</v>
      </c>
      <c r="G775" s="34" t="s">
        <v>637</v>
      </c>
      <c r="H775" s="148" t="s">
        <v>115</v>
      </c>
      <c r="I775" s="32">
        <f t="shared" si="107"/>
        <v>1.5</v>
      </c>
      <c r="J775" s="32">
        <f t="shared" si="108"/>
        <v>1.5</v>
      </c>
      <c r="K775" s="32"/>
      <c r="L775" s="32"/>
      <c r="M775" s="32">
        <v>1.5</v>
      </c>
      <c r="N775" s="32"/>
      <c r="O775" s="32"/>
      <c r="P775" s="32"/>
      <c r="Q775" s="33" t="s">
        <v>231</v>
      </c>
    </row>
    <row r="776" s="77" customFormat="1" ht="32.8" customHeight="1" spans="1:17">
      <c r="A776" s="140" t="s">
        <v>1870</v>
      </c>
      <c r="B776" s="33">
        <v>1</v>
      </c>
      <c r="C776" s="33" t="s">
        <v>306</v>
      </c>
      <c r="D776" s="33" t="s">
        <v>257</v>
      </c>
      <c r="E776" s="206" t="s">
        <v>1871</v>
      </c>
      <c r="F776" s="142" t="s">
        <v>1304</v>
      </c>
      <c r="G776" s="34" t="s">
        <v>637</v>
      </c>
      <c r="H776" s="148" t="s">
        <v>115</v>
      </c>
      <c r="I776" s="32">
        <f t="shared" si="107"/>
        <v>1.5</v>
      </c>
      <c r="J776" s="32">
        <f t="shared" si="108"/>
        <v>1.5</v>
      </c>
      <c r="K776" s="32"/>
      <c r="L776" s="32"/>
      <c r="M776" s="32">
        <v>1.5</v>
      </c>
      <c r="N776" s="32"/>
      <c r="O776" s="32"/>
      <c r="P776" s="32"/>
      <c r="Q776" s="33" t="s">
        <v>231</v>
      </c>
    </row>
    <row r="777" s="77" customFormat="1" ht="32.8" customHeight="1" spans="1:17">
      <c r="A777" s="140" t="s">
        <v>1872</v>
      </c>
      <c r="B777" s="33">
        <v>1</v>
      </c>
      <c r="C777" s="33" t="s">
        <v>306</v>
      </c>
      <c r="D777" s="33" t="s">
        <v>257</v>
      </c>
      <c r="E777" s="206" t="s">
        <v>1873</v>
      </c>
      <c r="F777" s="142" t="s">
        <v>1304</v>
      </c>
      <c r="G777" s="34" t="s">
        <v>637</v>
      </c>
      <c r="H777" s="148" t="s">
        <v>115</v>
      </c>
      <c r="I777" s="32">
        <f t="shared" si="107"/>
        <v>1.5</v>
      </c>
      <c r="J777" s="32">
        <f t="shared" si="108"/>
        <v>1.5</v>
      </c>
      <c r="K777" s="32"/>
      <c r="L777" s="32"/>
      <c r="M777" s="32">
        <v>1.5</v>
      </c>
      <c r="N777" s="32"/>
      <c r="O777" s="32"/>
      <c r="P777" s="32"/>
      <c r="Q777" s="33" t="s">
        <v>231</v>
      </c>
    </row>
    <row r="778" s="77" customFormat="1" ht="32.8" customHeight="1" spans="1:17">
      <c r="A778" s="140" t="s">
        <v>1874</v>
      </c>
      <c r="B778" s="33">
        <v>1</v>
      </c>
      <c r="C778" s="33" t="s">
        <v>306</v>
      </c>
      <c r="D778" s="33" t="s">
        <v>257</v>
      </c>
      <c r="E778" s="206" t="s">
        <v>1601</v>
      </c>
      <c r="F778" s="142" t="s">
        <v>1304</v>
      </c>
      <c r="G778" s="34" t="s">
        <v>637</v>
      </c>
      <c r="H778" s="148" t="s">
        <v>115</v>
      </c>
      <c r="I778" s="32">
        <f t="shared" si="107"/>
        <v>1.5</v>
      </c>
      <c r="J778" s="32">
        <f t="shared" si="108"/>
        <v>1.5</v>
      </c>
      <c r="K778" s="32"/>
      <c r="L778" s="32"/>
      <c r="M778" s="32">
        <v>1.5</v>
      </c>
      <c r="N778" s="32"/>
      <c r="O778" s="32"/>
      <c r="P778" s="32"/>
      <c r="Q778" s="33" t="s">
        <v>231</v>
      </c>
    </row>
    <row r="779" s="77" customFormat="1" ht="32.8" customHeight="1" spans="1:17">
      <c r="A779" s="140" t="s">
        <v>1875</v>
      </c>
      <c r="B779" s="33">
        <v>1</v>
      </c>
      <c r="C779" s="33" t="s">
        <v>306</v>
      </c>
      <c r="D779" s="33" t="s">
        <v>257</v>
      </c>
      <c r="E779" s="206" t="s">
        <v>1876</v>
      </c>
      <c r="F779" s="142" t="s">
        <v>1304</v>
      </c>
      <c r="G779" s="34" t="s">
        <v>637</v>
      </c>
      <c r="H779" s="148" t="s">
        <v>115</v>
      </c>
      <c r="I779" s="32">
        <f t="shared" si="107"/>
        <v>1.5</v>
      </c>
      <c r="J779" s="32">
        <f t="shared" si="108"/>
        <v>1.5</v>
      </c>
      <c r="K779" s="32"/>
      <c r="L779" s="32"/>
      <c r="M779" s="32">
        <v>1.5</v>
      </c>
      <c r="N779" s="32"/>
      <c r="O779" s="32"/>
      <c r="P779" s="32"/>
      <c r="Q779" s="33" t="s">
        <v>231</v>
      </c>
    </row>
    <row r="780" s="77" customFormat="1" ht="32.8" customHeight="1" spans="1:17">
      <c r="A780" s="140" t="s">
        <v>1877</v>
      </c>
      <c r="B780" s="33">
        <v>1</v>
      </c>
      <c r="C780" s="33" t="s">
        <v>306</v>
      </c>
      <c r="D780" s="33" t="s">
        <v>257</v>
      </c>
      <c r="E780" s="206" t="s">
        <v>1876</v>
      </c>
      <c r="F780" s="142" t="s">
        <v>1304</v>
      </c>
      <c r="G780" s="34" t="s">
        <v>637</v>
      </c>
      <c r="H780" s="148" t="s">
        <v>115</v>
      </c>
      <c r="I780" s="32">
        <f t="shared" si="107"/>
        <v>1.5</v>
      </c>
      <c r="J780" s="32">
        <f t="shared" si="108"/>
        <v>1.5</v>
      </c>
      <c r="K780" s="32"/>
      <c r="L780" s="32"/>
      <c r="M780" s="32">
        <v>1.5</v>
      </c>
      <c r="N780" s="32"/>
      <c r="O780" s="32"/>
      <c r="P780" s="32"/>
      <c r="Q780" s="33" t="s">
        <v>231</v>
      </c>
    </row>
    <row r="781" s="77" customFormat="1" ht="32.8" customHeight="1" spans="1:17">
      <c r="A781" s="140" t="s">
        <v>1878</v>
      </c>
      <c r="B781" s="33">
        <v>1</v>
      </c>
      <c r="C781" s="33" t="s">
        <v>306</v>
      </c>
      <c r="D781" s="33" t="s">
        <v>257</v>
      </c>
      <c r="E781" s="206" t="s">
        <v>1879</v>
      </c>
      <c r="F781" s="142" t="s">
        <v>1304</v>
      </c>
      <c r="G781" s="34" t="s">
        <v>637</v>
      </c>
      <c r="H781" s="148" t="s">
        <v>115</v>
      </c>
      <c r="I781" s="32">
        <f t="shared" si="107"/>
        <v>1.5</v>
      </c>
      <c r="J781" s="32">
        <f t="shared" si="108"/>
        <v>1.5</v>
      </c>
      <c r="K781" s="32"/>
      <c r="L781" s="32"/>
      <c r="M781" s="32">
        <v>1.5</v>
      </c>
      <c r="N781" s="32"/>
      <c r="O781" s="32"/>
      <c r="P781" s="32"/>
      <c r="Q781" s="33" t="s">
        <v>231</v>
      </c>
    </row>
    <row r="782" s="77" customFormat="1" ht="32.8" customHeight="1" spans="1:17">
      <c r="A782" s="140" t="s">
        <v>1880</v>
      </c>
      <c r="B782" s="33">
        <v>1</v>
      </c>
      <c r="C782" s="33" t="s">
        <v>306</v>
      </c>
      <c r="D782" s="33" t="s">
        <v>257</v>
      </c>
      <c r="E782" s="206" t="s">
        <v>1881</v>
      </c>
      <c r="F782" s="142" t="s">
        <v>1304</v>
      </c>
      <c r="G782" s="34" t="s">
        <v>637</v>
      </c>
      <c r="H782" s="148" t="s">
        <v>115</v>
      </c>
      <c r="I782" s="32">
        <f t="shared" si="107"/>
        <v>1.5</v>
      </c>
      <c r="J782" s="32">
        <f t="shared" si="108"/>
        <v>1.5</v>
      </c>
      <c r="K782" s="32"/>
      <c r="L782" s="32"/>
      <c r="M782" s="32">
        <v>1.5</v>
      </c>
      <c r="N782" s="32"/>
      <c r="O782" s="32"/>
      <c r="P782" s="32"/>
      <c r="Q782" s="33" t="s">
        <v>231</v>
      </c>
    </row>
    <row r="783" s="77" customFormat="1" ht="32.8" customHeight="1" spans="1:17">
      <c r="A783" s="140" t="s">
        <v>1882</v>
      </c>
      <c r="B783" s="33">
        <v>1</v>
      </c>
      <c r="C783" s="33" t="s">
        <v>306</v>
      </c>
      <c r="D783" s="33" t="s">
        <v>257</v>
      </c>
      <c r="E783" s="206" t="s">
        <v>1883</v>
      </c>
      <c r="F783" s="142" t="s">
        <v>1304</v>
      </c>
      <c r="G783" s="34" t="s">
        <v>637</v>
      </c>
      <c r="H783" s="148" t="s">
        <v>115</v>
      </c>
      <c r="I783" s="32">
        <f t="shared" si="107"/>
        <v>1.5</v>
      </c>
      <c r="J783" s="32">
        <f t="shared" si="108"/>
        <v>1.5</v>
      </c>
      <c r="K783" s="32"/>
      <c r="L783" s="32"/>
      <c r="M783" s="32">
        <v>1.5</v>
      </c>
      <c r="N783" s="32"/>
      <c r="O783" s="32"/>
      <c r="P783" s="32"/>
      <c r="Q783" s="33" t="s">
        <v>231</v>
      </c>
    </row>
    <row r="784" s="77" customFormat="1" ht="32.8" customHeight="1" spans="1:17">
      <c r="A784" s="140" t="s">
        <v>1884</v>
      </c>
      <c r="B784" s="33">
        <v>1</v>
      </c>
      <c r="C784" s="33" t="s">
        <v>306</v>
      </c>
      <c r="D784" s="33" t="s">
        <v>257</v>
      </c>
      <c r="E784" s="206" t="s">
        <v>1883</v>
      </c>
      <c r="F784" s="142" t="s">
        <v>1304</v>
      </c>
      <c r="G784" s="34" t="s">
        <v>637</v>
      </c>
      <c r="H784" s="148" t="s">
        <v>115</v>
      </c>
      <c r="I784" s="32">
        <f t="shared" si="107"/>
        <v>1.5</v>
      </c>
      <c r="J784" s="32">
        <f t="shared" si="108"/>
        <v>1.5</v>
      </c>
      <c r="K784" s="32"/>
      <c r="L784" s="32"/>
      <c r="M784" s="32">
        <v>1.5</v>
      </c>
      <c r="N784" s="32"/>
      <c r="O784" s="32"/>
      <c r="P784" s="32"/>
      <c r="Q784" s="33" t="s">
        <v>231</v>
      </c>
    </row>
    <row r="785" s="77" customFormat="1" ht="32.8" customHeight="1" spans="1:17">
      <c r="A785" s="140" t="s">
        <v>1885</v>
      </c>
      <c r="B785" s="33">
        <v>1</v>
      </c>
      <c r="C785" s="33" t="s">
        <v>306</v>
      </c>
      <c r="D785" s="33" t="s">
        <v>257</v>
      </c>
      <c r="E785" s="206" t="s">
        <v>1510</v>
      </c>
      <c r="F785" s="142" t="s">
        <v>1304</v>
      </c>
      <c r="G785" s="34" t="s">
        <v>637</v>
      </c>
      <c r="H785" s="148" t="s">
        <v>115</v>
      </c>
      <c r="I785" s="32">
        <f t="shared" si="107"/>
        <v>1.5</v>
      </c>
      <c r="J785" s="32">
        <f t="shared" si="108"/>
        <v>1.5</v>
      </c>
      <c r="K785" s="32"/>
      <c r="L785" s="32"/>
      <c r="M785" s="32">
        <v>1.5</v>
      </c>
      <c r="N785" s="32"/>
      <c r="O785" s="32"/>
      <c r="P785" s="32"/>
      <c r="Q785" s="33" t="s">
        <v>231</v>
      </c>
    </row>
    <row r="786" s="77" customFormat="1" ht="32.8" customHeight="1" spans="1:17">
      <c r="A786" s="140" t="s">
        <v>1886</v>
      </c>
      <c r="B786" s="33">
        <v>1</v>
      </c>
      <c r="C786" s="33" t="s">
        <v>306</v>
      </c>
      <c r="D786" s="33" t="s">
        <v>257</v>
      </c>
      <c r="E786" s="206" t="s">
        <v>1620</v>
      </c>
      <c r="F786" s="142" t="s">
        <v>1304</v>
      </c>
      <c r="G786" s="34" t="s">
        <v>637</v>
      </c>
      <c r="H786" s="148" t="s">
        <v>115</v>
      </c>
      <c r="I786" s="32">
        <f t="shared" si="107"/>
        <v>1.5</v>
      </c>
      <c r="J786" s="32">
        <f t="shared" si="108"/>
        <v>1.5</v>
      </c>
      <c r="K786" s="32"/>
      <c r="L786" s="32"/>
      <c r="M786" s="32">
        <v>1.5</v>
      </c>
      <c r="N786" s="32"/>
      <c r="O786" s="32"/>
      <c r="P786" s="32"/>
      <c r="Q786" s="33" t="s">
        <v>231</v>
      </c>
    </row>
    <row r="787" s="77" customFormat="1" ht="32.8" customHeight="1" spans="1:17">
      <c r="A787" s="140" t="s">
        <v>1887</v>
      </c>
      <c r="B787" s="33">
        <v>1</v>
      </c>
      <c r="C787" s="33" t="s">
        <v>306</v>
      </c>
      <c r="D787" s="33" t="s">
        <v>257</v>
      </c>
      <c r="E787" s="206" t="s">
        <v>1888</v>
      </c>
      <c r="F787" s="142" t="s">
        <v>1304</v>
      </c>
      <c r="G787" s="34" t="s">
        <v>637</v>
      </c>
      <c r="H787" s="148" t="s">
        <v>115</v>
      </c>
      <c r="I787" s="32">
        <f t="shared" si="107"/>
        <v>1.5</v>
      </c>
      <c r="J787" s="32">
        <f t="shared" si="108"/>
        <v>1.5</v>
      </c>
      <c r="K787" s="32"/>
      <c r="L787" s="32"/>
      <c r="M787" s="32">
        <v>1.5</v>
      </c>
      <c r="N787" s="32"/>
      <c r="O787" s="32"/>
      <c r="P787" s="32"/>
      <c r="Q787" s="33" t="s">
        <v>231</v>
      </c>
    </row>
    <row r="788" s="77" customFormat="1" ht="32.8" customHeight="1" spans="1:17">
      <c r="A788" s="140" t="s">
        <v>1889</v>
      </c>
      <c r="B788" s="33">
        <v>1</v>
      </c>
      <c r="C788" s="33" t="s">
        <v>306</v>
      </c>
      <c r="D788" s="33" t="s">
        <v>257</v>
      </c>
      <c r="E788" s="206" t="s">
        <v>1890</v>
      </c>
      <c r="F788" s="142" t="s">
        <v>1304</v>
      </c>
      <c r="G788" s="34" t="s">
        <v>637</v>
      </c>
      <c r="H788" s="148" t="s">
        <v>115</v>
      </c>
      <c r="I788" s="32">
        <f t="shared" si="107"/>
        <v>1.5</v>
      </c>
      <c r="J788" s="32">
        <f t="shared" si="108"/>
        <v>1.5</v>
      </c>
      <c r="K788" s="32"/>
      <c r="L788" s="32"/>
      <c r="M788" s="32">
        <v>1.5</v>
      </c>
      <c r="N788" s="32"/>
      <c r="O788" s="32"/>
      <c r="P788" s="32"/>
      <c r="Q788" s="33" t="s">
        <v>231</v>
      </c>
    </row>
    <row r="789" s="77" customFormat="1" ht="32.8" customHeight="1" spans="1:17">
      <c r="A789" s="140" t="s">
        <v>1891</v>
      </c>
      <c r="B789" s="33">
        <v>1</v>
      </c>
      <c r="C789" s="33" t="s">
        <v>306</v>
      </c>
      <c r="D789" s="33" t="s">
        <v>257</v>
      </c>
      <c r="E789" s="206" t="s">
        <v>1892</v>
      </c>
      <c r="F789" s="142" t="s">
        <v>1304</v>
      </c>
      <c r="G789" s="34" t="s">
        <v>637</v>
      </c>
      <c r="H789" s="148" t="s">
        <v>115</v>
      </c>
      <c r="I789" s="32">
        <f t="shared" si="107"/>
        <v>1.5</v>
      </c>
      <c r="J789" s="32">
        <f t="shared" si="108"/>
        <v>1.5</v>
      </c>
      <c r="K789" s="32"/>
      <c r="L789" s="32"/>
      <c r="M789" s="32">
        <v>1.5</v>
      </c>
      <c r="N789" s="32"/>
      <c r="O789" s="32"/>
      <c r="P789" s="32"/>
      <c r="Q789" s="33" t="s">
        <v>231</v>
      </c>
    </row>
    <row r="790" s="77" customFormat="1" ht="32.8" customHeight="1" spans="1:17">
      <c r="A790" s="140" t="s">
        <v>1893</v>
      </c>
      <c r="B790" s="33">
        <v>1</v>
      </c>
      <c r="C790" s="33" t="s">
        <v>306</v>
      </c>
      <c r="D790" s="33" t="s">
        <v>257</v>
      </c>
      <c r="E790" s="206" t="s">
        <v>1894</v>
      </c>
      <c r="F790" s="142" t="s">
        <v>1304</v>
      </c>
      <c r="G790" s="34" t="s">
        <v>637</v>
      </c>
      <c r="H790" s="148" t="s">
        <v>115</v>
      </c>
      <c r="I790" s="32">
        <f t="shared" si="107"/>
        <v>1.5</v>
      </c>
      <c r="J790" s="32">
        <f t="shared" si="108"/>
        <v>1.5</v>
      </c>
      <c r="K790" s="32"/>
      <c r="L790" s="32"/>
      <c r="M790" s="32">
        <v>1.5</v>
      </c>
      <c r="N790" s="32"/>
      <c r="O790" s="32"/>
      <c r="P790" s="32"/>
      <c r="Q790" s="33" t="s">
        <v>231</v>
      </c>
    </row>
    <row r="791" s="77" customFormat="1" ht="32.8" customHeight="1" spans="1:17">
      <c r="A791" s="140" t="s">
        <v>1895</v>
      </c>
      <c r="B791" s="33">
        <v>1</v>
      </c>
      <c r="C791" s="33" t="s">
        <v>306</v>
      </c>
      <c r="D791" s="33" t="s">
        <v>257</v>
      </c>
      <c r="E791" s="206" t="s">
        <v>1883</v>
      </c>
      <c r="F791" s="142" t="s">
        <v>1304</v>
      </c>
      <c r="G791" s="34" t="s">
        <v>637</v>
      </c>
      <c r="H791" s="148" t="s">
        <v>115</v>
      </c>
      <c r="I791" s="32">
        <f t="shared" si="107"/>
        <v>1.5</v>
      </c>
      <c r="J791" s="32">
        <f t="shared" si="108"/>
        <v>1.5</v>
      </c>
      <c r="K791" s="32"/>
      <c r="L791" s="32"/>
      <c r="M791" s="32">
        <v>1.5</v>
      </c>
      <c r="N791" s="32"/>
      <c r="O791" s="32"/>
      <c r="P791" s="32"/>
      <c r="Q791" s="33" t="s">
        <v>231</v>
      </c>
    </row>
    <row r="792" s="77" customFormat="1" ht="32.8" customHeight="1" spans="1:17">
      <c r="A792" s="140" t="s">
        <v>1896</v>
      </c>
      <c r="B792" s="33">
        <v>1</v>
      </c>
      <c r="C792" s="33" t="s">
        <v>306</v>
      </c>
      <c r="D792" s="33" t="s">
        <v>257</v>
      </c>
      <c r="E792" s="206" t="s">
        <v>1897</v>
      </c>
      <c r="F792" s="142" t="s">
        <v>1304</v>
      </c>
      <c r="G792" s="34" t="s">
        <v>637</v>
      </c>
      <c r="H792" s="148" t="s">
        <v>115</v>
      </c>
      <c r="I792" s="32">
        <f t="shared" si="107"/>
        <v>1.5</v>
      </c>
      <c r="J792" s="32">
        <f t="shared" si="108"/>
        <v>1.5</v>
      </c>
      <c r="K792" s="32"/>
      <c r="L792" s="32"/>
      <c r="M792" s="32">
        <v>1.5</v>
      </c>
      <c r="N792" s="32"/>
      <c r="O792" s="32"/>
      <c r="P792" s="32"/>
      <c r="Q792" s="33" t="s">
        <v>231</v>
      </c>
    </row>
    <row r="793" s="77" customFormat="1" ht="32.8" customHeight="1" spans="1:17">
      <c r="A793" s="140" t="s">
        <v>1898</v>
      </c>
      <c r="B793" s="33">
        <v>1</v>
      </c>
      <c r="C793" s="33" t="s">
        <v>306</v>
      </c>
      <c r="D793" s="33" t="s">
        <v>257</v>
      </c>
      <c r="E793" s="206" t="s">
        <v>1899</v>
      </c>
      <c r="F793" s="142" t="s">
        <v>1304</v>
      </c>
      <c r="G793" s="34" t="s">
        <v>637</v>
      </c>
      <c r="H793" s="148" t="s">
        <v>115</v>
      </c>
      <c r="I793" s="32">
        <f t="shared" si="107"/>
        <v>1.5</v>
      </c>
      <c r="J793" s="32">
        <f t="shared" si="108"/>
        <v>1.5</v>
      </c>
      <c r="K793" s="32"/>
      <c r="L793" s="32"/>
      <c r="M793" s="32">
        <v>1.5</v>
      </c>
      <c r="N793" s="32"/>
      <c r="O793" s="32"/>
      <c r="P793" s="32"/>
      <c r="Q793" s="33" t="s">
        <v>231</v>
      </c>
    </row>
    <row r="794" s="77" customFormat="1" ht="32.8" customHeight="1" spans="1:17">
      <c r="A794" s="140" t="s">
        <v>1489</v>
      </c>
      <c r="B794" s="33">
        <v>1</v>
      </c>
      <c r="C794" s="33" t="s">
        <v>306</v>
      </c>
      <c r="D794" s="33" t="s">
        <v>257</v>
      </c>
      <c r="E794" s="206" t="s">
        <v>1900</v>
      </c>
      <c r="F794" s="142" t="s">
        <v>1304</v>
      </c>
      <c r="G794" s="34" t="s">
        <v>637</v>
      </c>
      <c r="H794" s="148" t="s">
        <v>115</v>
      </c>
      <c r="I794" s="32">
        <f t="shared" si="107"/>
        <v>1.5</v>
      </c>
      <c r="J794" s="32">
        <f t="shared" si="108"/>
        <v>1.5</v>
      </c>
      <c r="K794" s="32"/>
      <c r="L794" s="32"/>
      <c r="M794" s="32">
        <v>1.5</v>
      </c>
      <c r="N794" s="32"/>
      <c r="O794" s="32"/>
      <c r="P794" s="32"/>
      <c r="Q794" s="33" t="s">
        <v>231</v>
      </c>
    </row>
    <row r="795" s="77" customFormat="1" ht="32.8" customHeight="1" spans="1:17">
      <c r="A795" s="140" t="s">
        <v>1901</v>
      </c>
      <c r="B795" s="33">
        <v>1</v>
      </c>
      <c r="C795" s="33" t="s">
        <v>306</v>
      </c>
      <c r="D795" s="33" t="s">
        <v>257</v>
      </c>
      <c r="E795" s="206" t="s">
        <v>1902</v>
      </c>
      <c r="F795" s="142" t="s">
        <v>1304</v>
      </c>
      <c r="G795" s="34" t="s">
        <v>637</v>
      </c>
      <c r="H795" s="148" t="s">
        <v>115</v>
      </c>
      <c r="I795" s="32">
        <f t="shared" si="107"/>
        <v>1.5</v>
      </c>
      <c r="J795" s="32">
        <f t="shared" si="108"/>
        <v>1.5</v>
      </c>
      <c r="K795" s="32"/>
      <c r="L795" s="32"/>
      <c r="M795" s="32">
        <v>1.5</v>
      </c>
      <c r="N795" s="32"/>
      <c r="O795" s="32"/>
      <c r="P795" s="32"/>
      <c r="Q795" s="33" t="s">
        <v>231</v>
      </c>
    </row>
    <row r="796" s="77" customFormat="1" ht="32.8" customHeight="1" spans="1:17">
      <c r="A796" s="140" t="s">
        <v>1903</v>
      </c>
      <c r="B796" s="33">
        <v>1</v>
      </c>
      <c r="C796" s="33" t="s">
        <v>306</v>
      </c>
      <c r="D796" s="33" t="s">
        <v>257</v>
      </c>
      <c r="E796" s="206" t="s">
        <v>1904</v>
      </c>
      <c r="F796" s="142" t="s">
        <v>1304</v>
      </c>
      <c r="G796" s="34" t="s">
        <v>637</v>
      </c>
      <c r="H796" s="148" t="s">
        <v>115</v>
      </c>
      <c r="I796" s="32">
        <f t="shared" si="107"/>
        <v>1.5</v>
      </c>
      <c r="J796" s="32">
        <f t="shared" si="108"/>
        <v>1.5</v>
      </c>
      <c r="K796" s="32"/>
      <c r="L796" s="32"/>
      <c r="M796" s="32">
        <v>1.5</v>
      </c>
      <c r="N796" s="32"/>
      <c r="O796" s="32"/>
      <c r="P796" s="32"/>
      <c r="Q796" s="33" t="s">
        <v>231</v>
      </c>
    </row>
    <row r="797" s="77" customFormat="1" ht="32.8" customHeight="1" spans="1:17">
      <c r="A797" s="140" t="s">
        <v>1905</v>
      </c>
      <c r="B797" s="33">
        <v>1</v>
      </c>
      <c r="C797" s="33" t="s">
        <v>306</v>
      </c>
      <c r="D797" s="33" t="s">
        <v>257</v>
      </c>
      <c r="E797" s="206" t="s">
        <v>1906</v>
      </c>
      <c r="F797" s="142" t="s">
        <v>1304</v>
      </c>
      <c r="G797" s="34" t="s">
        <v>637</v>
      </c>
      <c r="H797" s="148" t="s">
        <v>115</v>
      </c>
      <c r="I797" s="32">
        <f t="shared" si="107"/>
        <v>1.5</v>
      </c>
      <c r="J797" s="32">
        <f t="shared" si="108"/>
        <v>1.5</v>
      </c>
      <c r="K797" s="32"/>
      <c r="L797" s="32"/>
      <c r="M797" s="32">
        <v>1.5</v>
      </c>
      <c r="N797" s="32"/>
      <c r="O797" s="32"/>
      <c r="P797" s="32"/>
      <c r="Q797" s="33" t="s">
        <v>231</v>
      </c>
    </row>
    <row r="798" s="77" customFormat="1" ht="32.8" customHeight="1" spans="1:17">
      <c r="A798" s="140" t="s">
        <v>1907</v>
      </c>
      <c r="B798" s="33">
        <v>1</v>
      </c>
      <c r="C798" s="33" t="s">
        <v>306</v>
      </c>
      <c r="D798" s="33" t="s">
        <v>257</v>
      </c>
      <c r="E798" s="206" t="s">
        <v>1908</v>
      </c>
      <c r="F798" s="142" t="s">
        <v>1304</v>
      </c>
      <c r="G798" s="34" t="s">
        <v>637</v>
      </c>
      <c r="H798" s="148" t="s">
        <v>115</v>
      </c>
      <c r="I798" s="32">
        <f t="shared" si="107"/>
        <v>1.5</v>
      </c>
      <c r="J798" s="32">
        <f t="shared" si="108"/>
        <v>1.5</v>
      </c>
      <c r="K798" s="32"/>
      <c r="L798" s="32"/>
      <c r="M798" s="32">
        <v>1.5</v>
      </c>
      <c r="N798" s="32"/>
      <c r="O798" s="32"/>
      <c r="P798" s="32"/>
      <c r="Q798" s="33" t="s">
        <v>231</v>
      </c>
    </row>
    <row r="799" s="77" customFormat="1" ht="32.8" customHeight="1" spans="1:17">
      <c r="A799" s="140" t="s">
        <v>1909</v>
      </c>
      <c r="B799" s="33">
        <v>1</v>
      </c>
      <c r="C799" s="33" t="s">
        <v>306</v>
      </c>
      <c r="D799" s="33" t="s">
        <v>257</v>
      </c>
      <c r="E799" s="206" t="s">
        <v>1908</v>
      </c>
      <c r="F799" s="142" t="s">
        <v>1304</v>
      </c>
      <c r="G799" s="34" t="s">
        <v>637</v>
      </c>
      <c r="H799" s="148" t="s">
        <v>115</v>
      </c>
      <c r="I799" s="32">
        <f t="shared" si="107"/>
        <v>1.5</v>
      </c>
      <c r="J799" s="32">
        <f t="shared" si="108"/>
        <v>1.5</v>
      </c>
      <c r="K799" s="32"/>
      <c r="L799" s="32"/>
      <c r="M799" s="32">
        <v>1.5</v>
      </c>
      <c r="N799" s="32"/>
      <c r="O799" s="32"/>
      <c r="P799" s="32"/>
      <c r="Q799" s="33" t="s">
        <v>231</v>
      </c>
    </row>
    <row r="800" s="77" customFormat="1" ht="32.8" customHeight="1" spans="1:17">
      <c r="A800" s="140" t="s">
        <v>1910</v>
      </c>
      <c r="B800" s="33">
        <v>1</v>
      </c>
      <c r="C800" s="33" t="s">
        <v>306</v>
      </c>
      <c r="D800" s="33" t="s">
        <v>257</v>
      </c>
      <c r="E800" s="206" t="s">
        <v>1911</v>
      </c>
      <c r="F800" s="142" t="s">
        <v>1304</v>
      </c>
      <c r="G800" s="34" t="s">
        <v>637</v>
      </c>
      <c r="H800" s="148" t="s">
        <v>115</v>
      </c>
      <c r="I800" s="32">
        <f t="shared" si="107"/>
        <v>1.5</v>
      </c>
      <c r="J800" s="32">
        <f t="shared" si="108"/>
        <v>1.5</v>
      </c>
      <c r="K800" s="32"/>
      <c r="L800" s="32"/>
      <c r="M800" s="32">
        <v>1.5</v>
      </c>
      <c r="N800" s="32"/>
      <c r="O800" s="32"/>
      <c r="P800" s="32"/>
      <c r="Q800" s="33" t="s">
        <v>231</v>
      </c>
    </row>
    <row r="801" s="77" customFormat="1" ht="32.8" customHeight="1" spans="1:17">
      <c r="A801" s="140" t="s">
        <v>1912</v>
      </c>
      <c r="B801" s="33">
        <v>1</v>
      </c>
      <c r="C801" s="33" t="s">
        <v>306</v>
      </c>
      <c r="D801" s="33" t="s">
        <v>257</v>
      </c>
      <c r="E801" s="206" t="s">
        <v>1913</v>
      </c>
      <c r="F801" s="142" t="s">
        <v>1304</v>
      </c>
      <c r="G801" s="34" t="s">
        <v>637</v>
      </c>
      <c r="H801" s="148" t="s">
        <v>115</v>
      </c>
      <c r="I801" s="32">
        <f t="shared" si="107"/>
        <v>1.5</v>
      </c>
      <c r="J801" s="32">
        <f t="shared" si="108"/>
        <v>1.5</v>
      </c>
      <c r="K801" s="32"/>
      <c r="L801" s="32"/>
      <c r="M801" s="32">
        <v>1.5</v>
      </c>
      <c r="N801" s="32"/>
      <c r="O801" s="32"/>
      <c r="P801" s="32"/>
      <c r="Q801" s="33" t="s">
        <v>231</v>
      </c>
    </row>
    <row r="802" s="77" customFormat="1" ht="32.8" customHeight="1" spans="1:17">
      <c r="A802" s="140" t="s">
        <v>1914</v>
      </c>
      <c r="B802" s="33">
        <v>1</v>
      </c>
      <c r="C802" s="33" t="s">
        <v>306</v>
      </c>
      <c r="D802" s="33" t="s">
        <v>257</v>
      </c>
      <c r="E802" s="206" t="s">
        <v>1915</v>
      </c>
      <c r="F802" s="142" t="s">
        <v>1304</v>
      </c>
      <c r="G802" s="34" t="s">
        <v>637</v>
      </c>
      <c r="H802" s="148" t="s">
        <v>115</v>
      </c>
      <c r="I802" s="32">
        <f t="shared" si="107"/>
        <v>1.5</v>
      </c>
      <c r="J802" s="32">
        <f t="shared" si="108"/>
        <v>1.5</v>
      </c>
      <c r="K802" s="32"/>
      <c r="L802" s="32"/>
      <c r="M802" s="32">
        <v>1.5</v>
      </c>
      <c r="N802" s="32"/>
      <c r="O802" s="32"/>
      <c r="P802" s="32"/>
      <c r="Q802" s="33" t="s">
        <v>231</v>
      </c>
    </row>
    <row r="803" s="77" customFormat="1" ht="32.8" customHeight="1" spans="1:17">
      <c r="A803" s="140" t="s">
        <v>1916</v>
      </c>
      <c r="B803" s="33">
        <v>1</v>
      </c>
      <c r="C803" s="33" t="s">
        <v>306</v>
      </c>
      <c r="D803" s="33" t="s">
        <v>257</v>
      </c>
      <c r="E803" s="206" t="s">
        <v>1917</v>
      </c>
      <c r="F803" s="142" t="s">
        <v>1304</v>
      </c>
      <c r="G803" s="34" t="s">
        <v>637</v>
      </c>
      <c r="H803" s="148" t="s">
        <v>115</v>
      </c>
      <c r="I803" s="32">
        <f t="shared" si="107"/>
        <v>1.5</v>
      </c>
      <c r="J803" s="32">
        <f t="shared" si="108"/>
        <v>1.5</v>
      </c>
      <c r="K803" s="32"/>
      <c r="L803" s="32"/>
      <c r="M803" s="32">
        <v>1.5</v>
      </c>
      <c r="N803" s="32"/>
      <c r="O803" s="32"/>
      <c r="P803" s="32"/>
      <c r="Q803" s="33" t="s">
        <v>231</v>
      </c>
    </row>
    <row r="804" s="77" customFormat="1" ht="32.8" customHeight="1" spans="1:17">
      <c r="A804" s="140" t="s">
        <v>1918</v>
      </c>
      <c r="B804" s="33">
        <v>1</v>
      </c>
      <c r="C804" s="33" t="s">
        <v>306</v>
      </c>
      <c r="D804" s="33" t="s">
        <v>257</v>
      </c>
      <c r="E804" s="206" t="s">
        <v>1919</v>
      </c>
      <c r="F804" s="142" t="s">
        <v>1304</v>
      </c>
      <c r="G804" s="34" t="s">
        <v>637</v>
      </c>
      <c r="H804" s="148" t="s">
        <v>115</v>
      </c>
      <c r="I804" s="32">
        <f t="shared" si="107"/>
        <v>1.5</v>
      </c>
      <c r="J804" s="32">
        <f t="shared" si="108"/>
        <v>1.5</v>
      </c>
      <c r="K804" s="32"/>
      <c r="L804" s="32"/>
      <c r="M804" s="32">
        <v>1.5</v>
      </c>
      <c r="N804" s="32"/>
      <c r="O804" s="32"/>
      <c r="P804" s="32"/>
      <c r="Q804" s="33" t="s">
        <v>231</v>
      </c>
    </row>
    <row r="805" s="77" customFormat="1" ht="32.8" customHeight="1" spans="1:17">
      <c r="A805" s="140" t="s">
        <v>1920</v>
      </c>
      <c r="B805" s="33">
        <v>1</v>
      </c>
      <c r="C805" s="33" t="s">
        <v>306</v>
      </c>
      <c r="D805" s="33" t="s">
        <v>257</v>
      </c>
      <c r="E805" s="206" t="s">
        <v>1921</v>
      </c>
      <c r="F805" s="142" t="s">
        <v>1304</v>
      </c>
      <c r="G805" s="34" t="s">
        <v>637</v>
      </c>
      <c r="H805" s="148" t="s">
        <v>115</v>
      </c>
      <c r="I805" s="32">
        <f t="shared" si="107"/>
        <v>1.5</v>
      </c>
      <c r="J805" s="32">
        <f t="shared" si="108"/>
        <v>1.5</v>
      </c>
      <c r="K805" s="32"/>
      <c r="L805" s="32"/>
      <c r="M805" s="32">
        <v>1.5</v>
      </c>
      <c r="N805" s="32"/>
      <c r="O805" s="32"/>
      <c r="P805" s="32"/>
      <c r="Q805" s="33" t="s">
        <v>231</v>
      </c>
    </row>
    <row r="806" s="77" customFormat="1" ht="32.8" customHeight="1" spans="1:17">
      <c r="A806" s="140" t="s">
        <v>1922</v>
      </c>
      <c r="B806" s="33">
        <v>1</v>
      </c>
      <c r="C806" s="33" t="s">
        <v>306</v>
      </c>
      <c r="D806" s="33" t="s">
        <v>257</v>
      </c>
      <c r="E806" s="206" t="s">
        <v>1923</v>
      </c>
      <c r="F806" s="142" t="s">
        <v>1304</v>
      </c>
      <c r="G806" s="34" t="s">
        <v>637</v>
      </c>
      <c r="H806" s="148" t="s">
        <v>115</v>
      </c>
      <c r="I806" s="32">
        <f t="shared" si="107"/>
        <v>1.5</v>
      </c>
      <c r="J806" s="32">
        <f t="shared" si="108"/>
        <v>1.5</v>
      </c>
      <c r="K806" s="32"/>
      <c r="L806" s="32"/>
      <c r="M806" s="32">
        <v>1.5</v>
      </c>
      <c r="N806" s="32"/>
      <c r="O806" s="32"/>
      <c r="P806" s="32"/>
      <c r="Q806" s="33" t="s">
        <v>231</v>
      </c>
    </row>
    <row r="807" s="77" customFormat="1" ht="32.8" customHeight="1" spans="1:17">
      <c r="A807" s="140" t="s">
        <v>1924</v>
      </c>
      <c r="B807" s="33">
        <v>1</v>
      </c>
      <c r="C807" s="33" t="s">
        <v>306</v>
      </c>
      <c r="D807" s="33" t="s">
        <v>257</v>
      </c>
      <c r="E807" s="206" t="s">
        <v>1925</v>
      </c>
      <c r="F807" s="142" t="s">
        <v>1304</v>
      </c>
      <c r="G807" s="34" t="s">
        <v>637</v>
      </c>
      <c r="H807" s="148" t="s">
        <v>115</v>
      </c>
      <c r="I807" s="32">
        <f t="shared" si="107"/>
        <v>1.5</v>
      </c>
      <c r="J807" s="32">
        <f t="shared" si="108"/>
        <v>1.5</v>
      </c>
      <c r="K807" s="32"/>
      <c r="L807" s="32"/>
      <c r="M807" s="32">
        <v>1.5</v>
      </c>
      <c r="N807" s="32"/>
      <c r="O807" s="32"/>
      <c r="P807" s="32"/>
      <c r="Q807" s="33" t="s">
        <v>231</v>
      </c>
    </row>
    <row r="808" s="77" customFormat="1" ht="32.8" customHeight="1" spans="1:17">
      <c r="A808" s="140" t="s">
        <v>1926</v>
      </c>
      <c r="B808" s="33">
        <v>1</v>
      </c>
      <c r="C808" s="33" t="s">
        <v>306</v>
      </c>
      <c r="D808" s="33" t="s">
        <v>257</v>
      </c>
      <c r="E808" s="206" t="s">
        <v>1927</v>
      </c>
      <c r="F808" s="142" t="s">
        <v>1304</v>
      </c>
      <c r="G808" s="34" t="s">
        <v>637</v>
      </c>
      <c r="H808" s="148" t="s">
        <v>115</v>
      </c>
      <c r="I808" s="32">
        <f t="shared" si="107"/>
        <v>1.5</v>
      </c>
      <c r="J808" s="32">
        <f t="shared" si="108"/>
        <v>1.5</v>
      </c>
      <c r="K808" s="32"/>
      <c r="L808" s="32"/>
      <c r="M808" s="32">
        <v>1.5</v>
      </c>
      <c r="N808" s="32"/>
      <c r="O808" s="32"/>
      <c r="P808" s="32"/>
      <c r="Q808" s="33" t="s">
        <v>231</v>
      </c>
    </row>
    <row r="809" s="77" customFormat="1" ht="32.8" customHeight="1" spans="1:17">
      <c r="A809" s="140" t="s">
        <v>1928</v>
      </c>
      <c r="B809" s="33">
        <v>1</v>
      </c>
      <c r="C809" s="33" t="s">
        <v>306</v>
      </c>
      <c r="D809" s="33" t="s">
        <v>257</v>
      </c>
      <c r="E809" s="206" t="s">
        <v>1929</v>
      </c>
      <c r="F809" s="142" t="s">
        <v>1304</v>
      </c>
      <c r="G809" s="34" t="s">
        <v>637</v>
      </c>
      <c r="H809" s="148" t="s">
        <v>115</v>
      </c>
      <c r="I809" s="32">
        <f t="shared" si="107"/>
        <v>1.5</v>
      </c>
      <c r="J809" s="32">
        <f t="shared" si="108"/>
        <v>1.5</v>
      </c>
      <c r="K809" s="32"/>
      <c r="L809" s="32"/>
      <c r="M809" s="32">
        <v>1.5</v>
      </c>
      <c r="N809" s="32"/>
      <c r="O809" s="32"/>
      <c r="P809" s="32"/>
      <c r="Q809" s="33" t="s">
        <v>231</v>
      </c>
    </row>
    <row r="810" s="77" customFormat="1" ht="32.8" customHeight="1" spans="1:17">
      <c r="A810" s="140" t="s">
        <v>1930</v>
      </c>
      <c r="B810" s="33">
        <v>1</v>
      </c>
      <c r="C810" s="33" t="s">
        <v>306</v>
      </c>
      <c r="D810" s="33" t="s">
        <v>257</v>
      </c>
      <c r="E810" s="206" t="s">
        <v>1931</v>
      </c>
      <c r="F810" s="142" t="s">
        <v>1304</v>
      </c>
      <c r="G810" s="34" t="s">
        <v>637</v>
      </c>
      <c r="H810" s="148" t="s">
        <v>115</v>
      </c>
      <c r="I810" s="32">
        <f t="shared" si="107"/>
        <v>1.5</v>
      </c>
      <c r="J810" s="32">
        <f t="shared" si="108"/>
        <v>1.5</v>
      </c>
      <c r="K810" s="32"/>
      <c r="L810" s="32"/>
      <c r="M810" s="32">
        <v>1.5</v>
      </c>
      <c r="N810" s="32"/>
      <c r="O810" s="32"/>
      <c r="P810" s="32"/>
      <c r="Q810" s="33" t="s">
        <v>231</v>
      </c>
    </row>
    <row r="811" s="77" customFormat="1" ht="32.8" customHeight="1" spans="1:17">
      <c r="A811" s="140" t="s">
        <v>1932</v>
      </c>
      <c r="B811" s="33">
        <v>1</v>
      </c>
      <c r="C811" s="33" t="s">
        <v>306</v>
      </c>
      <c r="D811" s="33" t="s">
        <v>257</v>
      </c>
      <c r="E811" s="206" t="s">
        <v>1575</v>
      </c>
      <c r="F811" s="142" t="s">
        <v>1304</v>
      </c>
      <c r="G811" s="34" t="s">
        <v>637</v>
      </c>
      <c r="H811" s="148" t="s">
        <v>115</v>
      </c>
      <c r="I811" s="32">
        <f t="shared" si="107"/>
        <v>1.5</v>
      </c>
      <c r="J811" s="32">
        <f t="shared" si="108"/>
        <v>1.5</v>
      </c>
      <c r="K811" s="32"/>
      <c r="L811" s="32"/>
      <c r="M811" s="32">
        <v>1.5</v>
      </c>
      <c r="N811" s="32"/>
      <c r="O811" s="32"/>
      <c r="P811" s="32"/>
      <c r="Q811" s="33" t="s">
        <v>231</v>
      </c>
    </row>
    <row r="812" s="77" customFormat="1" ht="32.8" customHeight="1" spans="1:17">
      <c r="A812" s="140" t="s">
        <v>1933</v>
      </c>
      <c r="B812" s="33">
        <v>1</v>
      </c>
      <c r="C812" s="33" t="s">
        <v>306</v>
      </c>
      <c r="D812" s="33" t="s">
        <v>257</v>
      </c>
      <c r="E812" s="206" t="s">
        <v>1601</v>
      </c>
      <c r="F812" s="142" t="s">
        <v>1304</v>
      </c>
      <c r="G812" s="34" t="s">
        <v>637</v>
      </c>
      <c r="H812" s="148" t="s">
        <v>115</v>
      </c>
      <c r="I812" s="32">
        <f t="shared" si="107"/>
        <v>1.5</v>
      </c>
      <c r="J812" s="32">
        <f t="shared" si="108"/>
        <v>1.5</v>
      </c>
      <c r="K812" s="32"/>
      <c r="L812" s="32"/>
      <c r="M812" s="32">
        <v>1.5</v>
      </c>
      <c r="N812" s="32"/>
      <c r="O812" s="32"/>
      <c r="P812" s="32"/>
      <c r="Q812" s="33" t="s">
        <v>231</v>
      </c>
    </row>
    <row r="813" s="77" customFormat="1" ht="32.8" customHeight="1" spans="1:17">
      <c r="A813" s="140" t="s">
        <v>1934</v>
      </c>
      <c r="B813" s="33">
        <v>1</v>
      </c>
      <c r="C813" s="33" t="s">
        <v>306</v>
      </c>
      <c r="D813" s="33" t="s">
        <v>257</v>
      </c>
      <c r="E813" s="206" t="s">
        <v>1935</v>
      </c>
      <c r="F813" s="142" t="s">
        <v>1304</v>
      </c>
      <c r="G813" s="34" t="s">
        <v>637</v>
      </c>
      <c r="H813" s="148" t="s">
        <v>115</v>
      </c>
      <c r="I813" s="32">
        <f t="shared" si="107"/>
        <v>1.5</v>
      </c>
      <c r="J813" s="32">
        <f t="shared" si="108"/>
        <v>1.5</v>
      </c>
      <c r="K813" s="32"/>
      <c r="L813" s="32"/>
      <c r="M813" s="32">
        <v>1.5</v>
      </c>
      <c r="N813" s="32"/>
      <c r="O813" s="32"/>
      <c r="P813" s="32"/>
      <c r="Q813" s="33" t="s">
        <v>231</v>
      </c>
    </row>
    <row r="814" s="77" customFormat="1" ht="32.8" customHeight="1" spans="1:17">
      <c r="A814" s="140" t="s">
        <v>1936</v>
      </c>
      <c r="B814" s="33">
        <v>1</v>
      </c>
      <c r="C814" s="33" t="s">
        <v>306</v>
      </c>
      <c r="D814" s="33" t="s">
        <v>257</v>
      </c>
      <c r="E814" s="206" t="s">
        <v>1618</v>
      </c>
      <c r="F814" s="142" t="s">
        <v>1304</v>
      </c>
      <c r="G814" s="34" t="s">
        <v>637</v>
      </c>
      <c r="H814" s="148" t="s">
        <v>115</v>
      </c>
      <c r="I814" s="32">
        <f t="shared" si="107"/>
        <v>1.5</v>
      </c>
      <c r="J814" s="32">
        <f t="shared" si="108"/>
        <v>1.5</v>
      </c>
      <c r="K814" s="32"/>
      <c r="L814" s="32"/>
      <c r="M814" s="32">
        <v>1.5</v>
      </c>
      <c r="N814" s="32"/>
      <c r="O814" s="32"/>
      <c r="P814" s="32"/>
      <c r="Q814" s="33" t="s">
        <v>231</v>
      </c>
    </row>
    <row r="815" s="77" customFormat="1" ht="32.8" customHeight="1" spans="1:17">
      <c r="A815" s="140" t="s">
        <v>1937</v>
      </c>
      <c r="B815" s="33">
        <v>1</v>
      </c>
      <c r="C815" s="33" t="s">
        <v>306</v>
      </c>
      <c r="D815" s="33" t="s">
        <v>257</v>
      </c>
      <c r="E815" s="206" t="s">
        <v>1938</v>
      </c>
      <c r="F815" s="142" t="s">
        <v>1304</v>
      </c>
      <c r="G815" s="34" t="s">
        <v>637</v>
      </c>
      <c r="H815" s="148" t="s">
        <v>115</v>
      </c>
      <c r="I815" s="32">
        <f t="shared" si="107"/>
        <v>1.5</v>
      </c>
      <c r="J815" s="32">
        <f t="shared" si="108"/>
        <v>1.5</v>
      </c>
      <c r="K815" s="32"/>
      <c r="L815" s="32"/>
      <c r="M815" s="32">
        <v>1.5</v>
      </c>
      <c r="N815" s="32"/>
      <c r="O815" s="32"/>
      <c r="P815" s="32"/>
      <c r="Q815" s="33" t="s">
        <v>231</v>
      </c>
    </row>
    <row r="816" s="77" customFormat="1" ht="32.8" customHeight="1" spans="1:17">
      <c r="A816" s="140" t="s">
        <v>1939</v>
      </c>
      <c r="B816" s="33">
        <v>1</v>
      </c>
      <c r="C816" s="33" t="s">
        <v>306</v>
      </c>
      <c r="D816" s="33" t="s">
        <v>257</v>
      </c>
      <c r="E816" s="206" t="s">
        <v>1940</v>
      </c>
      <c r="F816" s="142" t="s">
        <v>1304</v>
      </c>
      <c r="G816" s="34" t="s">
        <v>637</v>
      </c>
      <c r="H816" s="148" t="s">
        <v>115</v>
      </c>
      <c r="I816" s="32">
        <f t="shared" si="107"/>
        <v>1.5</v>
      </c>
      <c r="J816" s="32">
        <f t="shared" si="108"/>
        <v>1.5</v>
      </c>
      <c r="K816" s="32"/>
      <c r="L816" s="32"/>
      <c r="M816" s="32">
        <v>1.5</v>
      </c>
      <c r="N816" s="32"/>
      <c r="O816" s="32"/>
      <c r="P816" s="32"/>
      <c r="Q816" s="33" t="s">
        <v>231</v>
      </c>
    </row>
    <row r="817" s="77" customFormat="1" ht="32.8" customHeight="1" spans="1:17">
      <c r="A817" s="140" t="s">
        <v>1941</v>
      </c>
      <c r="B817" s="33">
        <v>1</v>
      </c>
      <c r="C817" s="33" t="s">
        <v>306</v>
      </c>
      <c r="D817" s="33" t="s">
        <v>257</v>
      </c>
      <c r="E817" s="206" t="s">
        <v>1942</v>
      </c>
      <c r="F817" s="142" t="s">
        <v>1304</v>
      </c>
      <c r="G817" s="34" t="s">
        <v>637</v>
      </c>
      <c r="H817" s="148" t="s">
        <v>115</v>
      </c>
      <c r="I817" s="32">
        <f t="shared" si="107"/>
        <v>1.5</v>
      </c>
      <c r="J817" s="32">
        <f t="shared" si="108"/>
        <v>1.5</v>
      </c>
      <c r="K817" s="32"/>
      <c r="L817" s="32"/>
      <c r="M817" s="32">
        <v>1.5</v>
      </c>
      <c r="N817" s="32"/>
      <c r="O817" s="32"/>
      <c r="P817" s="32"/>
      <c r="Q817" s="33" t="s">
        <v>231</v>
      </c>
    </row>
    <row r="818" s="77" customFormat="1" ht="32.8" customHeight="1" spans="1:17">
      <c r="A818" s="140" t="s">
        <v>1943</v>
      </c>
      <c r="B818" s="33">
        <v>1</v>
      </c>
      <c r="C818" s="33" t="s">
        <v>306</v>
      </c>
      <c r="D818" s="33" t="s">
        <v>257</v>
      </c>
      <c r="E818" s="206" t="s">
        <v>1944</v>
      </c>
      <c r="F818" s="142" t="s">
        <v>1304</v>
      </c>
      <c r="G818" s="34" t="s">
        <v>637</v>
      </c>
      <c r="H818" s="148" t="s">
        <v>115</v>
      </c>
      <c r="I818" s="32">
        <f t="shared" si="107"/>
        <v>1.5</v>
      </c>
      <c r="J818" s="32">
        <f t="shared" si="108"/>
        <v>1.5</v>
      </c>
      <c r="K818" s="32"/>
      <c r="L818" s="32"/>
      <c r="M818" s="32">
        <v>1.5</v>
      </c>
      <c r="N818" s="32"/>
      <c r="O818" s="32"/>
      <c r="P818" s="32"/>
      <c r="Q818" s="33" t="s">
        <v>231</v>
      </c>
    </row>
    <row r="819" s="77" customFormat="1" ht="32.8" customHeight="1" spans="1:17">
      <c r="A819" s="140" t="s">
        <v>1945</v>
      </c>
      <c r="B819" s="33">
        <v>1</v>
      </c>
      <c r="C819" s="33" t="s">
        <v>306</v>
      </c>
      <c r="D819" s="33" t="s">
        <v>257</v>
      </c>
      <c r="E819" s="206" t="s">
        <v>1522</v>
      </c>
      <c r="F819" s="142" t="s">
        <v>1304</v>
      </c>
      <c r="G819" s="34" t="s">
        <v>637</v>
      </c>
      <c r="H819" s="148" t="s">
        <v>115</v>
      </c>
      <c r="I819" s="32">
        <f t="shared" si="107"/>
        <v>1.5</v>
      </c>
      <c r="J819" s="32">
        <f t="shared" si="108"/>
        <v>1.5</v>
      </c>
      <c r="K819" s="32"/>
      <c r="L819" s="32"/>
      <c r="M819" s="32">
        <v>1.5</v>
      </c>
      <c r="N819" s="32"/>
      <c r="O819" s="32"/>
      <c r="P819" s="32"/>
      <c r="Q819" s="33" t="s">
        <v>231</v>
      </c>
    </row>
    <row r="820" s="77" customFormat="1" ht="32.8" customHeight="1" spans="1:17">
      <c r="A820" s="140" t="s">
        <v>1946</v>
      </c>
      <c r="B820" s="33">
        <v>1</v>
      </c>
      <c r="C820" s="33" t="s">
        <v>306</v>
      </c>
      <c r="D820" s="33" t="s">
        <v>257</v>
      </c>
      <c r="E820" s="206" t="s">
        <v>1947</v>
      </c>
      <c r="F820" s="142" t="s">
        <v>1304</v>
      </c>
      <c r="G820" s="34" t="s">
        <v>637</v>
      </c>
      <c r="H820" s="148" t="s">
        <v>115</v>
      </c>
      <c r="I820" s="32">
        <f t="shared" si="107"/>
        <v>1.5</v>
      </c>
      <c r="J820" s="32">
        <f t="shared" si="108"/>
        <v>1.5</v>
      </c>
      <c r="K820" s="32"/>
      <c r="L820" s="32"/>
      <c r="M820" s="32">
        <v>1.5</v>
      </c>
      <c r="N820" s="32"/>
      <c r="O820" s="32"/>
      <c r="P820" s="32"/>
      <c r="Q820" s="33" t="s">
        <v>231</v>
      </c>
    </row>
    <row r="821" s="77" customFormat="1" ht="32.8" customHeight="1" spans="1:17">
      <c r="A821" s="140" t="s">
        <v>1453</v>
      </c>
      <c r="B821" s="33">
        <v>1</v>
      </c>
      <c r="C821" s="33" t="s">
        <v>306</v>
      </c>
      <c r="D821" s="33" t="s">
        <v>257</v>
      </c>
      <c r="E821" s="206" t="s">
        <v>1948</v>
      </c>
      <c r="F821" s="142" t="s">
        <v>1304</v>
      </c>
      <c r="G821" s="34" t="s">
        <v>637</v>
      </c>
      <c r="H821" s="148" t="s">
        <v>115</v>
      </c>
      <c r="I821" s="32">
        <f t="shared" si="107"/>
        <v>1.5</v>
      </c>
      <c r="J821" s="32">
        <f t="shared" si="108"/>
        <v>1.5</v>
      </c>
      <c r="K821" s="32"/>
      <c r="L821" s="32"/>
      <c r="M821" s="32">
        <v>1.5</v>
      </c>
      <c r="N821" s="32"/>
      <c r="O821" s="32"/>
      <c r="P821" s="32"/>
      <c r="Q821" s="33" t="s">
        <v>231</v>
      </c>
    </row>
    <row r="822" s="77" customFormat="1" ht="32.8" customHeight="1" spans="1:17">
      <c r="A822" s="140" t="s">
        <v>1949</v>
      </c>
      <c r="B822" s="33">
        <v>1</v>
      </c>
      <c r="C822" s="33" t="s">
        <v>306</v>
      </c>
      <c r="D822" s="33" t="s">
        <v>257</v>
      </c>
      <c r="E822" s="206" t="s">
        <v>1950</v>
      </c>
      <c r="F822" s="142" t="s">
        <v>1304</v>
      </c>
      <c r="G822" s="34" t="s">
        <v>637</v>
      </c>
      <c r="H822" s="148" t="s">
        <v>115</v>
      </c>
      <c r="I822" s="32">
        <f t="shared" si="107"/>
        <v>1.5</v>
      </c>
      <c r="J822" s="32">
        <f t="shared" si="108"/>
        <v>1.5</v>
      </c>
      <c r="K822" s="32"/>
      <c r="L822" s="32"/>
      <c r="M822" s="32">
        <v>1.5</v>
      </c>
      <c r="N822" s="32"/>
      <c r="O822" s="32"/>
      <c r="P822" s="32"/>
      <c r="Q822" s="33" t="s">
        <v>231</v>
      </c>
    </row>
    <row r="823" s="77" customFormat="1" ht="32.8" customHeight="1" spans="1:17">
      <c r="A823" s="140" t="s">
        <v>1951</v>
      </c>
      <c r="B823" s="33">
        <v>1</v>
      </c>
      <c r="C823" s="33" t="s">
        <v>306</v>
      </c>
      <c r="D823" s="33" t="s">
        <v>257</v>
      </c>
      <c r="E823" s="206" t="s">
        <v>1952</v>
      </c>
      <c r="F823" s="142" t="s">
        <v>1304</v>
      </c>
      <c r="G823" s="34" t="s">
        <v>637</v>
      </c>
      <c r="H823" s="148" t="s">
        <v>115</v>
      </c>
      <c r="I823" s="32">
        <f t="shared" si="107"/>
        <v>1.5</v>
      </c>
      <c r="J823" s="32">
        <f t="shared" si="108"/>
        <v>1.5</v>
      </c>
      <c r="K823" s="32"/>
      <c r="L823" s="32"/>
      <c r="M823" s="32">
        <v>1.5</v>
      </c>
      <c r="N823" s="32"/>
      <c r="O823" s="32"/>
      <c r="P823" s="32"/>
      <c r="Q823" s="33" t="s">
        <v>231</v>
      </c>
    </row>
    <row r="824" s="77" customFormat="1" ht="32.8" customHeight="1" spans="1:17">
      <c r="A824" s="140" t="s">
        <v>1953</v>
      </c>
      <c r="B824" s="33">
        <v>1</v>
      </c>
      <c r="C824" s="33" t="s">
        <v>306</v>
      </c>
      <c r="D824" s="33" t="s">
        <v>257</v>
      </c>
      <c r="E824" s="206" t="s">
        <v>1954</v>
      </c>
      <c r="F824" s="142" t="s">
        <v>1304</v>
      </c>
      <c r="G824" s="34" t="s">
        <v>637</v>
      </c>
      <c r="H824" s="148" t="s">
        <v>115</v>
      </c>
      <c r="I824" s="32">
        <f t="shared" si="107"/>
        <v>1.5</v>
      </c>
      <c r="J824" s="32">
        <f t="shared" si="108"/>
        <v>1.5</v>
      </c>
      <c r="K824" s="32"/>
      <c r="L824" s="32"/>
      <c r="M824" s="32">
        <v>1.5</v>
      </c>
      <c r="N824" s="32"/>
      <c r="O824" s="32"/>
      <c r="P824" s="32"/>
      <c r="Q824" s="33" t="s">
        <v>231</v>
      </c>
    </row>
    <row r="825" s="77" customFormat="1" ht="32.8" customHeight="1" spans="1:17">
      <c r="A825" s="140" t="s">
        <v>1955</v>
      </c>
      <c r="B825" s="33">
        <v>1</v>
      </c>
      <c r="C825" s="33" t="s">
        <v>306</v>
      </c>
      <c r="D825" s="33" t="s">
        <v>257</v>
      </c>
      <c r="E825" s="206" t="s">
        <v>1956</v>
      </c>
      <c r="F825" s="142" t="s">
        <v>1304</v>
      </c>
      <c r="G825" s="34" t="s">
        <v>637</v>
      </c>
      <c r="H825" s="148" t="s">
        <v>115</v>
      </c>
      <c r="I825" s="32">
        <f t="shared" si="107"/>
        <v>1.5</v>
      </c>
      <c r="J825" s="32">
        <f t="shared" si="108"/>
        <v>1.5</v>
      </c>
      <c r="K825" s="32"/>
      <c r="L825" s="32"/>
      <c r="M825" s="32">
        <v>1.5</v>
      </c>
      <c r="N825" s="32"/>
      <c r="O825" s="32"/>
      <c r="P825" s="32"/>
      <c r="Q825" s="33" t="s">
        <v>231</v>
      </c>
    </row>
    <row r="826" s="77" customFormat="1" ht="32.8" customHeight="1" spans="1:17">
      <c r="A826" s="140" t="s">
        <v>1957</v>
      </c>
      <c r="B826" s="33">
        <v>1</v>
      </c>
      <c r="C826" s="33" t="s">
        <v>306</v>
      </c>
      <c r="D826" s="33" t="s">
        <v>257</v>
      </c>
      <c r="E826" s="206" t="s">
        <v>1698</v>
      </c>
      <c r="F826" s="142" t="s">
        <v>1304</v>
      </c>
      <c r="G826" s="34" t="s">
        <v>637</v>
      </c>
      <c r="H826" s="148" t="s">
        <v>115</v>
      </c>
      <c r="I826" s="32">
        <f t="shared" si="107"/>
        <v>1.5</v>
      </c>
      <c r="J826" s="32">
        <f t="shared" si="108"/>
        <v>1.5</v>
      </c>
      <c r="K826" s="32"/>
      <c r="L826" s="32"/>
      <c r="M826" s="32">
        <v>1.5</v>
      </c>
      <c r="N826" s="32"/>
      <c r="O826" s="32"/>
      <c r="P826" s="32"/>
      <c r="Q826" s="33" t="s">
        <v>231</v>
      </c>
    </row>
    <row r="827" s="77" customFormat="1" ht="32.8" customHeight="1" spans="1:17">
      <c r="A827" s="140" t="s">
        <v>1958</v>
      </c>
      <c r="B827" s="33">
        <v>1</v>
      </c>
      <c r="C827" s="33" t="s">
        <v>306</v>
      </c>
      <c r="D827" s="33" t="s">
        <v>257</v>
      </c>
      <c r="E827" s="206" t="s">
        <v>1698</v>
      </c>
      <c r="F827" s="142" t="s">
        <v>1304</v>
      </c>
      <c r="G827" s="34" t="s">
        <v>637</v>
      </c>
      <c r="H827" s="148" t="s">
        <v>115</v>
      </c>
      <c r="I827" s="32">
        <f t="shared" si="107"/>
        <v>1.5</v>
      </c>
      <c r="J827" s="32">
        <f t="shared" si="108"/>
        <v>1.5</v>
      </c>
      <c r="K827" s="32"/>
      <c r="L827" s="32"/>
      <c r="M827" s="32">
        <v>1.5</v>
      </c>
      <c r="N827" s="32"/>
      <c r="O827" s="32"/>
      <c r="P827" s="32"/>
      <c r="Q827" s="33" t="s">
        <v>231</v>
      </c>
    </row>
    <row r="828" s="77" customFormat="1" ht="32.8" customHeight="1" spans="1:17">
      <c r="A828" s="140" t="s">
        <v>1959</v>
      </c>
      <c r="B828" s="33">
        <v>1</v>
      </c>
      <c r="C828" s="33" t="s">
        <v>306</v>
      </c>
      <c r="D828" s="33" t="s">
        <v>257</v>
      </c>
      <c r="E828" s="206" t="s">
        <v>1809</v>
      </c>
      <c r="F828" s="142" t="s">
        <v>1304</v>
      </c>
      <c r="G828" s="34" t="s">
        <v>637</v>
      </c>
      <c r="H828" s="148" t="s">
        <v>115</v>
      </c>
      <c r="I828" s="32">
        <f t="shared" si="107"/>
        <v>1.5</v>
      </c>
      <c r="J828" s="32">
        <f t="shared" si="108"/>
        <v>1.5</v>
      </c>
      <c r="K828" s="32"/>
      <c r="L828" s="32"/>
      <c r="M828" s="32">
        <v>1.5</v>
      </c>
      <c r="N828" s="32"/>
      <c r="O828" s="32"/>
      <c r="P828" s="32"/>
      <c r="Q828" s="33" t="s">
        <v>231</v>
      </c>
    </row>
    <row r="829" s="77" customFormat="1" ht="32.8" customHeight="1" spans="1:17">
      <c r="A829" s="140" t="s">
        <v>1960</v>
      </c>
      <c r="B829" s="33">
        <v>1</v>
      </c>
      <c r="C829" s="33" t="s">
        <v>306</v>
      </c>
      <c r="D829" s="33" t="s">
        <v>257</v>
      </c>
      <c r="E829" s="206" t="s">
        <v>1651</v>
      </c>
      <c r="F829" s="142" t="s">
        <v>1304</v>
      </c>
      <c r="G829" s="34" t="s">
        <v>637</v>
      </c>
      <c r="H829" s="148" t="s">
        <v>115</v>
      </c>
      <c r="I829" s="32">
        <f t="shared" si="107"/>
        <v>1.5</v>
      </c>
      <c r="J829" s="32">
        <f t="shared" si="108"/>
        <v>1.5</v>
      </c>
      <c r="K829" s="32"/>
      <c r="L829" s="32"/>
      <c r="M829" s="32">
        <v>1.5</v>
      </c>
      <c r="N829" s="32"/>
      <c r="O829" s="32"/>
      <c r="P829" s="32"/>
      <c r="Q829" s="33" t="s">
        <v>231</v>
      </c>
    </row>
    <row r="830" s="77" customFormat="1" ht="32.8" customHeight="1" spans="1:17">
      <c r="A830" s="140" t="s">
        <v>1961</v>
      </c>
      <c r="B830" s="33">
        <v>1</v>
      </c>
      <c r="C830" s="33" t="s">
        <v>306</v>
      </c>
      <c r="D830" s="33" t="s">
        <v>257</v>
      </c>
      <c r="E830" s="206" t="s">
        <v>1651</v>
      </c>
      <c r="F830" s="142" t="s">
        <v>1304</v>
      </c>
      <c r="G830" s="34" t="s">
        <v>637</v>
      </c>
      <c r="H830" s="148" t="s">
        <v>115</v>
      </c>
      <c r="I830" s="32">
        <f t="shared" si="107"/>
        <v>1.5</v>
      </c>
      <c r="J830" s="32">
        <f t="shared" si="108"/>
        <v>1.5</v>
      </c>
      <c r="K830" s="32"/>
      <c r="L830" s="32"/>
      <c r="M830" s="32">
        <v>1.5</v>
      </c>
      <c r="N830" s="32"/>
      <c r="O830" s="32"/>
      <c r="P830" s="32"/>
      <c r="Q830" s="33" t="s">
        <v>231</v>
      </c>
    </row>
    <row r="831" s="77" customFormat="1" ht="32.8" customHeight="1" spans="1:17">
      <c r="A831" s="140" t="s">
        <v>1962</v>
      </c>
      <c r="B831" s="33">
        <v>1</v>
      </c>
      <c r="C831" s="33" t="s">
        <v>306</v>
      </c>
      <c r="D831" s="33" t="s">
        <v>257</v>
      </c>
      <c r="E831" s="206" t="s">
        <v>1963</v>
      </c>
      <c r="F831" s="142" t="s">
        <v>1304</v>
      </c>
      <c r="G831" s="34" t="s">
        <v>637</v>
      </c>
      <c r="H831" s="148" t="s">
        <v>115</v>
      </c>
      <c r="I831" s="32">
        <f t="shared" si="107"/>
        <v>1.5</v>
      </c>
      <c r="J831" s="32">
        <f t="shared" si="108"/>
        <v>1.5</v>
      </c>
      <c r="K831" s="32"/>
      <c r="L831" s="32"/>
      <c r="M831" s="32">
        <v>1.5</v>
      </c>
      <c r="N831" s="32"/>
      <c r="O831" s="32"/>
      <c r="P831" s="32"/>
      <c r="Q831" s="33" t="s">
        <v>231</v>
      </c>
    </row>
    <row r="832" s="77" customFormat="1" ht="32.8" customHeight="1" spans="1:17">
      <c r="A832" s="140" t="s">
        <v>1964</v>
      </c>
      <c r="B832" s="33">
        <v>1</v>
      </c>
      <c r="C832" s="33" t="s">
        <v>306</v>
      </c>
      <c r="D832" s="33" t="s">
        <v>257</v>
      </c>
      <c r="E832" s="206" t="s">
        <v>1965</v>
      </c>
      <c r="F832" s="142" t="s">
        <v>1304</v>
      </c>
      <c r="G832" s="34" t="s">
        <v>637</v>
      </c>
      <c r="H832" s="148" t="s">
        <v>115</v>
      </c>
      <c r="I832" s="32">
        <f t="shared" si="107"/>
        <v>1.5</v>
      </c>
      <c r="J832" s="32">
        <f t="shared" si="108"/>
        <v>1.5</v>
      </c>
      <c r="K832" s="32"/>
      <c r="L832" s="32"/>
      <c r="M832" s="32">
        <v>1.5</v>
      </c>
      <c r="N832" s="32"/>
      <c r="O832" s="32"/>
      <c r="P832" s="32"/>
      <c r="Q832" s="33" t="s">
        <v>231</v>
      </c>
    </row>
    <row r="833" s="77" customFormat="1" ht="32.8" customHeight="1" spans="1:17">
      <c r="A833" s="140" t="s">
        <v>1966</v>
      </c>
      <c r="B833" s="33">
        <v>1</v>
      </c>
      <c r="C833" s="33" t="s">
        <v>306</v>
      </c>
      <c r="D833" s="33" t="s">
        <v>257</v>
      </c>
      <c r="E833" s="206" t="s">
        <v>1967</v>
      </c>
      <c r="F833" s="142" t="s">
        <v>1304</v>
      </c>
      <c r="G833" s="34" t="s">
        <v>637</v>
      </c>
      <c r="H833" s="148" t="s">
        <v>115</v>
      </c>
      <c r="I833" s="32">
        <f t="shared" si="107"/>
        <v>1.5</v>
      </c>
      <c r="J833" s="32">
        <f t="shared" si="108"/>
        <v>1.5</v>
      </c>
      <c r="K833" s="32"/>
      <c r="L833" s="32"/>
      <c r="M833" s="32">
        <v>1.5</v>
      </c>
      <c r="N833" s="32"/>
      <c r="O833" s="32"/>
      <c r="P833" s="32"/>
      <c r="Q833" s="33" t="s">
        <v>231</v>
      </c>
    </row>
    <row r="834" s="77" customFormat="1" ht="32.8" customHeight="1" spans="1:17">
      <c r="A834" s="140" t="s">
        <v>1968</v>
      </c>
      <c r="B834" s="33">
        <v>1</v>
      </c>
      <c r="C834" s="33" t="s">
        <v>306</v>
      </c>
      <c r="D834" s="33" t="s">
        <v>257</v>
      </c>
      <c r="E834" s="206" t="s">
        <v>1969</v>
      </c>
      <c r="F834" s="142" t="s">
        <v>1304</v>
      </c>
      <c r="G834" s="34" t="s">
        <v>637</v>
      </c>
      <c r="H834" s="148" t="s">
        <v>115</v>
      </c>
      <c r="I834" s="32">
        <f t="shared" si="107"/>
        <v>1.5</v>
      </c>
      <c r="J834" s="32">
        <f t="shared" si="108"/>
        <v>1.5</v>
      </c>
      <c r="K834" s="32"/>
      <c r="L834" s="32"/>
      <c r="M834" s="32">
        <v>1.5</v>
      </c>
      <c r="N834" s="32"/>
      <c r="O834" s="32"/>
      <c r="P834" s="32"/>
      <c r="Q834" s="33" t="s">
        <v>231</v>
      </c>
    </row>
    <row r="835" s="77" customFormat="1" ht="32.8" customHeight="1" spans="1:17">
      <c r="A835" s="140" t="s">
        <v>1970</v>
      </c>
      <c r="B835" s="33">
        <v>1</v>
      </c>
      <c r="C835" s="33" t="s">
        <v>306</v>
      </c>
      <c r="D835" s="33" t="s">
        <v>257</v>
      </c>
      <c r="E835" s="206" t="s">
        <v>1971</v>
      </c>
      <c r="F835" s="142" t="s">
        <v>1304</v>
      </c>
      <c r="G835" s="34" t="s">
        <v>637</v>
      </c>
      <c r="H835" s="148" t="s">
        <v>115</v>
      </c>
      <c r="I835" s="32">
        <f t="shared" si="107"/>
        <v>1.5</v>
      </c>
      <c r="J835" s="32">
        <f t="shared" si="108"/>
        <v>1.5</v>
      </c>
      <c r="K835" s="32"/>
      <c r="L835" s="32"/>
      <c r="M835" s="32">
        <v>1.5</v>
      </c>
      <c r="N835" s="32"/>
      <c r="O835" s="32"/>
      <c r="P835" s="32"/>
      <c r="Q835" s="33" t="s">
        <v>231</v>
      </c>
    </row>
    <row r="836" s="77" customFormat="1" ht="32.8" customHeight="1" spans="1:17">
      <c r="A836" s="140" t="s">
        <v>1972</v>
      </c>
      <c r="B836" s="33">
        <v>1</v>
      </c>
      <c r="C836" s="33" t="s">
        <v>306</v>
      </c>
      <c r="D836" s="33" t="s">
        <v>257</v>
      </c>
      <c r="E836" s="206" t="s">
        <v>1973</v>
      </c>
      <c r="F836" s="142" t="s">
        <v>1304</v>
      </c>
      <c r="G836" s="34" t="s">
        <v>637</v>
      </c>
      <c r="H836" s="148" t="s">
        <v>115</v>
      </c>
      <c r="I836" s="32">
        <f t="shared" ref="I836:I899" si="109">SUM(J836,N836:P836)</f>
        <v>1.5</v>
      </c>
      <c r="J836" s="32">
        <f t="shared" ref="J836:J899" si="110">SUM(K836:M836)</f>
        <v>1.5</v>
      </c>
      <c r="K836" s="32"/>
      <c r="L836" s="32"/>
      <c r="M836" s="32">
        <v>1.5</v>
      </c>
      <c r="N836" s="32"/>
      <c r="O836" s="32"/>
      <c r="P836" s="32"/>
      <c r="Q836" s="33" t="s">
        <v>231</v>
      </c>
    </row>
    <row r="837" s="77" customFormat="1" ht="32.8" customHeight="1" spans="1:17">
      <c r="A837" s="140" t="s">
        <v>1974</v>
      </c>
      <c r="B837" s="33">
        <v>1</v>
      </c>
      <c r="C837" s="33" t="s">
        <v>306</v>
      </c>
      <c r="D837" s="33" t="s">
        <v>257</v>
      </c>
      <c r="E837" s="206" t="s">
        <v>1975</v>
      </c>
      <c r="F837" s="142" t="s">
        <v>1304</v>
      </c>
      <c r="G837" s="34" t="s">
        <v>637</v>
      </c>
      <c r="H837" s="148" t="s">
        <v>115</v>
      </c>
      <c r="I837" s="32">
        <f t="shared" si="109"/>
        <v>1.5</v>
      </c>
      <c r="J837" s="32">
        <f t="shared" si="110"/>
        <v>1.5</v>
      </c>
      <c r="K837" s="32"/>
      <c r="L837" s="32"/>
      <c r="M837" s="32">
        <v>1.5</v>
      </c>
      <c r="N837" s="32"/>
      <c r="O837" s="32"/>
      <c r="P837" s="32"/>
      <c r="Q837" s="33" t="s">
        <v>231</v>
      </c>
    </row>
    <row r="838" s="77" customFormat="1" ht="32.8" customHeight="1" spans="1:17">
      <c r="A838" s="140" t="s">
        <v>1976</v>
      </c>
      <c r="B838" s="33">
        <v>1</v>
      </c>
      <c r="C838" s="33" t="s">
        <v>306</v>
      </c>
      <c r="D838" s="33" t="s">
        <v>257</v>
      </c>
      <c r="E838" s="206" t="s">
        <v>1977</v>
      </c>
      <c r="F838" s="142" t="s">
        <v>1304</v>
      </c>
      <c r="G838" s="34" t="s">
        <v>637</v>
      </c>
      <c r="H838" s="148" t="s">
        <v>115</v>
      </c>
      <c r="I838" s="32">
        <f t="shared" si="109"/>
        <v>1.5</v>
      </c>
      <c r="J838" s="32">
        <f t="shared" si="110"/>
        <v>1.5</v>
      </c>
      <c r="K838" s="32"/>
      <c r="L838" s="32"/>
      <c r="M838" s="32">
        <v>1.5</v>
      </c>
      <c r="N838" s="32"/>
      <c r="O838" s="32"/>
      <c r="P838" s="32"/>
      <c r="Q838" s="33" t="s">
        <v>231</v>
      </c>
    </row>
    <row r="839" s="77" customFormat="1" ht="32.8" customHeight="1" spans="1:17">
      <c r="A839" s="140" t="s">
        <v>1978</v>
      </c>
      <c r="B839" s="33">
        <v>1</v>
      </c>
      <c r="C839" s="33" t="s">
        <v>306</v>
      </c>
      <c r="D839" s="33" t="s">
        <v>257</v>
      </c>
      <c r="E839" s="206" t="s">
        <v>1979</v>
      </c>
      <c r="F839" s="142" t="s">
        <v>1304</v>
      </c>
      <c r="G839" s="34" t="s">
        <v>637</v>
      </c>
      <c r="H839" s="148" t="s">
        <v>115</v>
      </c>
      <c r="I839" s="32">
        <f t="shared" si="109"/>
        <v>1.5</v>
      </c>
      <c r="J839" s="32">
        <f t="shared" si="110"/>
        <v>1.5</v>
      </c>
      <c r="K839" s="32"/>
      <c r="L839" s="32"/>
      <c r="M839" s="32">
        <v>1.5</v>
      </c>
      <c r="N839" s="32"/>
      <c r="O839" s="32"/>
      <c r="P839" s="32"/>
      <c r="Q839" s="33" t="s">
        <v>231</v>
      </c>
    </row>
    <row r="840" s="77" customFormat="1" ht="32.8" customHeight="1" spans="1:17">
      <c r="A840" s="140" t="s">
        <v>1980</v>
      </c>
      <c r="B840" s="33">
        <v>1</v>
      </c>
      <c r="C840" s="33" t="s">
        <v>306</v>
      </c>
      <c r="D840" s="33" t="s">
        <v>257</v>
      </c>
      <c r="E840" s="206" t="s">
        <v>1981</v>
      </c>
      <c r="F840" s="142" t="s">
        <v>1304</v>
      </c>
      <c r="G840" s="34" t="s">
        <v>637</v>
      </c>
      <c r="H840" s="148" t="s">
        <v>115</v>
      </c>
      <c r="I840" s="32">
        <f t="shared" si="109"/>
        <v>1.5</v>
      </c>
      <c r="J840" s="32">
        <f t="shared" si="110"/>
        <v>1.5</v>
      </c>
      <c r="K840" s="32"/>
      <c r="L840" s="32"/>
      <c r="M840" s="32">
        <v>1.5</v>
      </c>
      <c r="N840" s="32"/>
      <c r="O840" s="32"/>
      <c r="P840" s="32"/>
      <c r="Q840" s="33" t="s">
        <v>231</v>
      </c>
    </row>
    <row r="841" s="77" customFormat="1" ht="32.8" customHeight="1" spans="1:17">
      <c r="A841" s="140" t="s">
        <v>1982</v>
      </c>
      <c r="B841" s="33">
        <v>1</v>
      </c>
      <c r="C841" s="33" t="s">
        <v>306</v>
      </c>
      <c r="D841" s="33" t="s">
        <v>257</v>
      </c>
      <c r="E841" s="206" t="s">
        <v>1983</v>
      </c>
      <c r="F841" s="142" t="s">
        <v>1304</v>
      </c>
      <c r="G841" s="34" t="s">
        <v>637</v>
      </c>
      <c r="H841" s="148" t="s">
        <v>115</v>
      </c>
      <c r="I841" s="32">
        <f t="shared" si="109"/>
        <v>1.5</v>
      </c>
      <c r="J841" s="32">
        <f t="shared" si="110"/>
        <v>1.5</v>
      </c>
      <c r="K841" s="32"/>
      <c r="L841" s="32"/>
      <c r="M841" s="32">
        <v>1.5</v>
      </c>
      <c r="N841" s="32"/>
      <c r="O841" s="32"/>
      <c r="P841" s="32"/>
      <c r="Q841" s="33" t="s">
        <v>231</v>
      </c>
    </row>
    <row r="842" s="77" customFormat="1" ht="32.8" customHeight="1" spans="1:17">
      <c r="A842" s="140" t="s">
        <v>1984</v>
      </c>
      <c r="B842" s="33">
        <v>1</v>
      </c>
      <c r="C842" s="33" t="s">
        <v>306</v>
      </c>
      <c r="D842" s="33" t="s">
        <v>257</v>
      </c>
      <c r="E842" s="206" t="s">
        <v>1985</v>
      </c>
      <c r="F842" s="142" t="s">
        <v>1304</v>
      </c>
      <c r="G842" s="34" t="s">
        <v>637</v>
      </c>
      <c r="H842" s="148" t="s">
        <v>115</v>
      </c>
      <c r="I842" s="32">
        <f t="shared" si="109"/>
        <v>1.5</v>
      </c>
      <c r="J842" s="32">
        <f t="shared" si="110"/>
        <v>1.5</v>
      </c>
      <c r="K842" s="32"/>
      <c r="L842" s="32"/>
      <c r="M842" s="32">
        <v>1.5</v>
      </c>
      <c r="N842" s="32"/>
      <c r="O842" s="32"/>
      <c r="P842" s="32"/>
      <c r="Q842" s="33" t="s">
        <v>231</v>
      </c>
    </row>
    <row r="843" s="77" customFormat="1" ht="32.8" customHeight="1" spans="1:17">
      <c r="A843" s="140" t="s">
        <v>1986</v>
      </c>
      <c r="B843" s="33">
        <v>1</v>
      </c>
      <c r="C843" s="33" t="s">
        <v>306</v>
      </c>
      <c r="D843" s="33" t="s">
        <v>257</v>
      </c>
      <c r="E843" s="206" t="s">
        <v>1987</v>
      </c>
      <c r="F843" s="142" t="s">
        <v>1304</v>
      </c>
      <c r="G843" s="34" t="s">
        <v>637</v>
      </c>
      <c r="H843" s="148" t="s">
        <v>115</v>
      </c>
      <c r="I843" s="32">
        <f t="shared" si="109"/>
        <v>1.5</v>
      </c>
      <c r="J843" s="32">
        <f t="shared" si="110"/>
        <v>1.5</v>
      </c>
      <c r="K843" s="32"/>
      <c r="L843" s="32"/>
      <c r="M843" s="32">
        <v>1.5</v>
      </c>
      <c r="N843" s="32"/>
      <c r="O843" s="32"/>
      <c r="P843" s="32"/>
      <c r="Q843" s="33" t="s">
        <v>231</v>
      </c>
    </row>
    <row r="844" s="77" customFormat="1" ht="32.8" customHeight="1" spans="1:17">
      <c r="A844" s="140" t="s">
        <v>1988</v>
      </c>
      <c r="B844" s="33">
        <v>1</v>
      </c>
      <c r="C844" s="33" t="s">
        <v>306</v>
      </c>
      <c r="D844" s="33" t="s">
        <v>257</v>
      </c>
      <c r="E844" s="206" t="s">
        <v>1989</v>
      </c>
      <c r="F844" s="142" t="s">
        <v>1304</v>
      </c>
      <c r="G844" s="34" t="s">
        <v>637</v>
      </c>
      <c r="H844" s="148" t="s">
        <v>115</v>
      </c>
      <c r="I844" s="32">
        <f t="shared" si="109"/>
        <v>1.5</v>
      </c>
      <c r="J844" s="32">
        <f t="shared" si="110"/>
        <v>1.5</v>
      </c>
      <c r="K844" s="32"/>
      <c r="L844" s="32"/>
      <c r="M844" s="32">
        <v>1.5</v>
      </c>
      <c r="N844" s="32"/>
      <c r="O844" s="32"/>
      <c r="P844" s="32"/>
      <c r="Q844" s="33" t="s">
        <v>231</v>
      </c>
    </row>
    <row r="845" s="77" customFormat="1" ht="32.8" customHeight="1" spans="1:17">
      <c r="A845" s="140" t="s">
        <v>1990</v>
      </c>
      <c r="B845" s="33">
        <v>1</v>
      </c>
      <c r="C845" s="33" t="s">
        <v>306</v>
      </c>
      <c r="D845" s="33" t="s">
        <v>257</v>
      </c>
      <c r="E845" s="206" t="s">
        <v>1971</v>
      </c>
      <c r="F845" s="142" t="s">
        <v>1304</v>
      </c>
      <c r="G845" s="34" t="s">
        <v>637</v>
      </c>
      <c r="H845" s="148" t="s">
        <v>115</v>
      </c>
      <c r="I845" s="32">
        <f t="shared" si="109"/>
        <v>1.5</v>
      </c>
      <c r="J845" s="32">
        <f t="shared" si="110"/>
        <v>1.5</v>
      </c>
      <c r="K845" s="32"/>
      <c r="L845" s="32"/>
      <c r="M845" s="32">
        <v>1.5</v>
      </c>
      <c r="N845" s="32"/>
      <c r="O845" s="32"/>
      <c r="P845" s="32"/>
      <c r="Q845" s="33" t="s">
        <v>231</v>
      </c>
    </row>
    <row r="846" s="77" customFormat="1" ht="32.8" customHeight="1" spans="1:17">
      <c r="A846" s="140" t="s">
        <v>1991</v>
      </c>
      <c r="B846" s="33">
        <v>1</v>
      </c>
      <c r="C846" s="33" t="s">
        <v>306</v>
      </c>
      <c r="D846" s="33" t="s">
        <v>257</v>
      </c>
      <c r="E846" s="206" t="s">
        <v>1992</v>
      </c>
      <c r="F846" s="142" t="s">
        <v>1304</v>
      </c>
      <c r="G846" s="34" t="s">
        <v>637</v>
      </c>
      <c r="H846" s="148" t="s">
        <v>115</v>
      </c>
      <c r="I846" s="32">
        <f t="shared" si="109"/>
        <v>1.5</v>
      </c>
      <c r="J846" s="32">
        <f t="shared" si="110"/>
        <v>1.5</v>
      </c>
      <c r="K846" s="32"/>
      <c r="L846" s="32"/>
      <c r="M846" s="32">
        <v>1.5</v>
      </c>
      <c r="N846" s="32"/>
      <c r="O846" s="32"/>
      <c r="P846" s="32"/>
      <c r="Q846" s="33" t="s">
        <v>231</v>
      </c>
    </row>
    <row r="847" s="77" customFormat="1" ht="32.8" customHeight="1" spans="1:17">
      <c r="A847" s="140" t="s">
        <v>1993</v>
      </c>
      <c r="B847" s="33">
        <v>1</v>
      </c>
      <c r="C847" s="33" t="s">
        <v>306</v>
      </c>
      <c r="D847" s="33" t="s">
        <v>257</v>
      </c>
      <c r="E847" s="206" t="s">
        <v>1994</v>
      </c>
      <c r="F847" s="142" t="s">
        <v>1304</v>
      </c>
      <c r="G847" s="34" t="s">
        <v>637</v>
      </c>
      <c r="H847" s="148" t="s">
        <v>115</v>
      </c>
      <c r="I847" s="32">
        <f t="shared" si="109"/>
        <v>1.5</v>
      </c>
      <c r="J847" s="32">
        <f t="shared" si="110"/>
        <v>1.5</v>
      </c>
      <c r="K847" s="32"/>
      <c r="L847" s="32"/>
      <c r="M847" s="32">
        <v>1.5</v>
      </c>
      <c r="N847" s="32"/>
      <c r="O847" s="32"/>
      <c r="P847" s="32"/>
      <c r="Q847" s="33" t="s">
        <v>231</v>
      </c>
    </row>
    <row r="848" s="77" customFormat="1" ht="32.8" customHeight="1" spans="1:17">
      <c r="A848" s="140" t="s">
        <v>1995</v>
      </c>
      <c r="B848" s="33">
        <v>1</v>
      </c>
      <c r="C848" s="33" t="s">
        <v>306</v>
      </c>
      <c r="D848" s="33" t="s">
        <v>257</v>
      </c>
      <c r="E848" s="206" t="s">
        <v>1969</v>
      </c>
      <c r="F848" s="142" t="s">
        <v>1304</v>
      </c>
      <c r="G848" s="34" t="s">
        <v>637</v>
      </c>
      <c r="H848" s="148" t="s">
        <v>115</v>
      </c>
      <c r="I848" s="32">
        <f t="shared" si="109"/>
        <v>1.5</v>
      </c>
      <c r="J848" s="32">
        <f t="shared" si="110"/>
        <v>1.5</v>
      </c>
      <c r="K848" s="32"/>
      <c r="L848" s="32"/>
      <c r="M848" s="32">
        <v>1.5</v>
      </c>
      <c r="N848" s="32"/>
      <c r="O848" s="32"/>
      <c r="P848" s="32"/>
      <c r="Q848" s="33" t="s">
        <v>231</v>
      </c>
    </row>
    <row r="849" s="77" customFormat="1" ht="32.8" customHeight="1" spans="1:17">
      <c r="A849" s="140" t="s">
        <v>1996</v>
      </c>
      <c r="B849" s="33">
        <v>1</v>
      </c>
      <c r="C849" s="33" t="s">
        <v>306</v>
      </c>
      <c r="D849" s="33" t="s">
        <v>257</v>
      </c>
      <c r="E849" s="206" t="s">
        <v>1641</v>
      </c>
      <c r="F849" s="142" t="s">
        <v>1304</v>
      </c>
      <c r="G849" s="34" t="s">
        <v>637</v>
      </c>
      <c r="H849" s="148" t="s">
        <v>115</v>
      </c>
      <c r="I849" s="32">
        <f t="shared" si="109"/>
        <v>1.5</v>
      </c>
      <c r="J849" s="32">
        <f t="shared" si="110"/>
        <v>1.5</v>
      </c>
      <c r="K849" s="32"/>
      <c r="L849" s="32"/>
      <c r="M849" s="32">
        <v>1.5</v>
      </c>
      <c r="N849" s="32"/>
      <c r="O849" s="32"/>
      <c r="P849" s="32"/>
      <c r="Q849" s="33" t="s">
        <v>231</v>
      </c>
    </row>
    <row r="850" s="77" customFormat="1" ht="32.8" customHeight="1" spans="1:17">
      <c r="A850" s="140" t="s">
        <v>1997</v>
      </c>
      <c r="B850" s="33">
        <v>1</v>
      </c>
      <c r="C850" s="33" t="s">
        <v>306</v>
      </c>
      <c r="D850" s="33" t="s">
        <v>257</v>
      </c>
      <c r="E850" s="206" t="s">
        <v>1998</v>
      </c>
      <c r="F850" s="142" t="s">
        <v>1304</v>
      </c>
      <c r="G850" s="34" t="s">
        <v>637</v>
      </c>
      <c r="H850" s="148" t="s">
        <v>115</v>
      </c>
      <c r="I850" s="32">
        <f t="shared" si="109"/>
        <v>1.5</v>
      </c>
      <c r="J850" s="32">
        <f t="shared" si="110"/>
        <v>1.5</v>
      </c>
      <c r="K850" s="32"/>
      <c r="L850" s="32"/>
      <c r="M850" s="32">
        <v>1.5</v>
      </c>
      <c r="N850" s="32"/>
      <c r="O850" s="32"/>
      <c r="P850" s="32"/>
      <c r="Q850" s="33" t="s">
        <v>231</v>
      </c>
    </row>
    <row r="851" s="77" customFormat="1" ht="32.8" customHeight="1" spans="1:17">
      <c r="A851" s="140" t="s">
        <v>1999</v>
      </c>
      <c r="B851" s="33">
        <v>1</v>
      </c>
      <c r="C851" s="33" t="s">
        <v>306</v>
      </c>
      <c r="D851" s="33" t="s">
        <v>257</v>
      </c>
      <c r="E851" s="206" t="s">
        <v>1601</v>
      </c>
      <c r="F851" s="142" t="s">
        <v>1304</v>
      </c>
      <c r="G851" s="34" t="s">
        <v>637</v>
      </c>
      <c r="H851" s="148" t="s">
        <v>115</v>
      </c>
      <c r="I851" s="32">
        <f t="shared" si="109"/>
        <v>1.5</v>
      </c>
      <c r="J851" s="32">
        <f t="shared" si="110"/>
        <v>1.5</v>
      </c>
      <c r="K851" s="32"/>
      <c r="L851" s="32"/>
      <c r="M851" s="32">
        <v>1.5</v>
      </c>
      <c r="N851" s="32"/>
      <c r="O851" s="32"/>
      <c r="P851" s="32"/>
      <c r="Q851" s="33" t="s">
        <v>231</v>
      </c>
    </row>
    <row r="852" s="77" customFormat="1" ht="32.8" customHeight="1" spans="1:17">
      <c r="A852" s="140" t="s">
        <v>2000</v>
      </c>
      <c r="B852" s="33">
        <v>1</v>
      </c>
      <c r="C852" s="33" t="s">
        <v>306</v>
      </c>
      <c r="D852" s="33" t="s">
        <v>257</v>
      </c>
      <c r="E852" s="206" t="s">
        <v>1540</v>
      </c>
      <c r="F852" s="142" t="s">
        <v>1304</v>
      </c>
      <c r="G852" s="34" t="s">
        <v>637</v>
      </c>
      <c r="H852" s="148" t="s">
        <v>115</v>
      </c>
      <c r="I852" s="32">
        <f t="shared" si="109"/>
        <v>1.5</v>
      </c>
      <c r="J852" s="32">
        <f t="shared" si="110"/>
        <v>1.5</v>
      </c>
      <c r="K852" s="32"/>
      <c r="L852" s="32"/>
      <c r="M852" s="32">
        <v>1.5</v>
      </c>
      <c r="N852" s="32"/>
      <c r="O852" s="32"/>
      <c r="P852" s="32"/>
      <c r="Q852" s="33" t="s">
        <v>231</v>
      </c>
    </row>
    <row r="853" s="77" customFormat="1" ht="32.8" customHeight="1" spans="1:17">
      <c r="A853" s="140" t="s">
        <v>2001</v>
      </c>
      <c r="B853" s="33">
        <v>1</v>
      </c>
      <c r="C853" s="33" t="s">
        <v>306</v>
      </c>
      <c r="D853" s="33" t="s">
        <v>257</v>
      </c>
      <c r="E853" s="206" t="s">
        <v>1979</v>
      </c>
      <c r="F853" s="142" t="s">
        <v>1304</v>
      </c>
      <c r="G853" s="34" t="s">
        <v>637</v>
      </c>
      <c r="H853" s="148" t="s">
        <v>115</v>
      </c>
      <c r="I853" s="32">
        <f t="shared" si="109"/>
        <v>1.5</v>
      </c>
      <c r="J853" s="32">
        <f t="shared" si="110"/>
        <v>1.5</v>
      </c>
      <c r="K853" s="32"/>
      <c r="L853" s="32"/>
      <c r="M853" s="32">
        <v>1.5</v>
      </c>
      <c r="N853" s="32"/>
      <c r="O853" s="32"/>
      <c r="P853" s="32"/>
      <c r="Q853" s="33" t="s">
        <v>231</v>
      </c>
    </row>
    <row r="854" s="77" customFormat="1" ht="32.8" customHeight="1" spans="1:17">
      <c r="A854" s="140" t="s">
        <v>2002</v>
      </c>
      <c r="B854" s="33">
        <v>1</v>
      </c>
      <c r="C854" s="33" t="s">
        <v>306</v>
      </c>
      <c r="D854" s="33" t="s">
        <v>257</v>
      </c>
      <c r="E854" s="206" t="s">
        <v>1510</v>
      </c>
      <c r="F854" s="142" t="s">
        <v>1304</v>
      </c>
      <c r="G854" s="34" t="s">
        <v>637</v>
      </c>
      <c r="H854" s="148" t="s">
        <v>115</v>
      </c>
      <c r="I854" s="32">
        <f t="shared" si="109"/>
        <v>1.5</v>
      </c>
      <c r="J854" s="32">
        <f t="shared" si="110"/>
        <v>1.5</v>
      </c>
      <c r="K854" s="32"/>
      <c r="L854" s="32"/>
      <c r="M854" s="32">
        <v>1.5</v>
      </c>
      <c r="N854" s="32"/>
      <c r="O854" s="32"/>
      <c r="P854" s="32"/>
      <c r="Q854" s="33" t="s">
        <v>231</v>
      </c>
    </row>
    <row r="855" s="77" customFormat="1" ht="32.8" customHeight="1" spans="1:17">
      <c r="A855" s="140" t="s">
        <v>2003</v>
      </c>
      <c r="B855" s="33">
        <v>1</v>
      </c>
      <c r="C855" s="33" t="s">
        <v>306</v>
      </c>
      <c r="D855" s="33" t="s">
        <v>257</v>
      </c>
      <c r="E855" s="206" t="s">
        <v>2004</v>
      </c>
      <c r="F855" s="142" t="s">
        <v>1304</v>
      </c>
      <c r="G855" s="34" t="s">
        <v>637</v>
      </c>
      <c r="H855" s="148" t="s">
        <v>115</v>
      </c>
      <c r="I855" s="32">
        <f t="shared" si="109"/>
        <v>1.5</v>
      </c>
      <c r="J855" s="32">
        <f t="shared" si="110"/>
        <v>1.5</v>
      </c>
      <c r="K855" s="32"/>
      <c r="L855" s="32"/>
      <c r="M855" s="32">
        <v>1.5</v>
      </c>
      <c r="N855" s="32"/>
      <c r="O855" s="32"/>
      <c r="P855" s="32"/>
      <c r="Q855" s="33" t="s">
        <v>231</v>
      </c>
    </row>
    <row r="856" s="77" customFormat="1" ht="32.8" customHeight="1" spans="1:17">
      <c r="A856" s="140" t="s">
        <v>2003</v>
      </c>
      <c r="B856" s="33">
        <v>1</v>
      </c>
      <c r="C856" s="33" t="s">
        <v>306</v>
      </c>
      <c r="D856" s="33" t="s">
        <v>257</v>
      </c>
      <c r="E856" s="206" t="s">
        <v>2005</v>
      </c>
      <c r="F856" s="142" t="s">
        <v>1304</v>
      </c>
      <c r="G856" s="34" t="s">
        <v>637</v>
      </c>
      <c r="H856" s="148" t="s">
        <v>115</v>
      </c>
      <c r="I856" s="32">
        <f t="shared" si="109"/>
        <v>1.5</v>
      </c>
      <c r="J856" s="32">
        <f t="shared" si="110"/>
        <v>1.5</v>
      </c>
      <c r="K856" s="32"/>
      <c r="L856" s="32"/>
      <c r="M856" s="32">
        <v>1.5</v>
      </c>
      <c r="N856" s="32"/>
      <c r="O856" s="32"/>
      <c r="P856" s="32"/>
      <c r="Q856" s="33" t="s">
        <v>231</v>
      </c>
    </row>
    <row r="857" s="77" customFormat="1" ht="32.8" customHeight="1" spans="1:17">
      <c r="A857" s="140" t="s">
        <v>2006</v>
      </c>
      <c r="B857" s="33">
        <v>1</v>
      </c>
      <c r="C857" s="33" t="s">
        <v>306</v>
      </c>
      <c r="D857" s="33" t="s">
        <v>257</v>
      </c>
      <c r="E857" s="206" t="s">
        <v>2007</v>
      </c>
      <c r="F857" s="142" t="s">
        <v>1304</v>
      </c>
      <c r="G857" s="34" t="s">
        <v>637</v>
      </c>
      <c r="H857" s="148" t="s">
        <v>115</v>
      </c>
      <c r="I857" s="32">
        <f t="shared" si="109"/>
        <v>1.5</v>
      </c>
      <c r="J857" s="32">
        <f t="shared" si="110"/>
        <v>1.5</v>
      </c>
      <c r="K857" s="32"/>
      <c r="L857" s="32"/>
      <c r="M857" s="32">
        <v>1.5</v>
      </c>
      <c r="N857" s="32"/>
      <c r="O857" s="32"/>
      <c r="P857" s="32"/>
      <c r="Q857" s="33" t="s">
        <v>231</v>
      </c>
    </row>
    <row r="858" s="77" customFormat="1" ht="32.8" customHeight="1" spans="1:17">
      <c r="A858" s="140" t="s">
        <v>2008</v>
      </c>
      <c r="B858" s="33">
        <v>1</v>
      </c>
      <c r="C858" s="33" t="s">
        <v>306</v>
      </c>
      <c r="D858" s="33" t="s">
        <v>257</v>
      </c>
      <c r="E858" s="206" t="s">
        <v>2009</v>
      </c>
      <c r="F858" s="142" t="s">
        <v>1304</v>
      </c>
      <c r="G858" s="34" t="s">
        <v>637</v>
      </c>
      <c r="H858" s="148" t="s">
        <v>115</v>
      </c>
      <c r="I858" s="32">
        <f t="shared" si="109"/>
        <v>1.5</v>
      </c>
      <c r="J858" s="32">
        <f t="shared" si="110"/>
        <v>1.5</v>
      </c>
      <c r="K858" s="32"/>
      <c r="L858" s="32"/>
      <c r="M858" s="32">
        <v>1.5</v>
      </c>
      <c r="N858" s="32"/>
      <c r="O858" s="32"/>
      <c r="P858" s="32"/>
      <c r="Q858" s="33" t="s">
        <v>231</v>
      </c>
    </row>
    <row r="859" s="77" customFormat="1" ht="32.8" customHeight="1" spans="1:17">
      <c r="A859" s="140" t="s">
        <v>2010</v>
      </c>
      <c r="B859" s="33">
        <v>1</v>
      </c>
      <c r="C859" s="33" t="s">
        <v>306</v>
      </c>
      <c r="D859" s="33" t="s">
        <v>257</v>
      </c>
      <c r="E859" s="206" t="s">
        <v>2011</v>
      </c>
      <c r="F859" s="142" t="s">
        <v>1304</v>
      </c>
      <c r="G859" s="34" t="s">
        <v>637</v>
      </c>
      <c r="H859" s="148" t="s">
        <v>115</v>
      </c>
      <c r="I859" s="32">
        <f t="shared" si="109"/>
        <v>1.5</v>
      </c>
      <c r="J859" s="32">
        <f t="shared" si="110"/>
        <v>1.5</v>
      </c>
      <c r="K859" s="32"/>
      <c r="L859" s="32"/>
      <c r="M859" s="32">
        <v>1.5</v>
      </c>
      <c r="N859" s="32"/>
      <c r="O859" s="32"/>
      <c r="P859" s="32"/>
      <c r="Q859" s="33" t="s">
        <v>231</v>
      </c>
    </row>
    <row r="860" s="77" customFormat="1" ht="32.8" customHeight="1" spans="1:17">
      <c r="A860" s="140" t="s">
        <v>2012</v>
      </c>
      <c r="B860" s="33">
        <v>1</v>
      </c>
      <c r="C860" s="33" t="s">
        <v>306</v>
      </c>
      <c r="D860" s="33" t="s">
        <v>257</v>
      </c>
      <c r="E860" s="206" t="s">
        <v>2013</v>
      </c>
      <c r="F860" s="142" t="s">
        <v>1304</v>
      </c>
      <c r="G860" s="34" t="s">
        <v>637</v>
      </c>
      <c r="H860" s="148" t="s">
        <v>115</v>
      </c>
      <c r="I860" s="32">
        <f t="shared" si="109"/>
        <v>1.5</v>
      </c>
      <c r="J860" s="32">
        <f t="shared" si="110"/>
        <v>1.5</v>
      </c>
      <c r="K860" s="32"/>
      <c r="L860" s="32"/>
      <c r="M860" s="32">
        <v>1.5</v>
      </c>
      <c r="N860" s="32"/>
      <c r="O860" s="32"/>
      <c r="P860" s="32"/>
      <c r="Q860" s="33" t="s">
        <v>231</v>
      </c>
    </row>
    <row r="861" s="77" customFormat="1" ht="32.8" customHeight="1" spans="1:17">
      <c r="A861" s="140" t="s">
        <v>2014</v>
      </c>
      <c r="B861" s="33">
        <v>1</v>
      </c>
      <c r="C861" s="33" t="s">
        <v>306</v>
      </c>
      <c r="D861" s="33" t="s">
        <v>257</v>
      </c>
      <c r="E861" s="206" t="s">
        <v>2015</v>
      </c>
      <c r="F861" s="142" t="s">
        <v>1304</v>
      </c>
      <c r="G861" s="34" t="s">
        <v>637</v>
      </c>
      <c r="H861" s="148" t="s">
        <v>115</v>
      </c>
      <c r="I861" s="32">
        <f t="shared" si="109"/>
        <v>1.5</v>
      </c>
      <c r="J861" s="32">
        <f t="shared" si="110"/>
        <v>1.5</v>
      </c>
      <c r="K861" s="32"/>
      <c r="L861" s="32"/>
      <c r="M861" s="32">
        <v>1.5</v>
      </c>
      <c r="N861" s="32"/>
      <c r="O861" s="32"/>
      <c r="P861" s="32"/>
      <c r="Q861" s="33" t="s">
        <v>231</v>
      </c>
    </row>
    <row r="862" s="77" customFormat="1" ht="32.8" customHeight="1" spans="1:17">
      <c r="A862" s="140" t="s">
        <v>2016</v>
      </c>
      <c r="B862" s="33">
        <v>1</v>
      </c>
      <c r="C862" s="33" t="s">
        <v>306</v>
      </c>
      <c r="D862" s="33" t="s">
        <v>257</v>
      </c>
      <c r="E862" s="206" t="s">
        <v>1694</v>
      </c>
      <c r="F862" s="142" t="s">
        <v>1304</v>
      </c>
      <c r="G862" s="34" t="s">
        <v>637</v>
      </c>
      <c r="H862" s="148" t="s">
        <v>115</v>
      </c>
      <c r="I862" s="32">
        <f t="shared" si="109"/>
        <v>1.5</v>
      </c>
      <c r="J862" s="32">
        <f t="shared" si="110"/>
        <v>1.5</v>
      </c>
      <c r="K862" s="32"/>
      <c r="L862" s="32"/>
      <c r="M862" s="32">
        <v>1.5</v>
      </c>
      <c r="N862" s="32"/>
      <c r="O862" s="32"/>
      <c r="P862" s="32"/>
      <c r="Q862" s="33" t="s">
        <v>231</v>
      </c>
    </row>
    <row r="863" s="77" customFormat="1" ht="32.8" customHeight="1" spans="1:17">
      <c r="A863" s="140" t="s">
        <v>2017</v>
      </c>
      <c r="B863" s="33">
        <v>1</v>
      </c>
      <c r="C863" s="33" t="s">
        <v>306</v>
      </c>
      <c r="D863" s="33" t="s">
        <v>257</v>
      </c>
      <c r="E863" s="206" t="s">
        <v>1977</v>
      </c>
      <c r="F863" s="142" t="s">
        <v>1304</v>
      </c>
      <c r="G863" s="34" t="s">
        <v>637</v>
      </c>
      <c r="H863" s="148" t="s">
        <v>115</v>
      </c>
      <c r="I863" s="32">
        <f t="shared" si="109"/>
        <v>1.5</v>
      </c>
      <c r="J863" s="32">
        <f t="shared" si="110"/>
        <v>1.5</v>
      </c>
      <c r="K863" s="32"/>
      <c r="L863" s="32"/>
      <c r="M863" s="32">
        <v>1.5</v>
      </c>
      <c r="N863" s="32"/>
      <c r="O863" s="32"/>
      <c r="P863" s="32"/>
      <c r="Q863" s="33" t="s">
        <v>231</v>
      </c>
    </row>
    <row r="864" s="77" customFormat="1" ht="32.8" customHeight="1" spans="1:17">
      <c r="A864" s="140" t="s">
        <v>2018</v>
      </c>
      <c r="B864" s="33">
        <v>1</v>
      </c>
      <c r="C864" s="33" t="s">
        <v>306</v>
      </c>
      <c r="D864" s="33" t="s">
        <v>257</v>
      </c>
      <c r="E864" s="206" t="s">
        <v>2019</v>
      </c>
      <c r="F864" s="142" t="s">
        <v>1304</v>
      </c>
      <c r="G864" s="34" t="s">
        <v>637</v>
      </c>
      <c r="H864" s="148" t="s">
        <v>115</v>
      </c>
      <c r="I864" s="32">
        <f t="shared" si="109"/>
        <v>1.5</v>
      </c>
      <c r="J864" s="32">
        <f t="shared" si="110"/>
        <v>1.5</v>
      </c>
      <c r="K864" s="32"/>
      <c r="L864" s="32"/>
      <c r="M864" s="32">
        <v>1.5</v>
      </c>
      <c r="N864" s="32"/>
      <c r="O864" s="32"/>
      <c r="P864" s="32"/>
      <c r="Q864" s="33" t="s">
        <v>231</v>
      </c>
    </row>
    <row r="865" s="77" customFormat="1" ht="32.8" customHeight="1" spans="1:17">
      <c r="A865" s="140" t="s">
        <v>2020</v>
      </c>
      <c r="B865" s="33">
        <v>1</v>
      </c>
      <c r="C865" s="33" t="s">
        <v>306</v>
      </c>
      <c r="D865" s="33" t="s">
        <v>257</v>
      </c>
      <c r="E865" s="206" t="s">
        <v>2021</v>
      </c>
      <c r="F865" s="142" t="s">
        <v>1304</v>
      </c>
      <c r="G865" s="34" t="s">
        <v>637</v>
      </c>
      <c r="H865" s="148" t="s">
        <v>115</v>
      </c>
      <c r="I865" s="32">
        <f t="shared" si="109"/>
        <v>1.5</v>
      </c>
      <c r="J865" s="32">
        <f t="shared" si="110"/>
        <v>1.5</v>
      </c>
      <c r="K865" s="32"/>
      <c r="L865" s="32"/>
      <c r="M865" s="32">
        <v>1.5</v>
      </c>
      <c r="N865" s="32"/>
      <c r="O865" s="32"/>
      <c r="P865" s="32"/>
      <c r="Q865" s="33" t="s">
        <v>231</v>
      </c>
    </row>
    <row r="866" s="77" customFormat="1" ht="32.8" customHeight="1" spans="1:17">
      <c r="A866" s="140" t="s">
        <v>2022</v>
      </c>
      <c r="B866" s="33">
        <v>1</v>
      </c>
      <c r="C866" s="33" t="s">
        <v>306</v>
      </c>
      <c r="D866" s="33" t="s">
        <v>257</v>
      </c>
      <c r="E866" s="206" t="s">
        <v>2023</v>
      </c>
      <c r="F866" s="142" t="s">
        <v>1304</v>
      </c>
      <c r="G866" s="34" t="s">
        <v>637</v>
      </c>
      <c r="H866" s="148" t="s">
        <v>115</v>
      </c>
      <c r="I866" s="32">
        <f t="shared" si="109"/>
        <v>1.5</v>
      </c>
      <c r="J866" s="32">
        <f t="shared" si="110"/>
        <v>1.5</v>
      </c>
      <c r="K866" s="32"/>
      <c r="L866" s="32"/>
      <c r="M866" s="32">
        <v>1.5</v>
      </c>
      <c r="N866" s="32"/>
      <c r="O866" s="32"/>
      <c r="P866" s="32"/>
      <c r="Q866" s="33" t="s">
        <v>231</v>
      </c>
    </row>
    <row r="867" s="77" customFormat="1" ht="32.8" customHeight="1" spans="1:17">
      <c r="A867" s="140" t="s">
        <v>2024</v>
      </c>
      <c r="B867" s="33">
        <v>1</v>
      </c>
      <c r="C867" s="33" t="s">
        <v>306</v>
      </c>
      <c r="D867" s="33" t="s">
        <v>257</v>
      </c>
      <c r="E867" s="206" t="s">
        <v>2025</v>
      </c>
      <c r="F867" s="142" t="s">
        <v>1304</v>
      </c>
      <c r="G867" s="34" t="s">
        <v>637</v>
      </c>
      <c r="H867" s="148" t="s">
        <v>115</v>
      </c>
      <c r="I867" s="32">
        <f t="shared" si="109"/>
        <v>1.5</v>
      </c>
      <c r="J867" s="32">
        <f t="shared" si="110"/>
        <v>1.5</v>
      </c>
      <c r="K867" s="32"/>
      <c r="L867" s="32"/>
      <c r="M867" s="32">
        <v>1.5</v>
      </c>
      <c r="N867" s="32"/>
      <c r="O867" s="32"/>
      <c r="P867" s="32"/>
      <c r="Q867" s="33" t="s">
        <v>231</v>
      </c>
    </row>
    <row r="868" s="77" customFormat="1" ht="32.8" customHeight="1" spans="1:17">
      <c r="A868" s="140" t="s">
        <v>2026</v>
      </c>
      <c r="B868" s="33">
        <v>1</v>
      </c>
      <c r="C868" s="33" t="s">
        <v>306</v>
      </c>
      <c r="D868" s="33" t="s">
        <v>257</v>
      </c>
      <c r="E868" s="206" t="s">
        <v>1736</v>
      </c>
      <c r="F868" s="142" t="s">
        <v>1304</v>
      </c>
      <c r="G868" s="34" t="s">
        <v>637</v>
      </c>
      <c r="H868" s="148" t="s">
        <v>115</v>
      </c>
      <c r="I868" s="32">
        <f t="shared" si="109"/>
        <v>1.5</v>
      </c>
      <c r="J868" s="32">
        <f t="shared" si="110"/>
        <v>1.5</v>
      </c>
      <c r="K868" s="32"/>
      <c r="L868" s="32"/>
      <c r="M868" s="32">
        <v>1.5</v>
      </c>
      <c r="N868" s="32"/>
      <c r="O868" s="32"/>
      <c r="P868" s="32"/>
      <c r="Q868" s="33" t="s">
        <v>231</v>
      </c>
    </row>
    <row r="869" s="77" customFormat="1" ht="32.8" customHeight="1" spans="1:17">
      <c r="A869" s="140" t="s">
        <v>2027</v>
      </c>
      <c r="B869" s="33">
        <v>1</v>
      </c>
      <c r="C869" s="33" t="s">
        <v>306</v>
      </c>
      <c r="D869" s="33" t="s">
        <v>257</v>
      </c>
      <c r="E869" s="206" t="s">
        <v>2028</v>
      </c>
      <c r="F869" s="142" t="s">
        <v>1304</v>
      </c>
      <c r="G869" s="34" t="s">
        <v>637</v>
      </c>
      <c r="H869" s="148" t="s">
        <v>115</v>
      </c>
      <c r="I869" s="32">
        <f t="shared" si="109"/>
        <v>1.5</v>
      </c>
      <c r="J869" s="32">
        <f t="shared" si="110"/>
        <v>1.5</v>
      </c>
      <c r="K869" s="32"/>
      <c r="L869" s="32"/>
      <c r="M869" s="32">
        <v>1.5</v>
      </c>
      <c r="N869" s="32"/>
      <c r="O869" s="32"/>
      <c r="P869" s="32"/>
      <c r="Q869" s="33" t="s">
        <v>231</v>
      </c>
    </row>
    <row r="870" s="77" customFormat="1" ht="32.8" customHeight="1" spans="1:17">
      <c r="A870" s="140" t="s">
        <v>2029</v>
      </c>
      <c r="B870" s="33">
        <v>1</v>
      </c>
      <c r="C870" s="33" t="s">
        <v>306</v>
      </c>
      <c r="D870" s="33" t="s">
        <v>257</v>
      </c>
      <c r="E870" s="206" t="s">
        <v>1977</v>
      </c>
      <c r="F870" s="142" t="s">
        <v>1304</v>
      </c>
      <c r="G870" s="34" t="s">
        <v>637</v>
      </c>
      <c r="H870" s="148" t="s">
        <v>115</v>
      </c>
      <c r="I870" s="32">
        <f t="shared" si="109"/>
        <v>1.5</v>
      </c>
      <c r="J870" s="32">
        <f t="shared" si="110"/>
        <v>1.5</v>
      </c>
      <c r="K870" s="32"/>
      <c r="L870" s="32"/>
      <c r="M870" s="32">
        <v>1.5</v>
      </c>
      <c r="N870" s="32"/>
      <c r="O870" s="32"/>
      <c r="P870" s="32"/>
      <c r="Q870" s="33" t="s">
        <v>231</v>
      </c>
    </row>
    <row r="871" s="77" customFormat="1" ht="32.8" customHeight="1" spans="1:17">
      <c r="A871" s="140" t="s">
        <v>2030</v>
      </c>
      <c r="B871" s="33">
        <v>1</v>
      </c>
      <c r="C871" s="33" t="s">
        <v>306</v>
      </c>
      <c r="D871" s="33" t="s">
        <v>257</v>
      </c>
      <c r="E871" s="206" t="s">
        <v>2031</v>
      </c>
      <c r="F871" s="142" t="s">
        <v>1304</v>
      </c>
      <c r="G871" s="34" t="s">
        <v>637</v>
      </c>
      <c r="H871" s="148" t="s">
        <v>115</v>
      </c>
      <c r="I871" s="32">
        <f t="shared" si="109"/>
        <v>1.5</v>
      </c>
      <c r="J871" s="32">
        <f t="shared" si="110"/>
        <v>1.5</v>
      </c>
      <c r="K871" s="32"/>
      <c r="L871" s="32"/>
      <c r="M871" s="32">
        <v>1.5</v>
      </c>
      <c r="N871" s="32"/>
      <c r="O871" s="32"/>
      <c r="P871" s="32"/>
      <c r="Q871" s="33" t="s">
        <v>231</v>
      </c>
    </row>
    <row r="872" s="77" customFormat="1" ht="32.8" customHeight="1" spans="1:17">
      <c r="A872" s="140" t="s">
        <v>2032</v>
      </c>
      <c r="B872" s="33">
        <v>1</v>
      </c>
      <c r="C872" s="33" t="s">
        <v>306</v>
      </c>
      <c r="D872" s="33" t="s">
        <v>257</v>
      </c>
      <c r="E872" s="206" t="s">
        <v>1811</v>
      </c>
      <c r="F872" s="142" t="s">
        <v>1304</v>
      </c>
      <c r="G872" s="34" t="s">
        <v>637</v>
      </c>
      <c r="H872" s="148" t="s">
        <v>115</v>
      </c>
      <c r="I872" s="32">
        <f t="shared" si="109"/>
        <v>1.5</v>
      </c>
      <c r="J872" s="32">
        <f t="shared" si="110"/>
        <v>1.5</v>
      </c>
      <c r="K872" s="32"/>
      <c r="L872" s="32"/>
      <c r="M872" s="32">
        <v>1.5</v>
      </c>
      <c r="N872" s="32"/>
      <c r="O872" s="32"/>
      <c r="P872" s="32"/>
      <c r="Q872" s="33" t="s">
        <v>231</v>
      </c>
    </row>
    <row r="873" s="77" customFormat="1" ht="32.8" customHeight="1" spans="1:17">
      <c r="A873" s="140" t="s">
        <v>2033</v>
      </c>
      <c r="B873" s="33">
        <v>1</v>
      </c>
      <c r="C873" s="33" t="s">
        <v>306</v>
      </c>
      <c r="D873" s="33" t="s">
        <v>257</v>
      </c>
      <c r="E873" s="206" t="s">
        <v>1788</v>
      </c>
      <c r="F873" s="142" t="s">
        <v>1304</v>
      </c>
      <c r="G873" s="34" t="s">
        <v>637</v>
      </c>
      <c r="H873" s="148" t="s">
        <v>115</v>
      </c>
      <c r="I873" s="32">
        <f t="shared" si="109"/>
        <v>1.5</v>
      </c>
      <c r="J873" s="32">
        <f t="shared" si="110"/>
        <v>1.5</v>
      </c>
      <c r="K873" s="32"/>
      <c r="L873" s="32"/>
      <c r="M873" s="32">
        <v>1.5</v>
      </c>
      <c r="N873" s="32"/>
      <c r="O873" s="32"/>
      <c r="P873" s="32"/>
      <c r="Q873" s="33" t="s">
        <v>231</v>
      </c>
    </row>
    <row r="874" s="77" customFormat="1" ht="32.8" customHeight="1" spans="1:17">
      <c r="A874" s="140" t="s">
        <v>2034</v>
      </c>
      <c r="B874" s="33">
        <v>1</v>
      </c>
      <c r="C874" s="33" t="s">
        <v>306</v>
      </c>
      <c r="D874" s="33" t="s">
        <v>257</v>
      </c>
      <c r="E874" s="206" t="s">
        <v>2035</v>
      </c>
      <c r="F874" s="142" t="s">
        <v>1304</v>
      </c>
      <c r="G874" s="34" t="s">
        <v>637</v>
      </c>
      <c r="H874" s="148" t="s">
        <v>115</v>
      </c>
      <c r="I874" s="32">
        <f t="shared" si="109"/>
        <v>1.5</v>
      </c>
      <c r="J874" s="32">
        <f t="shared" si="110"/>
        <v>1.5</v>
      </c>
      <c r="K874" s="32"/>
      <c r="L874" s="32"/>
      <c r="M874" s="32">
        <v>1.5</v>
      </c>
      <c r="N874" s="32"/>
      <c r="O874" s="32"/>
      <c r="P874" s="32"/>
      <c r="Q874" s="33" t="s">
        <v>231</v>
      </c>
    </row>
    <row r="875" s="77" customFormat="1" ht="32.8" customHeight="1" spans="1:17">
      <c r="A875" s="140" t="s">
        <v>2036</v>
      </c>
      <c r="B875" s="33">
        <v>1</v>
      </c>
      <c r="C875" s="33" t="s">
        <v>306</v>
      </c>
      <c r="D875" s="33" t="s">
        <v>257</v>
      </c>
      <c r="E875" s="206" t="s">
        <v>2037</v>
      </c>
      <c r="F875" s="142" t="s">
        <v>1304</v>
      </c>
      <c r="G875" s="34" t="s">
        <v>637</v>
      </c>
      <c r="H875" s="148" t="s">
        <v>115</v>
      </c>
      <c r="I875" s="32">
        <f t="shared" si="109"/>
        <v>1.5</v>
      </c>
      <c r="J875" s="32">
        <f t="shared" si="110"/>
        <v>1.5</v>
      </c>
      <c r="K875" s="32"/>
      <c r="L875" s="32"/>
      <c r="M875" s="32">
        <v>1.5</v>
      </c>
      <c r="N875" s="32"/>
      <c r="O875" s="32"/>
      <c r="P875" s="32"/>
      <c r="Q875" s="33" t="s">
        <v>231</v>
      </c>
    </row>
    <row r="876" s="77" customFormat="1" ht="24" customHeight="1" spans="1:17">
      <c r="A876" s="31" t="s">
        <v>2038</v>
      </c>
      <c r="B876" s="33">
        <f>SUM(B877:B883)</f>
        <v>7</v>
      </c>
      <c r="C876" s="33"/>
      <c r="D876" s="33"/>
      <c r="E876" s="49"/>
      <c r="F876" s="35"/>
      <c r="G876" s="34" t="s">
        <v>637</v>
      </c>
      <c r="H876" s="33"/>
      <c r="I876" s="32">
        <f t="shared" si="109"/>
        <v>6104.92</v>
      </c>
      <c r="J876" s="32">
        <f t="shared" si="110"/>
        <v>6104.92</v>
      </c>
      <c r="K876" s="32">
        <f t="shared" ref="I876:P876" si="111">SUM(K877:K883)</f>
        <v>0</v>
      </c>
      <c r="L876" s="32">
        <f t="shared" si="111"/>
        <v>0</v>
      </c>
      <c r="M876" s="32">
        <f t="shared" si="111"/>
        <v>6104.92</v>
      </c>
      <c r="N876" s="32">
        <f t="shared" si="111"/>
        <v>0</v>
      </c>
      <c r="O876" s="32">
        <f t="shared" si="111"/>
        <v>0</v>
      </c>
      <c r="P876" s="32">
        <f t="shared" si="111"/>
        <v>0</v>
      </c>
      <c r="Q876" s="33" t="s">
        <v>231</v>
      </c>
    </row>
    <row r="877" s="77" customFormat="1" ht="44" customHeight="1" spans="1:17">
      <c r="A877" s="207" t="s">
        <v>2039</v>
      </c>
      <c r="B877" s="33">
        <v>1</v>
      </c>
      <c r="C877" s="33" t="s">
        <v>282</v>
      </c>
      <c r="D877" s="33" t="s">
        <v>257</v>
      </c>
      <c r="E877" s="208"/>
      <c r="F877" s="209" t="s">
        <v>2040</v>
      </c>
      <c r="G877" s="34" t="s">
        <v>637</v>
      </c>
      <c r="H877" s="148" t="s">
        <v>378</v>
      </c>
      <c r="I877" s="32">
        <f t="shared" si="109"/>
        <v>505.46</v>
      </c>
      <c r="J877" s="32">
        <f t="shared" si="110"/>
        <v>505.46</v>
      </c>
      <c r="K877" s="32"/>
      <c r="L877" s="32"/>
      <c r="M877" s="213">
        <v>505.46</v>
      </c>
      <c r="N877" s="32"/>
      <c r="O877" s="32"/>
      <c r="P877" s="32"/>
      <c r="Q877" s="33" t="s">
        <v>231</v>
      </c>
    </row>
    <row r="878" s="77" customFormat="1" ht="57" customHeight="1" spans="1:17">
      <c r="A878" s="207" t="s">
        <v>2041</v>
      </c>
      <c r="B878" s="33">
        <v>1</v>
      </c>
      <c r="C878" s="33" t="s">
        <v>282</v>
      </c>
      <c r="D878" s="33" t="s">
        <v>257</v>
      </c>
      <c r="E878" s="208"/>
      <c r="F878" s="209" t="s">
        <v>2042</v>
      </c>
      <c r="G878" s="34" t="s">
        <v>637</v>
      </c>
      <c r="H878" s="148" t="s">
        <v>378</v>
      </c>
      <c r="I878" s="32">
        <f t="shared" si="109"/>
        <v>506.25</v>
      </c>
      <c r="J878" s="32">
        <f t="shared" si="110"/>
        <v>506.25</v>
      </c>
      <c r="K878" s="32"/>
      <c r="L878" s="32"/>
      <c r="M878" s="213">
        <v>506.25</v>
      </c>
      <c r="N878" s="32"/>
      <c r="O878" s="32"/>
      <c r="P878" s="32"/>
      <c r="Q878" s="33" t="s">
        <v>231</v>
      </c>
    </row>
    <row r="879" s="77" customFormat="1" ht="37" customHeight="1" spans="1:17">
      <c r="A879" s="207" t="s">
        <v>2043</v>
      </c>
      <c r="B879" s="33">
        <v>1</v>
      </c>
      <c r="C879" s="33" t="s">
        <v>282</v>
      </c>
      <c r="D879" s="33" t="s">
        <v>257</v>
      </c>
      <c r="E879" s="208"/>
      <c r="F879" s="209" t="s">
        <v>2044</v>
      </c>
      <c r="G879" s="34" t="s">
        <v>637</v>
      </c>
      <c r="H879" s="148" t="s">
        <v>378</v>
      </c>
      <c r="I879" s="32">
        <f t="shared" si="109"/>
        <v>518.2</v>
      </c>
      <c r="J879" s="32">
        <f t="shared" si="110"/>
        <v>518.2</v>
      </c>
      <c r="K879" s="32"/>
      <c r="L879" s="32"/>
      <c r="M879" s="32">
        <v>518.2</v>
      </c>
      <c r="N879" s="32"/>
      <c r="O879" s="32"/>
      <c r="P879" s="32"/>
      <c r="Q879" s="33" t="s">
        <v>231</v>
      </c>
    </row>
    <row r="880" s="77" customFormat="1" ht="67" customHeight="1" spans="1:17">
      <c r="A880" s="207" t="s">
        <v>2045</v>
      </c>
      <c r="B880" s="33">
        <v>1</v>
      </c>
      <c r="C880" s="33" t="s">
        <v>282</v>
      </c>
      <c r="D880" s="33" t="s">
        <v>257</v>
      </c>
      <c r="E880" s="208"/>
      <c r="F880" s="209" t="s">
        <v>2046</v>
      </c>
      <c r="G880" s="34" t="s">
        <v>637</v>
      </c>
      <c r="H880" s="148" t="s">
        <v>378</v>
      </c>
      <c r="I880" s="32">
        <f t="shared" si="109"/>
        <v>509.3</v>
      </c>
      <c r="J880" s="32">
        <f t="shared" si="110"/>
        <v>509.3</v>
      </c>
      <c r="K880" s="32"/>
      <c r="L880" s="32"/>
      <c r="M880" s="32">
        <v>509.3</v>
      </c>
      <c r="N880" s="32"/>
      <c r="O880" s="32"/>
      <c r="P880" s="32"/>
      <c r="Q880" s="33" t="s">
        <v>231</v>
      </c>
    </row>
    <row r="881" s="77" customFormat="1" ht="70" customHeight="1" spans="1:17">
      <c r="A881" s="207" t="s">
        <v>2047</v>
      </c>
      <c r="B881" s="33">
        <v>1</v>
      </c>
      <c r="C881" s="33" t="s">
        <v>282</v>
      </c>
      <c r="D881" s="33" t="s">
        <v>257</v>
      </c>
      <c r="E881" s="208"/>
      <c r="F881" s="209" t="s">
        <v>2048</v>
      </c>
      <c r="G881" s="34" t="s">
        <v>637</v>
      </c>
      <c r="H881" s="148" t="s">
        <v>378</v>
      </c>
      <c r="I881" s="32">
        <f t="shared" si="109"/>
        <v>1400.57</v>
      </c>
      <c r="J881" s="32">
        <f t="shared" si="110"/>
        <v>1400.57</v>
      </c>
      <c r="K881" s="32"/>
      <c r="L881" s="32"/>
      <c r="M881" s="213">
        <v>1400.57</v>
      </c>
      <c r="N881" s="32"/>
      <c r="O881" s="32"/>
      <c r="P881" s="32"/>
      <c r="Q881" s="33" t="s">
        <v>231</v>
      </c>
    </row>
    <row r="882" s="77" customFormat="1" ht="47" customHeight="1" spans="1:17">
      <c r="A882" s="207" t="s">
        <v>2049</v>
      </c>
      <c r="B882" s="33">
        <v>1</v>
      </c>
      <c r="C882" s="33" t="s">
        <v>282</v>
      </c>
      <c r="D882" s="33" t="s">
        <v>257</v>
      </c>
      <c r="E882" s="208"/>
      <c r="F882" s="209" t="s">
        <v>2050</v>
      </c>
      <c r="G882" s="34" t="s">
        <v>637</v>
      </c>
      <c r="H882" s="148" t="s">
        <v>378</v>
      </c>
      <c r="I882" s="32">
        <f t="shared" si="109"/>
        <v>902.05</v>
      </c>
      <c r="J882" s="32">
        <f t="shared" si="110"/>
        <v>902.05</v>
      </c>
      <c r="K882" s="32"/>
      <c r="L882" s="32"/>
      <c r="M882" s="213">
        <v>902.05</v>
      </c>
      <c r="N882" s="32"/>
      <c r="O882" s="32"/>
      <c r="P882" s="32"/>
      <c r="Q882" s="33" t="s">
        <v>231</v>
      </c>
    </row>
    <row r="883" s="77" customFormat="1" ht="86" customHeight="1" spans="1:17">
      <c r="A883" s="207" t="s">
        <v>2051</v>
      </c>
      <c r="B883" s="33">
        <v>1</v>
      </c>
      <c r="C883" s="33" t="s">
        <v>282</v>
      </c>
      <c r="D883" s="33" t="s">
        <v>257</v>
      </c>
      <c r="E883" s="208"/>
      <c r="F883" s="210" t="s">
        <v>2052</v>
      </c>
      <c r="G883" s="34" t="s">
        <v>637</v>
      </c>
      <c r="H883" s="148" t="s">
        <v>378</v>
      </c>
      <c r="I883" s="32">
        <f t="shared" si="109"/>
        <v>1763.09</v>
      </c>
      <c r="J883" s="32">
        <f t="shared" si="110"/>
        <v>1763.09</v>
      </c>
      <c r="K883" s="32"/>
      <c r="L883" s="32"/>
      <c r="M883" s="213">
        <v>1763.09</v>
      </c>
      <c r="N883" s="32"/>
      <c r="O883" s="32"/>
      <c r="P883" s="32"/>
      <c r="Q883" s="33" t="s">
        <v>231</v>
      </c>
    </row>
    <row r="884" s="4" customFormat="1" ht="9.5" spans="1:17">
      <c r="A884" s="31" t="s">
        <v>220</v>
      </c>
      <c r="B884" s="32"/>
      <c r="C884" s="33"/>
      <c r="D884" s="33" t="s">
        <v>77</v>
      </c>
      <c r="E884" s="49"/>
      <c r="F884" s="100"/>
      <c r="G884" s="34" t="s">
        <v>637</v>
      </c>
      <c r="H884" s="56" t="s">
        <v>24</v>
      </c>
      <c r="I884" s="32">
        <f t="shared" si="109"/>
        <v>27.15</v>
      </c>
      <c r="J884" s="32">
        <f t="shared" si="110"/>
        <v>27.15</v>
      </c>
      <c r="K884" s="32">
        <f t="shared" ref="K884:P884" si="112">SUM(K885)</f>
        <v>27.15</v>
      </c>
      <c r="L884" s="32">
        <f t="shared" si="112"/>
        <v>0</v>
      </c>
      <c r="M884" s="32">
        <f t="shared" si="112"/>
        <v>0</v>
      </c>
      <c r="N884" s="32">
        <f t="shared" si="112"/>
        <v>0</v>
      </c>
      <c r="O884" s="32">
        <f t="shared" si="112"/>
        <v>0</v>
      </c>
      <c r="P884" s="32">
        <f t="shared" si="112"/>
        <v>0</v>
      </c>
      <c r="Q884" s="33"/>
    </row>
    <row r="885" s="4" customFormat="1" ht="19" spans="1:17">
      <c r="A885" s="31" t="s">
        <v>2053</v>
      </c>
      <c r="B885" s="33">
        <v>1</v>
      </c>
      <c r="C885" s="33" t="s">
        <v>282</v>
      </c>
      <c r="D885" s="33" t="s">
        <v>77</v>
      </c>
      <c r="E885" s="49">
        <v>1</v>
      </c>
      <c r="F885" s="31" t="s">
        <v>2054</v>
      </c>
      <c r="G885" s="34" t="s">
        <v>637</v>
      </c>
      <c r="H885" s="33"/>
      <c r="I885" s="32">
        <f t="shared" si="109"/>
        <v>27.15</v>
      </c>
      <c r="J885" s="32">
        <f t="shared" si="110"/>
        <v>27.15</v>
      </c>
      <c r="K885" s="32">
        <v>27.15</v>
      </c>
      <c r="L885" s="32"/>
      <c r="M885" s="32"/>
      <c r="N885" s="32"/>
      <c r="O885" s="32"/>
      <c r="P885" s="32"/>
      <c r="Q885" s="33" t="s">
        <v>58</v>
      </c>
    </row>
    <row r="886" s="4" customFormat="1" ht="9.5" spans="1:17">
      <c r="A886" s="31" t="s">
        <v>222</v>
      </c>
      <c r="B886" s="32"/>
      <c r="C886" s="33"/>
      <c r="D886" s="33" t="s">
        <v>77</v>
      </c>
      <c r="E886" s="49"/>
      <c r="F886" s="100"/>
      <c r="G886" s="34" t="s">
        <v>637</v>
      </c>
      <c r="H886" s="56" t="s">
        <v>24</v>
      </c>
      <c r="I886" s="32">
        <f t="shared" si="109"/>
        <v>0</v>
      </c>
      <c r="J886" s="32">
        <f t="shared" si="110"/>
        <v>0</v>
      </c>
      <c r="K886" s="32">
        <f>SUM(N887:N887)</f>
        <v>0</v>
      </c>
      <c r="L886" s="32"/>
      <c r="M886" s="32"/>
      <c r="N886" s="32"/>
      <c r="O886" s="32"/>
      <c r="P886" s="32"/>
      <c r="Q886" s="33"/>
    </row>
    <row r="887" s="4" customFormat="1" ht="9.5" spans="1:17">
      <c r="A887" s="31"/>
      <c r="B887" s="32"/>
      <c r="C887" s="33"/>
      <c r="D887" s="33"/>
      <c r="E887" s="49"/>
      <c r="F887" s="100"/>
      <c r="G887" s="34" t="s">
        <v>637</v>
      </c>
      <c r="H887" s="56"/>
      <c r="I887" s="32">
        <f t="shared" si="109"/>
        <v>0</v>
      </c>
      <c r="J887" s="32">
        <f t="shared" si="110"/>
        <v>0</v>
      </c>
      <c r="K887" s="104"/>
      <c r="L887" s="32"/>
      <c r="M887" s="32"/>
      <c r="N887" s="32"/>
      <c r="O887" s="32"/>
      <c r="P887" s="32"/>
      <c r="Q887" s="33"/>
    </row>
    <row r="888" s="4" customFormat="1" ht="29" customHeight="1" spans="1:17">
      <c r="A888" s="31" t="s">
        <v>223</v>
      </c>
      <c r="B888" s="32">
        <f>SUM(B889:B889)</f>
        <v>1</v>
      </c>
      <c r="C888" s="33" t="s">
        <v>282</v>
      </c>
      <c r="D888" s="33" t="s">
        <v>77</v>
      </c>
      <c r="E888" s="49">
        <f>SUM(E889:E889)</f>
        <v>73</v>
      </c>
      <c r="F888" s="100"/>
      <c r="G888" s="34" t="s">
        <v>637</v>
      </c>
      <c r="H888" s="56" t="s">
        <v>24</v>
      </c>
      <c r="I888" s="32">
        <f t="shared" si="109"/>
        <v>4829.06</v>
      </c>
      <c r="J888" s="32">
        <f t="shared" si="110"/>
        <v>965.812</v>
      </c>
      <c r="K888" s="32">
        <f t="shared" ref="K888:P888" si="113">SUM(K889:K889)</f>
        <v>965.812</v>
      </c>
      <c r="L888" s="32">
        <f t="shared" si="113"/>
        <v>0</v>
      </c>
      <c r="M888" s="32">
        <f t="shared" si="113"/>
        <v>0</v>
      </c>
      <c r="N888" s="32">
        <f t="shared" si="113"/>
        <v>3863.248</v>
      </c>
      <c r="O888" s="32">
        <f t="shared" si="113"/>
        <v>0</v>
      </c>
      <c r="P888" s="32">
        <f t="shared" si="113"/>
        <v>0</v>
      </c>
      <c r="Q888" s="33"/>
    </row>
    <row r="889" s="4" customFormat="1" ht="45" customHeight="1" spans="1:17">
      <c r="A889" s="31" t="s">
        <v>2055</v>
      </c>
      <c r="B889" s="33">
        <v>1</v>
      </c>
      <c r="C889" s="33" t="s">
        <v>306</v>
      </c>
      <c r="D889" s="33" t="s">
        <v>77</v>
      </c>
      <c r="E889" s="49">
        <v>73</v>
      </c>
      <c r="F889" s="31" t="s">
        <v>2056</v>
      </c>
      <c r="G889" s="34" t="s">
        <v>637</v>
      </c>
      <c r="H889" s="33" t="s">
        <v>115</v>
      </c>
      <c r="I889" s="32">
        <f t="shared" si="109"/>
        <v>4829.06</v>
      </c>
      <c r="J889" s="32">
        <f t="shared" si="110"/>
        <v>965.812</v>
      </c>
      <c r="K889" s="32">
        <v>965.812</v>
      </c>
      <c r="L889" s="32">
        <v>0</v>
      </c>
      <c r="M889" s="32">
        <v>0</v>
      </c>
      <c r="N889" s="32">
        <v>3863.248</v>
      </c>
      <c r="O889" s="32">
        <v>0</v>
      </c>
      <c r="P889" s="32">
        <v>0</v>
      </c>
      <c r="Q889" s="33" t="s">
        <v>225</v>
      </c>
    </row>
    <row r="890" s="187" customFormat="1" ht="59" customHeight="1" spans="1:15483">
      <c r="A890" s="31" t="s">
        <v>226</v>
      </c>
      <c r="B890" s="33">
        <v>6</v>
      </c>
      <c r="C890" s="33"/>
      <c r="D890" s="33" t="s">
        <v>77</v>
      </c>
      <c r="E890" s="49"/>
      <c r="F890" s="31" t="s">
        <v>227</v>
      </c>
      <c r="G890" s="34" t="s">
        <v>637</v>
      </c>
      <c r="H890" s="33" t="s">
        <v>24</v>
      </c>
      <c r="I890" s="32">
        <f t="shared" si="109"/>
        <v>11134</v>
      </c>
      <c r="J890" s="32">
        <f t="shared" si="110"/>
        <v>0</v>
      </c>
      <c r="K890" s="32"/>
      <c r="L890" s="32"/>
      <c r="M890" s="32"/>
      <c r="N890" s="32">
        <v>11134</v>
      </c>
      <c r="O890" s="32"/>
      <c r="P890" s="32"/>
      <c r="Q890" s="33" t="s">
        <v>116</v>
      </c>
      <c r="R890" s="77"/>
      <c r="S890" s="77"/>
      <c r="T890" s="77"/>
      <c r="U890" s="77"/>
      <c r="V890" s="77"/>
      <c r="W890" s="77"/>
      <c r="X890" s="77"/>
      <c r="Y890" s="77"/>
      <c r="Z890" s="77"/>
      <c r="AA890" s="77"/>
      <c r="AB890" s="77"/>
      <c r="AC890" s="77"/>
      <c r="AD890" s="77"/>
      <c r="AE890" s="77"/>
      <c r="AF890" s="77"/>
      <c r="AG890" s="77"/>
      <c r="AH890" s="77"/>
      <c r="AI890" s="77"/>
      <c r="AJ890" s="77"/>
      <c r="AK890" s="77"/>
      <c r="AL890" s="77"/>
      <c r="AM890" s="77"/>
      <c r="AN890" s="77"/>
      <c r="AO890" s="77"/>
      <c r="AP890" s="77"/>
      <c r="AQ890" s="77"/>
      <c r="AR890" s="77"/>
      <c r="AS890" s="77"/>
      <c r="AT890" s="77"/>
      <c r="AU890" s="77"/>
      <c r="AV890" s="77"/>
      <c r="AW890" s="77"/>
      <c r="AX890" s="77"/>
      <c r="AY890" s="77"/>
      <c r="AZ890" s="77"/>
      <c r="BA890" s="77"/>
      <c r="BB890" s="77"/>
      <c r="BC890" s="77"/>
      <c r="BD890" s="77"/>
      <c r="BE890" s="77"/>
      <c r="BF890" s="77"/>
      <c r="BG890" s="77"/>
      <c r="BH890" s="77"/>
      <c r="BI890" s="77"/>
      <c r="BJ890" s="77"/>
      <c r="BK890" s="77"/>
      <c r="BL890" s="77"/>
      <c r="BM890" s="77"/>
      <c r="BN890" s="77"/>
      <c r="BO890" s="77"/>
      <c r="BP890" s="77"/>
      <c r="BQ890" s="77"/>
      <c r="BR890" s="77"/>
      <c r="BS890" s="77"/>
      <c r="BT890" s="77"/>
      <c r="BU890" s="77"/>
      <c r="BV890" s="77"/>
      <c r="BW890" s="77"/>
      <c r="BX890" s="77"/>
      <c r="BY890" s="77"/>
      <c r="BZ890" s="77"/>
      <c r="CA890" s="77"/>
      <c r="CB890" s="77"/>
      <c r="CC890" s="77"/>
      <c r="CD890" s="77"/>
      <c r="CE890" s="77"/>
      <c r="CF890" s="77"/>
      <c r="CG890" s="77"/>
      <c r="CH890" s="77"/>
      <c r="CI890" s="77"/>
      <c r="CJ890" s="77"/>
      <c r="CK890" s="77"/>
      <c r="CL890" s="77"/>
      <c r="CM890" s="77"/>
      <c r="CN890" s="77"/>
      <c r="CO890" s="77"/>
      <c r="CP890" s="77"/>
      <c r="CQ890" s="77"/>
      <c r="CR890" s="77"/>
      <c r="CS890" s="77"/>
      <c r="CT890" s="77"/>
      <c r="CU890" s="77"/>
      <c r="CV890" s="77"/>
      <c r="CW890" s="77"/>
      <c r="CX890" s="77"/>
      <c r="CY890" s="77"/>
      <c r="CZ890" s="77"/>
      <c r="DA890" s="77"/>
      <c r="DB890" s="77"/>
      <c r="DC890" s="77"/>
      <c r="DD890" s="77"/>
      <c r="DE890" s="77"/>
      <c r="DF890" s="77"/>
      <c r="DG890" s="77"/>
      <c r="DH890" s="77"/>
      <c r="DI890" s="77"/>
      <c r="DJ890" s="77"/>
      <c r="DK890" s="77"/>
      <c r="DL890" s="77"/>
      <c r="DM890" s="77"/>
      <c r="DN890" s="77"/>
      <c r="DO890" s="77"/>
      <c r="DP890" s="77"/>
      <c r="DQ890" s="77"/>
      <c r="DR890" s="77"/>
      <c r="DS890" s="77"/>
      <c r="DT890" s="77"/>
      <c r="DU890" s="77"/>
      <c r="DV890" s="77"/>
      <c r="DW890" s="77"/>
      <c r="DX890" s="77"/>
      <c r="DY890" s="77"/>
      <c r="DZ890" s="77"/>
      <c r="EA890" s="77"/>
      <c r="EB890" s="77"/>
      <c r="EC890" s="77"/>
      <c r="ED890" s="77"/>
      <c r="EE890" s="77"/>
      <c r="EF890" s="77"/>
      <c r="EG890" s="77"/>
      <c r="EH890" s="77"/>
      <c r="EI890" s="77"/>
      <c r="EJ890" s="77"/>
      <c r="EK890" s="77"/>
      <c r="EL890" s="77"/>
      <c r="EM890" s="77"/>
      <c r="EN890" s="77"/>
      <c r="EO890" s="77"/>
      <c r="EP890" s="77"/>
      <c r="EQ890" s="77"/>
      <c r="ER890" s="77"/>
      <c r="ES890" s="77"/>
      <c r="ET890" s="77"/>
      <c r="EU890" s="77"/>
      <c r="EV890" s="77"/>
      <c r="EW890" s="77"/>
      <c r="EX890" s="77"/>
      <c r="EY890" s="77"/>
      <c r="EZ890" s="77"/>
      <c r="FA890" s="77"/>
      <c r="FB890" s="77"/>
      <c r="FC890" s="77"/>
      <c r="FD890" s="77"/>
      <c r="FE890" s="77"/>
      <c r="FF890" s="77"/>
      <c r="FG890" s="77"/>
      <c r="FH890" s="77"/>
      <c r="FI890" s="77"/>
      <c r="FJ890" s="77"/>
      <c r="FK890" s="77"/>
      <c r="FL890" s="77"/>
      <c r="FM890" s="77"/>
      <c r="FN890" s="77"/>
      <c r="FO890" s="77"/>
      <c r="FP890" s="77"/>
      <c r="FQ890" s="77"/>
      <c r="FR890" s="77"/>
      <c r="FS890" s="77"/>
      <c r="FT890" s="77"/>
      <c r="FU890" s="77"/>
      <c r="FV890" s="77"/>
      <c r="FW890" s="77"/>
      <c r="FX890" s="77"/>
      <c r="FY890" s="77"/>
      <c r="FZ890" s="77"/>
      <c r="GA890" s="77"/>
      <c r="GB890" s="77"/>
      <c r="GC890" s="77"/>
      <c r="GD890" s="77"/>
      <c r="GE890" s="77"/>
      <c r="GF890" s="77"/>
      <c r="GG890" s="77"/>
      <c r="GH890" s="77"/>
      <c r="GI890" s="77"/>
      <c r="GJ890" s="77"/>
      <c r="GK890" s="77"/>
      <c r="GL890" s="77"/>
      <c r="GM890" s="77"/>
      <c r="GN890" s="77"/>
      <c r="GO890" s="77"/>
      <c r="GP890" s="77"/>
      <c r="GQ890" s="77"/>
      <c r="GR890" s="77"/>
      <c r="GS890" s="77"/>
      <c r="GT890" s="77"/>
      <c r="GU890" s="77"/>
      <c r="GV890" s="77"/>
      <c r="GW890" s="77"/>
      <c r="GX890" s="77"/>
      <c r="GY890" s="77"/>
      <c r="GZ890" s="77"/>
      <c r="HA890" s="77"/>
      <c r="HB890" s="77"/>
      <c r="HC890" s="77"/>
      <c r="HD890" s="77"/>
      <c r="HE890" s="77"/>
      <c r="HF890" s="77"/>
      <c r="HG890" s="77"/>
      <c r="HH890" s="77"/>
      <c r="HI890" s="77"/>
      <c r="HJ890" s="77"/>
      <c r="HK890" s="77"/>
      <c r="HL890" s="77"/>
      <c r="HM890" s="77"/>
      <c r="HN890" s="77"/>
      <c r="HO890" s="77"/>
      <c r="HP890" s="77"/>
      <c r="HQ890" s="77"/>
      <c r="HR890" s="77"/>
      <c r="HS890" s="77"/>
      <c r="HT890" s="77"/>
      <c r="HU890" s="77"/>
      <c r="HV890" s="77"/>
      <c r="HW890" s="77"/>
      <c r="HX890" s="77"/>
      <c r="HY890" s="77"/>
      <c r="HZ890" s="77"/>
      <c r="IA890" s="77"/>
      <c r="IB890" s="77"/>
      <c r="IC890" s="77"/>
      <c r="ID890" s="77"/>
      <c r="IE890" s="77"/>
      <c r="IF890" s="77"/>
      <c r="IG890" s="77"/>
      <c r="IH890" s="77"/>
      <c r="II890" s="77"/>
      <c r="IJ890" s="77"/>
      <c r="IK890" s="77"/>
      <c r="IL890" s="77"/>
      <c r="IM890" s="77"/>
      <c r="IN890" s="77"/>
      <c r="IO890" s="77"/>
      <c r="IP890" s="77"/>
      <c r="IQ890" s="77"/>
      <c r="IR890" s="77"/>
      <c r="IS890" s="77"/>
      <c r="IT890" s="77"/>
      <c r="IU890" s="77"/>
      <c r="IV890" s="77"/>
      <c r="IW890" s="77"/>
      <c r="IX890" s="77"/>
      <c r="IY890" s="77"/>
      <c r="IZ890" s="77"/>
      <c r="JA890" s="77"/>
      <c r="JB890" s="77"/>
      <c r="JC890" s="77"/>
      <c r="JD890" s="77"/>
      <c r="JE890" s="77"/>
      <c r="JF890" s="77"/>
      <c r="JG890" s="77"/>
      <c r="JH890" s="77"/>
      <c r="JI890" s="77"/>
      <c r="JJ890" s="77"/>
      <c r="JK890" s="77"/>
      <c r="JL890" s="77"/>
      <c r="JM890" s="77"/>
      <c r="JN890" s="77"/>
      <c r="JO890" s="77"/>
      <c r="JP890" s="77"/>
      <c r="JQ890" s="77"/>
      <c r="JR890" s="77"/>
      <c r="JS890" s="77"/>
      <c r="JT890" s="77"/>
      <c r="JU890" s="77"/>
      <c r="JV890" s="77"/>
      <c r="JW890" s="77"/>
      <c r="JX890" s="77"/>
      <c r="JY890" s="77"/>
      <c r="JZ890" s="77"/>
      <c r="KA890" s="77"/>
      <c r="KB890" s="77"/>
      <c r="KC890" s="77"/>
      <c r="KD890" s="77"/>
      <c r="KE890" s="77"/>
      <c r="KF890" s="77"/>
      <c r="KG890" s="77"/>
      <c r="KH890" s="77"/>
      <c r="KI890" s="77"/>
      <c r="KJ890" s="77"/>
      <c r="KK890" s="77"/>
      <c r="KL890" s="77"/>
      <c r="KM890" s="77"/>
      <c r="KN890" s="77"/>
      <c r="KO890" s="77"/>
      <c r="KP890" s="77"/>
      <c r="KQ890" s="77"/>
      <c r="KR890" s="77"/>
      <c r="KS890" s="77"/>
      <c r="KT890" s="77"/>
      <c r="KU890" s="77"/>
      <c r="KV890" s="77"/>
      <c r="KW890" s="77"/>
      <c r="KX890" s="77"/>
      <c r="KY890" s="77"/>
      <c r="KZ890" s="77"/>
      <c r="LA890" s="77"/>
      <c r="LB890" s="77"/>
      <c r="LC890" s="77"/>
      <c r="LD890" s="77"/>
      <c r="LE890" s="77"/>
      <c r="LF890" s="77"/>
      <c r="LG890" s="77"/>
      <c r="LH890" s="77"/>
      <c r="LI890" s="77"/>
      <c r="LJ890" s="77"/>
      <c r="LK890" s="77"/>
      <c r="LL890" s="77"/>
      <c r="LM890" s="77"/>
      <c r="LN890" s="77"/>
      <c r="LO890" s="77"/>
      <c r="LP890" s="77"/>
      <c r="LQ890" s="77"/>
      <c r="LR890" s="77"/>
      <c r="LS890" s="77"/>
      <c r="LT890" s="77"/>
      <c r="LU890" s="77"/>
      <c r="LV890" s="77"/>
      <c r="LW890" s="77"/>
      <c r="LX890" s="77"/>
      <c r="LY890" s="77"/>
      <c r="LZ890" s="77"/>
      <c r="MA890" s="77"/>
      <c r="MB890" s="77"/>
      <c r="MC890" s="77"/>
      <c r="MD890" s="77"/>
      <c r="ME890" s="77"/>
      <c r="MF890" s="77"/>
      <c r="MG890" s="77"/>
      <c r="MH890" s="77"/>
      <c r="MI890" s="77"/>
      <c r="MJ890" s="77"/>
      <c r="MK890" s="77"/>
      <c r="ML890" s="77"/>
      <c r="MM890" s="77"/>
      <c r="MN890" s="77"/>
      <c r="MO890" s="77"/>
      <c r="MP890" s="77"/>
      <c r="MQ890" s="77"/>
      <c r="MR890" s="77"/>
      <c r="MS890" s="77"/>
      <c r="MT890" s="77"/>
      <c r="MU890" s="77"/>
      <c r="MV890" s="77"/>
      <c r="MW890" s="77"/>
      <c r="MX890" s="77"/>
      <c r="MY890" s="77"/>
      <c r="MZ890" s="77"/>
      <c r="NA890" s="77"/>
      <c r="NB890" s="77"/>
      <c r="NC890" s="77"/>
      <c r="ND890" s="77"/>
      <c r="NE890" s="77"/>
      <c r="NF890" s="77"/>
      <c r="NG890" s="77"/>
      <c r="NH890" s="77"/>
      <c r="NI890" s="77"/>
      <c r="NJ890" s="77"/>
      <c r="NK890" s="77"/>
      <c r="NL890" s="77"/>
      <c r="NM890" s="77"/>
      <c r="NN890" s="77"/>
      <c r="NO890" s="77"/>
      <c r="NP890" s="77"/>
      <c r="NQ890" s="77"/>
      <c r="NR890" s="77"/>
      <c r="NS890" s="77"/>
      <c r="NT890" s="77"/>
      <c r="NU890" s="77"/>
      <c r="NV890" s="77"/>
      <c r="NW890" s="77"/>
      <c r="NX890" s="77"/>
      <c r="NY890" s="77"/>
      <c r="NZ890" s="77"/>
      <c r="OA890" s="77"/>
      <c r="OB890" s="77"/>
      <c r="OC890" s="77"/>
      <c r="OD890" s="77"/>
      <c r="OE890" s="77"/>
      <c r="OF890" s="77"/>
      <c r="OG890" s="77"/>
      <c r="OH890" s="77"/>
      <c r="OI890" s="77"/>
      <c r="OJ890" s="77"/>
      <c r="OK890" s="77"/>
      <c r="OL890" s="77"/>
      <c r="OM890" s="77"/>
      <c r="ON890" s="77"/>
      <c r="OO890" s="77"/>
      <c r="OP890" s="77"/>
      <c r="OQ890" s="77"/>
      <c r="OR890" s="77"/>
      <c r="OS890" s="77"/>
      <c r="OT890" s="77"/>
      <c r="OU890" s="77"/>
      <c r="OV890" s="77"/>
      <c r="OW890" s="77"/>
      <c r="OX890" s="77"/>
      <c r="OY890" s="77"/>
      <c r="OZ890" s="77"/>
      <c r="PA890" s="77"/>
      <c r="PB890" s="77"/>
      <c r="PC890" s="77"/>
      <c r="PD890" s="77"/>
      <c r="PE890" s="77"/>
      <c r="PF890" s="77"/>
      <c r="PG890" s="77"/>
      <c r="PH890" s="77"/>
      <c r="PI890" s="77"/>
      <c r="PJ890" s="77"/>
      <c r="PK890" s="77"/>
      <c r="PL890" s="77"/>
      <c r="PM890" s="77"/>
      <c r="PN890" s="77"/>
      <c r="PO890" s="77"/>
      <c r="PP890" s="77"/>
      <c r="PQ890" s="77"/>
      <c r="PR890" s="77"/>
      <c r="PS890" s="77"/>
      <c r="PT890" s="77"/>
      <c r="PU890" s="77"/>
      <c r="PV890" s="77"/>
      <c r="PW890" s="77"/>
      <c r="PX890" s="77"/>
      <c r="PY890" s="77"/>
      <c r="PZ890" s="77"/>
      <c r="QA890" s="77"/>
      <c r="QB890" s="77"/>
      <c r="QC890" s="77"/>
      <c r="QD890" s="77"/>
      <c r="QE890" s="77"/>
      <c r="QF890" s="77"/>
      <c r="QG890" s="77"/>
      <c r="QH890" s="77"/>
      <c r="QI890" s="77"/>
      <c r="QJ890" s="77"/>
      <c r="QK890" s="77"/>
      <c r="QL890" s="77"/>
      <c r="QM890" s="77"/>
      <c r="QN890" s="77"/>
      <c r="QO890" s="77"/>
      <c r="QP890" s="77"/>
      <c r="QQ890" s="77"/>
      <c r="QR890" s="77"/>
      <c r="QS890" s="77"/>
      <c r="QT890" s="77"/>
      <c r="QU890" s="77"/>
      <c r="QV890" s="77"/>
      <c r="QW890" s="77"/>
      <c r="QX890" s="77"/>
      <c r="QY890" s="77"/>
      <c r="QZ890" s="77"/>
      <c r="RA890" s="77"/>
      <c r="RB890" s="77"/>
      <c r="RC890" s="77"/>
      <c r="RD890" s="77"/>
      <c r="RE890" s="77"/>
      <c r="RF890" s="77"/>
      <c r="RG890" s="77"/>
      <c r="RH890" s="77"/>
      <c r="RI890" s="77"/>
      <c r="RJ890" s="77"/>
      <c r="RK890" s="77"/>
      <c r="RL890" s="77"/>
      <c r="RM890" s="77"/>
      <c r="RN890" s="77"/>
      <c r="RO890" s="77"/>
      <c r="RP890" s="77"/>
      <c r="RQ890" s="77"/>
      <c r="RR890" s="77"/>
      <c r="RS890" s="77"/>
      <c r="RT890" s="77"/>
      <c r="RU890" s="77"/>
      <c r="RV890" s="77"/>
      <c r="RW890" s="77"/>
      <c r="RX890" s="77"/>
      <c r="RY890" s="77"/>
      <c r="RZ890" s="77"/>
      <c r="SA890" s="77"/>
      <c r="SB890" s="77"/>
      <c r="SC890" s="77"/>
      <c r="SD890" s="77"/>
      <c r="SE890" s="77"/>
      <c r="SF890" s="77"/>
      <c r="SG890" s="77"/>
      <c r="SH890" s="77"/>
      <c r="SI890" s="77"/>
      <c r="SJ890" s="77"/>
      <c r="SK890" s="77"/>
      <c r="SL890" s="77"/>
      <c r="SM890" s="77"/>
      <c r="SN890" s="77"/>
      <c r="SO890" s="77"/>
      <c r="SP890" s="77"/>
      <c r="SQ890" s="77"/>
      <c r="SR890" s="77"/>
      <c r="SS890" s="77"/>
      <c r="ST890" s="77"/>
      <c r="SU890" s="77"/>
      <c r="SV890" s="77"/>
      <c r="SW890" s="77"/>
      <c r="SX890" s="77"/>
      <c r="SY890" s="77"/>
      <c r="SZ890" s="77"/>
      <c r="TA890" s="77"/>
      <c r="TB890" s="77"/>
      <c r="TC890" s="77"/>
      <c r="TD890" s="77"/>
      <c r="TE890" s="77"/>
      <c r="TF890" s="77"/>
      <c r="TG890" s="77"/>
      <c r="TH890" s="77"/>
      <c r="TI890" s="77"/>
      <c r="TJ890" s="77"/>
      <c r="TK890" s="77"/>
      <c r="TL890" s="77"/>
      <c r="TM890" s="77"/>
      <c r="TN890" s="77"/>
      <c r="TO890" s="77"/>
      <c r="TP890" s="77"/>
      <c r="TQ890" s="77"/>
      <c r="TR890" s="77"/>
      <c r="TS890" s="77"/>
      <c r="TT890" s="77"/>
      <c r="TU890" s="77"/>
      <c r="TV890" s="77"/>
      <c r="TW890" s="77"/>
      <c r="TX890" s="77"/>
      <c r="TY890" s="77"/>
      <c r="TZ890" s="77"/>
      <c r="UA890" s="77"/>
      <c r="UB890" s="77"/>
      <c r="UC890" s="77"/>
      <c r="UD890" s="77"/>
      <c r="UE890" s="77"/>
      <c r="UF890" s="77"/>
      <c r="UG890" s="77"/>
      <c r="UH890" s="77"/>
      <c r="UI890" s="77"/>
      <c r="UJ890" s="77"/>
      <c r="UK890" s="77"/>
      <c r="UL890" s="77"/>
      <c r="UM890" s="77"/>
      <c r="UN890" s="77"/>
      <c r="UO890" s="77"/>
      <c r="UP890" s="77"/>
      <c r="UQ890" s="77"/>
      <c r="UR890" s="77"/>
      <c r="US890" s="77"/>
      <c r="UT890" s="77"/>
      <c r="UU890" s="77"/>
      <c r="UV890" s="77"/>
      <c r="UW890" s="77"/>
      <c r="UX890" s="77"/>
      <c r="UY890" s="77"/>
      <c r="UZ890" s="77"/>
      <c r="VA890" s="77"/>
      <c r="VB890" s="77"/>
      <c r="VC890" s="77"/>
      <c r="VD890" s="77"/>
      <c r="VE890" s="77"/>
      <c r="VF890" s="77"/>
      <c r="VG890" s="77"/>
      <c r="VH890" s="77"/>
      <c r="VI890" s="77"/>
      <c r="VJ890" s="77"/>
      <c r="VK890" s="77"/>
      <c r="VL890" s="77"/>
      <c r="VM890" s="77"/>
      <c r="VN890" s="77"/>
      <c r="VO890" s="77"/>
      <c r="VP890" s="77"/>
      <c r="VQ890" s="77"/>
      <c r="VR890" s="77"/>
      <c r="VS890" s="77"/>
      <c r="VT890" s="77"/>
      <c r="VU890" s="77"/>
      <c r="VV890" s="77"/>
      <c r="VW890" s="77"/>
      <c r="VX890" s="77"/>
      <c r="VY890" s="77"/>
      <c r="VZ890" s="77"/>
      <c r="WA890" s="77"/>
      <c r="WB890" s="77"/>
      <c r="WC890" s="77"/>
      <c r="WD890" s="77"/>
      <c r="WE890" s="77"/>
      <c r="WF890" s="77"/>
      <c r="WG890" s="77"/>
      <c r="WH890" s="77"/>
      <c r="WI890" s="77"/>
      <c r="WJ890" s="77"/>
      <c r="WK890" s="77"/>
      <c r="WL890" s="77"/>
      <c r="WM890" s="77"/>
      <c r="WN890" s="77"/>
      <c r="WO890" s="77"/>
      <c r="WP890" s="77"/>
      <c r="WQ890" s="77"/>
      <c r="WR890" s="77"/>
      <c r="WS890" s="77"/>
      <c r="WT890" s="77"/>
      <c r="WU890" s="77"/>
      <c r="WV890" s="77"/>
      <c r="WW890" s="77"/>
      <c r="WX890" s="77"/>
      <c r="WY890" s="77"/>
      <c r="WZ890" s="77"/>
      <c r="XA890" s="77"/>
      <c r="XB890" s="77"/>
      <c r="XC890" s="77"/>
      <c r="XD890" s="77"/>
      <c r="XE890" s="77"/>
      <c r="XF890" s="77"/>
      <c r="XG890" s="77"/>
      <c r="XH890" s="77"/>
      <c r="XI890" s="77"/>
      <c r="XJ890" s="77"/>
      <c r="XK890" s="77"/>
      <c r="XL890" s="77"/>
      <c r="XM890" s="77"/>
      <c r="XN890" s="77"/>
      <c r="XO890" s="77"/>
      <c r="XP890" s="77"/>
      <c r="XQ890" s="77"/>
      <c r="XR890" s="77"/>
      <c r="XS890" s="77"/>
      <c r="XT890" s="77"/>
      <c r="XU890" s="77"/>
      <c r="XV890" s="77"/>
      <c r="XW890" s="77"/>
      <c r="XX890" s="77"/>
      <c r="XY890" s="77"/>
      <c r="XZ890" s="77"/>
      <c r="YA890" s="77"/>
      <c r="YB890" s="77"/>
      <c r="YC890" s="77"/>
      <c r="YD890" s="77"/>
      <c r="YE890" s="77"/>
      <c r="YF890" s="77"/>
      <c r="YG890" s="77"/>
      <c r="YH890" s="77"/>
      <c r="YI890" s="77"/>
      <c r="YJ890" s="77"/>
      <c r="YK890" s="77"/>
      <c r="YL890" s="77"/>
      <c r="YM890" s="77"/>
      <c r="YN890" s="77"/>
      <c r="YO890" s="77"/>
      <c r="YP890" s="77"/>
      <c r="YQ890" s="77"/>
      <c r="YR890" s="77"/>
      <c r="YS890" s="77"/>
      <c r="YT890" s="77"/>
      <c r="YU890" s="77"/>
      <c r="YV890" s="77"/>
      <c r="YW890" s="77"/>
      <c r="YX890" s="77"/>
      <c r="YY890" s="77"/>
      <c r="YZ890" s="77"/>
      <c r="ZA890" s="77"/>
      <c r="ZB890" s="77"/>
      <c r="ZC890" s="77"/>
      <c r="ZD890" s="77"/>
      <c r="ZE890" s="77"/>
      <c r="ZF890" s="77"/>
      <c r="ZG890" s="77"/>
      <c r="ZH890" s="77"/>
      <c r="ZI890" s="77"/>
      <c r="ZJ890" s="77"/>
      <c r="ZK890" s="77"/>
      <c r="ZL890" s="77"/>
      <c r="ZM890" s="77"/>
      <c r="ZN890" s="77"/>
      <c r="ZO890" s="77"/>
      <c r="ZP890" s="77"/>
      <c r="ZQ890" s="77"/>
      <c r="ZR890" s="77"/>
      <c r="ZS890" s="77"/>
      <c r="ZT890" s="77"/>
      <c r="ZU890" s="77"/>
      <c r="ZV890" s="77"/>
      <c r="ZW890" s="77"/>
      <c r="ZX890" s="77"/>
      <c r="ZY890" s="77"/>
      <c r="ZZ890" s="77"/>
      <c r="AAA890" s="77"/>
      <c r="AAB890" s="77"/>
      <c r="AAC890" s="77"/>
      <c r="AAD890" s="77"/>
      <c r="AAE890" s="77"/>
      <c r="AAF890" s="77"/>
      <c r="AAG890" s="77"/>
      <c r="AAH890" s="77"/>
      <c r="AAI890" s="77"/>
      <c r="AAJ890" s="77"/>
      <c r="AAK890" s="77"/>
      <c r="AAL890" s="77"/>
      <c r="AAM890" s="77"/>
      <c r="AAN890" s="77"/>
      <c r="AAO890" s="77"/>
      <c r="AAP890" s="77"/>
      <c r="AAQ890" s="77"/>
      <c r="AAR890" s="77"/>
      <c r="AAS890" s="77"/>
      <c r="AAT890" s="77"/>
      <c r="AAU890" s="77"/>
      <c r="AAV890" s="77"/>
      <c r="AAW890" s="77"/>
      <c r="AAX890" s="77"/>
      <c r="AAY890" s="77"/>
      <c r="AAZ890" s="77"/>
      <c r="ABA890" s="77"/>
      <c r="ABB890" s="77"/>
      <c r="ABC890" s="77"/>
      <c r="ABD890" s="77"/>
      <c r="ABE890" s="77"/>
      <c r="ABF890" s="77"/>
      <c r="ABG890" s="77"/>
      <c r="ABH890" s="77"/>
      <c r="ABI890" s="77"/>
      <c r="ABJ890" s="77"/>
      <c r="ABK890" s="77"/>
      <c r="ABL890" s="77"/>
      <c r="ABM890" s="77"/>
      <c r="ABN890" s="77"/>
      <c r="ABO890" s="77"/>
      <c r="ABP890" s="77"/>
      <c r="ABQ890" s="77"/>
      <c r="ABR890" s="77"/>
      <c r="ABS890" s="77"/>
      <c r="ABT890" s="77"/>
      <c r="ABU890" s="77"/>
      <c r="ABV890" s="77"/>
      <c r="ABW890" s="77"/>
      <c r="ABX890" s="77"/>
      <c r="ABY890" s="77"/>
      <c r="ABZ890" s="77"/>
      <c r="ACA890" s="77"/>
      <c r="ACB890" s="77"/>
      <c r="ACC890" s="77"/>
      <c r="ACD890" s="77"/>
      <c r="ACE890" s="77"/>
      <c r="ACF890" s="77"/>
      <c r="ACG890" s="77"/>
      <c r="ACH890" s="77"/>
      <c r="ACI890" s="77"/>
      <c r="ACJ890" s="77"/>
      <c r="ACK890" s="77"/>
      <c r="ACL890" s="77"/>
      <c r="ACM890" s="77"/>
      <c r="ACN890" s="77"/>
      <c r="ACO890" s="77"/>
      <c r="ACP890" s="77"/>
      <c r="ACQ890" s="77"/>
      <c r="ACR890" s="77"/>
      <c r="ACS890" s="77"/>
      <c r="ACT890" s="77"/>
      <c r="ACU890" s="77"/>
      <c r="ACV890" s="77"/>
      <c r="ACW890" s="77"/>
      <c r="ACX890" s="77"/>
      <c r="ACY890" s="77"/>
      <c r="ACZ890" s="77"/>
      <c r="ADA890" s="77"/>
      <c r="ADB890" s="77"/>
      <c r="ADC890" s="77"/>
      <c r="ADD890" s="77"/>
      <c r="ADE890" s="77"/>
      <c r="ADF890" s="77"/>
      <c r="ADG890" s="77"/>
      <c r="ADH890" s="77"/>
      <c r="ADI890" s="77"/>
      <c r="ADJ890" s="77"/>
      <c r="ADK890" s="77"/>
      <c r="ADL890" s="77"/>
      <c r="ADM890" s="77"/>
      <c r="ADN890" s="77"/>
      <c r="ADO890" s="77"/>
      <c r="ADP890" s="77"/>
      <c r="ADQ890" s="77"/>
      <c r="ADR890" s="77"/>
      <c r="ADS890" s="77"/>
      <c r="ADT890" s="77"/>
      <c r="ADU890" s="77"/>
      <c r="ADV890" s="77"/>
      <c r="ADW890" s="77"/>
      <c r="ADX890" s="77"/>
      <c r="ADY890" s="77"/>
      <c r="ADZ890" s="77"/>
      <c r="AEA890" s="77"/>
      <c r="AEB890" s="77"/>
      <c r="AEC890" s="77"/>
      <c r="AED890" s="77"/>
      <c r="AEE890" s="77"/>
      <c r="AEF890" s="77"/>
      <c r="AEG890" s="77"/>
      <c r="AEH890" s="77"/>
      <c r="AEI890" s="77"/>
      <c r="AEJ890" s="77"/>
      <c r="AEK890" s="77"/>
      <c r="AEL890" s="77"/>
      <c r="AEM890" s="77"/>
      <c r="AEN890" s="77"/>
      <c r="AEO890" s="77"/>
      <c r="AEP890" s="77"/>
      <c r="AEQ890" s="77"/>
      <c r="AER890" s="77"/>
      <c r="AES890" s="77"/>
      <c r="AET890" s="77"/>
      <c r="AEU890" s="77"/>
      <c r="AEV890" s="77"/>
      <c r="AEW890" s="77"/>
      <c r="AEX890" s="77"/>
      <c r="AEY890" s="77"/>
      <c r="AEZ890" s="77"/>
      <c r="AFA890" s="77"/>
      <c r="AFB890" s="77"/>
      <c r="AFC890" s="77"/>
      <c r="AFD890" s="77"/>
      <c r="AFE890" s="77"/>
      <c r="AFF890" s="77"/>
      <c r="AFG890" s="77"/>
      <c r="AFH890" s="77"/>
      <c r="AFI890" s="77"/>
      <c r="AFJ890" s="77"/>
      <c r="AFK890" s="77"/>
      <c r="AFL890" s="77"/>
      <c r="AFM890" s="77"/>
      <c r="AFN890" s="77"/>
      <c r="AFO890" s="77"/>
      <c r="AFP890" s="77"/>
      <c r="AFQ890" s="77"/>
      <c r="AFR890" s="77"/>
      <c r="AFS890" s="77"/>
      <c r="AFT890" s="77"/>
      <c r="AFU890" s="77"/>
      <c r="AFV890" s="77"/>
      <c r="AFW890" s="77"/>
      <c r="AFX890" s="77"/>
      <c r="AFY890" s="77"/>
      <c r="AFZ890" s="77"/>
      <c r="AGA890" s="77"/>
      <c r="AGB890" s="77"/>
      <c r="AGC890" s="77"/>
      <c r="AGD890" s="77"/>
      <c r="AGE890" s="77"/>
      <c r="AGF890" s="77"/>
      <c r="AGG890" s="77"/>
      <c r="AGH890" s="77"/>
      <c r="AGI890" s="77"/>
      <c r="AGJ890" s="77"/>
      <c r="AGK890" s="77"/>
      <c r="AGL890" s="77"/>
      <c r="AGM890" s="77"/>
      <c r="AGN890" s="77"/>
      <c r="AGO890" s="77"/>
      <c r="AGP890" s="77"/>
      <c r="AGQ890" s="77"/>
      <c r="AGR890" s="77"/>
      <c r="AGS890" s="77"/>
      <c r="AGT890" s="77"/>
      <c r="AGU890" s="77"/>
      <c r="AGV890" s="77"/>
      <c r="AGW890" s="77"/>
      <c r="AGX890" s="77"/>
      <c r="AGY890" s="77"/>
      <c r="AGZ890" s="77"/>
      <c r="AHA890" s="77"/>
      <c r="AHB890" s="77"/>
      <c r="AHC890" s="77"/>
      <c r="AHD890" s="77"/>
      <c r="AHE890" s="77"/>
      <c r="AHF890" s="77"/>
      <c r="AHG890" s="77"/>
      <c r="AHH890" s="77"/>
      <c r="AHI890" s="77"/>
      <c r="AHJ890" s="77"/>
      <c r="AHK890" s="77"/>
      <c r="AHL890" s="77"/>
      <c r="AHM890" s="77"/>
      <c r="AHN890" s="77"/>
      <c r="AHO890" s="77"/>
      <c r="AHP890" s="77"/>
      <c r="AHQ890" s="77"/>
      <c r="AHR890" s="77"/>
      <c r="AHS890" s="77"/>
      <c r="AHT890" s="77"/>
      <c r="AHU890" s="77"/>
      <c r="AHV890" s="77"/>
      <c r="AHW890" s="77"/>
      <c r="AHX890" s="77"/>
      <c r="AHY890" s="77"/>
      <c r="AHZ890" s="77"/>
      <c r="AIA890" s="77"/>
      <c r="AIB890" s="77"/>
      <c r="AIC890" s="77"/>
      <c r="AID890" s="77"/>
      <c r="AIE890" s="77"/>
      <c r="AIF890" s="77"/>
      <c r="AIG890" s="77"/>
      <c r="AIH890" s="77"/>
      <c r="AII890" s="77"/>
      <c r="AIJ890" s="77"/>
      <c r="AIK890" s="77"/>
      <c r="AIL890" s="77"/>
      <c r="AIM890" s="77"/>
      <c r="AIN890" s="77"/>
      <c r="AIO890" s="77"/>
      <c r="AIP890" s="77"/>
      <c r="AIQ890" s="77"/>
      <c r="AIR890" s="77"/>
      <c r="AIS890" s="77"/>
      <c r="AIT890" s="77"/>
      <c r="AIU890" s="77"/>
      <c r="AIV890" s="77"/>
      <c r="AIW890" s="77"/>
      <c r="AIX890" s="77"/>
      <c r="AIY890" s="77"/>
      <c r="AIZ890" s="77"/>
      <c r="AJA890" s="77"/>
      <c r="AJB890" s="77"/>
      <c r="AJC890" s="77"/>
      <c r="AJD890" s="77"/>
      <c r="AJE890" s="77"/>
      <c r="AJF890" s="77"/>
      <c r="AJG890" s="77"/>
      <c r="AJH890" s="77"/>
      <c r="AJI890" s="77"/>
      <c r="AJJ890" s="77"/>
      <c r="AJK890" s="77"/>
      <c r="AJL890" s="77"/>
      <c r="AJM890" s="77"/>
      <c r="AJN890" s="77"/>
      <c r="AJO890" s="77"/>
      <c r="AJP890" s="77"/>
      <c r="AJQ890" s="77"/>
      <c r="AJR890" s="77"/>
      <c r="AJS890" s="77"/>
      <c r="AJT890" s="77"/>
      <c r="AJU890" s="77"/>
      <c r="AJV890" s="77"/>
      <c r="AJW890" s="77"/>
      <c r="AJX890" s="77"/>
      <c r="AJY890" s="77"/>
      <c r="AJZ890" s="77"/>
      <c r="AKA890" s="77"/>
      <c r="AKB890" s="77"/>
      <c r="AKC890" s="77"/>
      <c r="AKD890" s="77"/>
      <c r="AKE890" s="77"/>
      <c r="AKF890" s="77"/>
      <c r="AKG890" s="77"/>
      <c r="AKH890" s="77"/>
      <c r="AKI890" s="77"/>
      <c r="AKJ890" s="77"/>
      <c r="AKK890" s="77"/>
      <c r="AKL890" s="77"/>
      <c r="AKM890" s="77"/>
      <c r="AKN890" s="77"/>
      <c r="AKO890" s="77"/>
      <c r="AKP890" s="77"/>
      <c r="AKQ890" s="77"/>
      <c r="AKR890" s="77"/>
      <c r="AKS890" s="77"/>
      <c r="AKT890" s="77"/>
      <c r="AKU890" s="77"/>
      <c r="AKV890" s="77"/>
      <c r="AKW890" s="77"/>
      <c r="AKX890" s="77"/>
      <c r="AKY890" s="77"/>
      <c r="AKZ890" s="77"/>
      <c r="ALA890" s="77"/>
      <c r="ALB890" s="77"/>
      <c r="ALC890" s="77"/>
      <c r="ALD890" s="77"/>
      <c r="ALE890" s="77"/>
      <c r="ALF890" s="77"/>
      <c r="ALG890" s="77"/>
      <c r="ALH890" s="77"/>
      <c r="ALI890" s="77"/>
      <c r="ALJ890" s="77"/>
      <c r="ALK890" s="77"/>
      <c r="ALL890" s="77"/>
      <c r="ALM890" s="77"/>
      <c r="ALN890" s="77"/>
      <c r="ALO890" s="77"/>
      <c r="ALP890" s="77"/>
      <c r="ALQ890" s="77"/>
      <c r="ALR890" s="77"/>
      <c r="ALS890" s="77"/>
      <c r="ALT890" s="77"/>
      <c r="ALU890" s="77"/>
      <c r="ALV890" s="77"/>
      <c r="ALW890" s="77"/>
      <c r="ALX890" s="77"/>
      <c r="ALY890" s="77"/>
      <c r="ALZ890" s="77"/>
      <c r="AMA890" s="77"/>
      <c r="AMB890" s="77"/>
      <c r="AMC890" s="77"/>
      <c r="AMD890" s="77"/>
      <c r="AME890" s="77"/>
      <c r="AMF890" s="77"/>
      <c r="AMG890" s="77"/>
      <c r="AMH890" s="77"/>
      <c r="AMI890" s="77"/>
      <c r="AMJ890" s="77"/>
      <c r="AMK890" s="77"/>
      <c r="AML890" s="77"/>
      <c r="AMM890" s="77"/>
      <c r="AMN890" s="77"/>
      <c r="AMO890" s="77"/>
      <c r="AMP890" s="77"/>
      <c r="AMQ890" s="77"/>
      <c r="AMR890" s="77"/>
      <c r="AMS890" s="77"/>
      <c r="AMT890" s="77"/>
      <c r="AMU890" s="77"/>
      <c r="AMV890" s="77"/>
      <c r="AMW890" s="77"/>
      <c r="AMX890" s="77"/>
      <c r="AMY890" s="77"/>
      <c r="AMZ890" s="77"/>
      <c r="ANA890" s="77"/>
      <c r="ANB890" s="77"/>
      <c r="ANC890" s="77"/>
      <c r="AND890" s="77"/>
      <c r="ANE890" s="77"/>
      <c r="ANF890" s="77"/>
      <c r="ANG890" s="77"/>
      <c r="ANH890" s="77"/>
      <c r="ANI890" s="77"/>
      <c r="ANJ890" s="77"/>
      <c r="ANK890" s="77"/>
      <c r="ANL890" s="77"/>
      <c r="ANM890" s="77"/>
      <c r="ANN890" s="77"/>
      <c r="ANO890" s="77"/>
      <c r="ANP890" s="77"/>
      <c r="ANQ890" s="77"/>
      <c r="ANR890" s="77"/>
      <c r="ANS890" s="77"/>
      <c r="ANT890" s="77"/>
      <c r="ANU890" s="77"/>
      <c r="ANV890" s="77"/>
      <c r="ANW890" s="77"/>
      <c r="ANX890" s="77"/>
      <c r="ANY890" s="77"/>
      <c r="ANZ890" s="77"/>
      <c r="AOA890" s="77"/>
      <c r="AOB890" s="77"/>
      <c r="AOC890" s="77"/>
      <c r="AOD890" s="77"/>
      <c r="AOE890" s="77"/>
      <c r="AOF890" s="77"/>
      <c r="AOG890" s="77"/>
      <c r="AOH890" s="77"/>
      <c r="AOI890" s="77"/>
      <c r="AOJ890" s="77"/>
      <c r="AOK890" s="77"/>
      <c r="AOL890" s="77"/>
      <c r="AOM890" s="77"/>
      <c r="AON890" s="77"/>
      <c r="AOO890" s="77"/>
      <c r="AOP890" s="77"/>
      <c r="AOQ890" s="77"/>
      <c r="AOR890" s="77"/>
      <c r="AOS890" s="77"/>
      <c r="AOT890" s="77"/>
      <c r="AOU890" s="77"/>
      <c r="AOV890" s="77"/>
      <c r="AOW890" s="77"/>
      <c r="AOX890" s="77"/>
      <c r="AOY890" s="77"/>
      <c r="AOZ890" s="77"/>
      <c r="APA890" s="77"/>
      <c r="APB890" s="77"/>
      <c r="APC890" s="77"/>
      <c r="APD890" s="77"/>
      <c r="APE890" s="77"/>
      <c r="APF890" s="77"/>
      <c r="APG890" s="77"/>
      <c r="APH890" s="77"/>
      <c r="API890" s="77"/>
      <c r="APJ890" s="77"/>
      <c r="APK890" s="77"/>
      <c r="APL890" s="77"/>
      <c r="APM890" s="77"/>
      <c r="APN890" s="77"/>
      <c r="APO890" s="77"/>
      <c r="APP890" s="77"/>
      <c r="APQ890" s="77"/>
      <c r="APR890" s="77"/>
      <c r="APS890" s="77"/>
      <c r="APT890" s="77"/>
      <c r="APU890" s="77"/>
      <c r="APV890" s="77"/>
      <c r="APW890" s="77"/>
      <c r="APX890" s="77"/>
      <c r="APY890" s="77"/>
      <c r="APZ890" s="77"/>
      <c r="AQA890" s="77"/>
      <c r="AQB890" s="77"/>
      <c r="AQC890" s="77"/>
      <c r="AQD890" s="77"/>
      <c r="AQE890" s="77"/>
      <c r="AQF890" s="77"/>
      <c r="AQG890" s="77"/>
      <c r="AQH890" s="77"/>
      <c r="AQI890" s="77"/>
      <c r="AQJ890" s="77"/>
      <c r="AQK890" s="77"/>
      <c r="AQL890" s="77"/>
      <c r="AQM890" s="77"/>
      <c r="AQN890" s="77"/>
      <c r="AQO890" s="77"/>
      <c r="AQP890" s="77"/>
      <c r="AQQ890" s="77"/>
      <c r="AQR890" s="77"/>
      <c r="AQS890" s="77"/>
      <c r="AQT890" s="77"/>
      <c r="AQU890" s="77"/>
      <c r="AQV890" s="77"/>
      <c r="AQW890" s="77"/>
      <c r="AQX890" s="77"/>
      <c r="AQY890" s="77"/>
      <c r="AQZ890" s="77"/>
      <c r="ARA890" s="77"/>
      <c r="ARB890" s="77"/>
      <c r="ARC890" s="77"/>
      <c r="ARD890" s="77"/>
      <c r="ARE890" s="77"/>
      <c r="ARF890" s="77"/>
      <c r="ARG890" s="77"/>
      <c r="ARH890" s="77"/>
      <c r="ARI890" s="77"/>
      <c r="ARJ890" s="77"/>
      <c r="ARK890" s="77"/>
      <c r="ARL890" s="77"/>
      <c r="ARM890" s="77"/>
      <c r="ARN890" s="77"/>
      <c r="ARO890" s="77"/>
      <c r="ARP890" s="77"/>
      <c r="ARQ890" s="77"/>
      <c r="ARR890" s="77"/>
      <c r="ARS890" s="77"/>
      <c r="ART890" s="77"/>
      <c r="ARU890" s="77"/>
      <c r="ARV890" s="77"/>
      <c r="ARW890" s="77"/>
      <c r="ARX890" s="77"/>
      <c r="ARY890" s="77"/>
      <c r="ARZ890" s="77"/>
      <c r="ASA890" s="77"/>
      <c r="ASB890" s="77"/>
      <c r="ASC890" s="77"/>
      <c r="ASD890" s="77"/>
      <c r="ASE890" s="77"/>
      <c r="ASF890" s="77"/>
      <c r="ASG890" s="77"/>
      <c r="ASH890" s="77"/>
      <c r="ASI890" s="77"/>
      <c r="ASJ890" s="77"/>
      <c r="ASK890" s="77"/>
      <c r="ASL890" s="77"/>
      <c r="ASM890" s="77"/>
      <c r="ASN890" s="77"/>
      <c r="ASO890" s="77"/>
      <c r="ASP890" s="77"/>
      <c r="ASQ890" s="77"/>
      <c r="ASR890" s="77"/>
      <c r="ASS890" s="77"/>
      <c r="AST890" s="77"/>
      <c r="ASU890" s="77"/>
      <c r="ASV890" s="77"/>
      <c r="ASW890" s="77"/>
      <c r="ASX890" s="77"/>
      <c r="ASY890" s="77"/>
      <c r="ASZ890" s="77"/>
      <c r="ATA890" s="77"/>
      <c r="ATB890" s="77"/>
      <c r="ATC890" s="77"/>
      <c r="ATD890" s="77"/>
      <c r="ATE890" s="77"/>
      <c r="ATF890" s="77"/>
      <c r="ATG890" s="77"/>
      <c r="ATH890" s="77"/>
      <c r="ATI890" s="77"/>
      <c r="ATJ890" s="77"/>
      <c r="ATK890" s="77"/>
      <c r="ATL890" s="77"/>
      <c r="ATM890" s="77"/>
      <c r="ATN890" s="77"/>
      <c r="ATO890" s="77"/>
      <c r="ATP890" s="77"/>
      <c r="ATQ890" s="77"/>
      <c r="ATR890" s="77"/>
      <c r="ATS890" s="77"/>
      <c r="ATT890" s="77"/>
      <c r="ATU890" s="77"/>
      <c r="ATV890" s="77"/>
      <c r="ATW890" s="77"/>
      <c r="ATX890" s="77"/>
      <c r="ATY890" s="77"/>
      <c r="ATZ890" s="77"/>
      <c r="AUA890" s="77"/>
      <c r="AUB890" s="77"/>
      <c r="AUC890" s="77"/>
      <c r="AUD890" s="77"/>
      <c r="AUE890" s="77"/>
      <c r="AUF890" s="77"/>
      <c r="AUG890" s="77"/>
      <c r="AUH890" s="77"/>
      <c r="AUI890" s="77"/>
      <c r="AUJ890" s="77"/>
      <c r="AUK890" s="77"/>
      <c r="AUL890" s="77"/>
      <c r="AUM890" s="77"/>
      <c r="AUN890" s="77"/>
      <c r="AUO890" s="77"/>
      <c r="AUP890" s="77"/>
      <c r="AUQ890" s="77"/>
      <c r="AUR890" s="77"/>
      <c r="AUS890" s="77"/>
      <c r="AUT890" s="77"/>
      <c r="AUU890" s="77"/>
      <c r="AUV890" s="77"/>
      <c r="AUW890" s="77"/>
      <c r="AUX890" s="77"/>
      <c r="AUY890" s="77"/>
      <c r="AUZ890" s="77"/>
      <c r="AVA890" s="77"/>
      <c r="AVB890" s="77"/>
      <c r="AVC890" s="77"/>
      <c r="AVD890" s="77"/>
      <c r="AVE890" s="77"/>
      <c r="AVF890" s="77"/>
      <c r="AVG890" s="77"/>
      <c r="AVH890" s="77"/>
      <c r="AVI890" s="77"/>
      <c r="AVJ890" s="77"/>
      <c r="AVK890" s="77"/>
      <c r="AVL890" s="77"/>
      <c r="AVM890" s="77"/>
      <c r="AVN890" s="77"/>
      <c r="AVO890" s="77"/>
      <c r="AVP890" s="77"/>
      <c r="AVQ890" s="77"/>
      <c r="AVR890" s="77"/>
      <c r="AVS890" s="77"/>
      <c r="AVT890" s="77"/>
      <c r="AVU890" s="77"/>
      <c r="AVV890" s="77"/>
      <c r="AVW890" s="77"/>
      <c r="AVX890" s="77"/>
      <c r="AVY890" s="77"/>
      <c r="AVZ890" s="77"/>
      <c r="AWA890" s="77"/>
      <c r="AWB890" s="77"/>
      <c r="AWC890" s="77"/>
      <c r="AWD890" s="77"/>
      <c r="AWE890" s="77"/>
      <c r="AWF890" s="77"/>
      <c r="AWG890" s="77"/>
      <c r="AWH890" s="77"/>
      <c r="AWI890" s="77"/>
      <c r="AWJ890" s="77"/>
      <c r="AWK890" s="77"/>
      <c r="AWL890" s="77"/>
      <c r="AWM890" s="77"/>
      <c r="AWN890" s="77"/>
      <c r="AWO890" s="77"/>
      <c r="AWP890" s="77"/>
      <c r="AWQ890" s="77"/>
      <c r="AWR890" s="77"/>
      <c r="AWS890" s="77"/>
      <c r="AWT890" s="77"/>
      <c r="AWU890" s="77"/>
      <c r="AWV890" s="77"/>
      <c r="AWW890" s="77"/>
      <c r="AWX890" s="77"/>
      <c r="AWY890" s="77"/>
      <c r="AWZ890" s="77"/>
      <c r="AXA890" s="77"/>
      <c r="AXB890" s="77"/>
      <c r="AXC890" s="77"/>
      <c r="AXD890" s="77"/>
      <c r="AXE890" s="77"/>
      <c r="AXF890" s="77"/>
      <c r="AXG890" s="77"/>
      <c r="AXH890" s="77"/>
      <c r="AXI890" s="77"/>
      <c r="AXJ890" s="77"/>
      <c r="AXK890" s="77"/>
      <c r="AXL890" s="77"/>
      <c r="AXM890" s="77"/>
      <c r="AXN890" s="77"/>
      <c r="AXO890" s="77"/>
      <c r="AXP890" s="77"/>
      <c r="AXQ890" s="77"/>
      <c r="AXR890" s="77"/>
      <c r="AXS890" s="77"/>
      <c r="AXT890" s="77"/>
      <c r="AXU890" s="77"/>
      <c r="AXV890" s="77"/>
      <c r="AXW890" s="77"/>
      <c r="AXX890" s="77"/>
      <c r="AXY890" s="77"/>
      <c r="AXZ890" s="77"/>
      <c r="AYA890" s="77"/>
      <c r="AYB890" s="77"/>
      <c r="AYC890" s="77"/>
      <c r="AYD890" s="77"/>
      <c r="AYE890" s="77"/>
      <c r="AYF890" s="77"/>
      <c r="AYG890" s="77"/>
      <c r="AYH890" s="77"/>
      <c r="AYI890" s="77"/>
      <c r="AYJ890" s="77"/>
      <c r="AYK890" s="77"/>
      <c r="AYL890" s="77"/>
      <c r="AYM890" s="77"/>
      <c r="AYN890" s="77"/>
      <c r="AYO890" s="77"/>
      <c r="AYP890" s="77"/>
      <c r="AYQ890" s="77"/>
      <c r="AYR890" s="77"/>
      <c r="AYS890" s="77"/>
      <c r="AYT890" s="77"/>
      <c r="AYU890" s="77"/>
      <c r="AYV890" s="77"/>
      <c r="AYW890" s="77"/>
      <c r="AYX890" s="77"/>
      <c r="AYY890" s="77"/>
      <c r="AYZ890" s="77"/>
      <c r="AZA890" s="77"/>
      <c r="AZB890" s="77"/>
      <c r="AZC890" s="77"/>
      <c r="AZD890" s="77"/>
      <c r="AZE890" s="77"/>
      <c r="AZF890" s="77"/>
      <c r="AZG890" s="77"/>
      <c r="AZH890" s="77"/>
      <c r="AZI890" s="77"/>
      <c r="AZJ890" s="77"/>
      <c r="AZK890" s="77"/>
      <c r="AZL890" s="77"/>
      <c r="AZM890" s="77"/>
      <c r="AZN890" s="77"/>
      <c r="AZO890" s="77"/>
      <c r="AZP890" s="77"/>
      <c r="AZQ890" s="77"/>
      <c r="AZR890" s="77"/>
      <c r="AZS890" s="77"/>
      <c r="AZT890" s="77"/>
      <c r="AZU890" s="77"/>
      <c r="AZV890" s="77"/>
      <c r="AZW890" s="77"/>
      <c r="AZX890" s="77"/>
      <c r="AZY890" s="77"/>
      <c r="AZZ890" s="77"/>
      <c r="BAA890" s="77"/>
      <c r="BAB890" s="77"/>
      <c r="BAC890" s="77"/>
      <c r="BAD890" s="77"/>
      <c r="BAE890" s="77"/>
      <c r="BAF890" s="77"/>
      <c r="BAG890" s="77"/>
      <c r="BAH890" s="77"/>
      <c r="BAI890" s="77"/>
      <c r="BAJ890" s="77"/>
      <c r="BAK890" s="77"/>
      <c r="BAL890" s="77"/>
      <c r="BAM890" s="77"/>
      <c r="BAN890" s="77"/>
      <c r="BAO890" s="77"/>
      <c r="BAP890" s="77"/>
      <c r="BAQ890" s="77"/>
      <c r="BAR890" s="77"/>
      <c r="BAS890" s="77"/>
      <c r="BAT890" s="77"/>
      <c r="BAU890" s="77"/>
      <c r="BAV890" s="77"/>
      <c r="BAW890" s="77"/>
      <c r="BAX890" s="77"/>
      <c r="BAY890" s="77"/>
      <c r="BAZ890" s="77"/>
      <c r="BBA890" s="77"/>
      <c r="BBB890" s="77"/>
      <c r="BBC890" s="77"/>
      <c r="BBD890" s="77"/>
      <c r="BBE890" s="77"/>
      <c r="BBF890" s="77"/>
      <c r="BBG890" s="77"/>
      <c r="BBH890" s="77"/>
      <c r="BBI890" s="77"/>
      <c r="BBJ890" s="77"/>
      <c r="BBK890" s="77"/>
      <c r="BBL890" s="77"/>
      <c r="BBM890" s="77"/>
      <c r="BBN890" s="77"/>
      <c r="BBO890" s="77"/>
      <c r="BBP890" s="77"/>
      <c r="BBQ890" s="77"/>
      <c r="BBR890" s="77"/>
      <c r="BBS890" s="77"/>
      <c r="BBT890" s="77"/>
      <c r="BBU890" s="77"/>
      <c r="BBV890" s="77"/>
      <c r="BBW890" s="77"/>
      <c r="BBX890" s="77"/>
      <c r="BBY890" s="77"/>
      <c r="BBZ890" s="77"/>
      <c r="BCA890" s="77"/>
      <c r="BCB890" s="77"/>
      <c r="BCC890" s="77"/>
      <c r="BCD890" s="77"/>
      <c r="BCE890" s="77"/>
      <c r="BCF890" s="77"/>
      <c r="BCG890" s="77"/>
      <c r="BCH890" s="77"/>
      <c r="BCI890" s="77"/>
      <c r="BCJ890" s="77"/>
      <c r="BCK890" s="77"/>
      <c r="BCL890" s="77"/>
      <c r="BCM890" s="77"/>
      <c r="BCN890" s="77"/>
      <c r="BCO890" s="77"/>
      <c r="BCP890" s="77"/>
      <c r="BCQ890" s="77"/>
      <c r="BCR890" s="77"/>
      <c r="BCS890" s="77"/>
      <c r="BCT890" s="77"/>
      <c r="BCU890" s="77"/>
      <c r="BCV890" s="77"/>
      <c r="BCW890" s="77"/>
      <c r="BCX890" s="77"/>
      <c r="BCY890" s="77"/>
      <c r="BCZ890" s="77"/>
      <c r="BDA890" s="77"/>
      <c r="BDB890" s="77"/>
      <c r="BDC890" s="77"/>
      <c r="BDD890" s="77"/>
      <c r="BDE890" s="77"/>
      <c r="BDF890" s="77"/>
      <c r="BDG890" s="77"/>
      <c r="BDH890" s="77"/>
      <c r="BDI890" s="77"/>
      <c r="BDJ890" s="77"/>
      <c r="BDK890" s="77"/>
      <c r="BDL890" s="77"/>
      <c r="BDM890" s="77"/>
      <c r="BDN890" s="77"/>
      <c r="BDO890" s="77"/>
      <c r="BDP890" s="77"/>
      <c r="BDQ890" s="77"/>
      <c r="BDR890" s="77"/>
      <c r="BDS890" s="77"/>
      <c r="BDT890" s="77"/>
      <c r="BDU890" s="77"/>
      <c r="BDV890" s="77"/>
      <c r="BDW890" s="77"/>
      <c r="BDX890" s="77"/>
      <c r="BDY890" s="77"/>
      <c r="BDZ890" s="77"/>
      <c r="BEA890" s="77"/>
      <c r="BEB890" s="77"/>
      <c r="BEC890" s="77"/>
      <c r="BED890" s="77"/>
      <c r="BEE890" s="77"/>
      <c r="BEF890" s="77"/>
      <c r="BEG890" s="77"/>
      <c r="BEH890" s="77"/>
      <c r="BEI890" s="77"/>
      <c r="BEJ890" s="77"/>
      <c r="BEK890" s="77"/>
      <c r="BEL890" s="77"/>
      <c r="BEM890" s="77"/>
      <c r="BEN890" s="77"/>
      <c r="BEO890" s="77"/>
      <c r="BEP890" s="77"/>
      <c r="BEQ890" s="77"/>
      <c r="BER890" s="77"/>
      <c r="BES890" s="77"/>
      <c r="BET890" s="77"/>
      <c r="BEU890" s="77"/>
      <c r="BEV890" s="77"/>
      <c r="BEW890" s="77"/>
      <c r="BEX890" s="77"/>
      <c r="BEY890" s="77"/>
      <c r="BEZ890" s="77"/>
      <c r="BFA890" s="77"/>
      <c r="BFB890" s="77"/>
      <c r="BFC890" s="77"/>
      <c r="BFD890" s="77"/>
      <c r="BFE890" s="77"/>
      <c r="BFF890" s="77"/>
      <c r="BFG890" s="77"/>
      <c r="BFH890" s="77"/>
      <c r="BFI890" s="77"/>
      <c r="BFJ890" s="77"/>
      <c r="BFK890" s="77"/>
      <c r="BFL890" s="77"/>
      <c r="BFM890" s="77"/>
      <c r="BFN890" s="77"/>
      <c r="BFO890" s="77"/>
      <c r="BFP890" s="77"/>
      <c r="BFQ890" s="77"/>
      <c r="BFR890" s="77"/>
      <c r="BFS890" s="77"/>
      <c r="BFT890" s="77"/>
      <c r="BFU890" s="77"/>
      <c r="BFV890" s="77"/>
      <c r="BFW890" s="77"/>
      <c r="BFX890" s="77"/>
      <c r="BFY890" s="77"/>
      <c r="BFZ890" s="77"/>
      <c r="BGA890" s="77"/>
      <c r="BGB890" s="77"/>
      <c r="BGC890" s="77"/>
      <c r="BGD890" s="77"/>
      <c r="BGE890" s="77"/>
      <c r="BGF890" s="77"/>
      <c r="BGG890" s="77"/>
      <c r="BGH890" s="77"/>
      <c r="BGI890" s="77"/>
      <c r="BGJ890" s="77"/>
      <c r="BGK890" s="77"/>
      <c r="BGL890" s="77"/>
      <c r="BGM890" s="77"/>
      <c r="BGN890" s="77"/>
      <c r="BGO890" s="77"/>
      <c r="BGP890" s="77"/>
      <c r="BGQ890" s="77"/>
      <c r="BGR890" s="77"/>
      <c r="BGS890" s="77"/>
      <c r="BGT890" s="77"/>
      <c r="BGU890" s="77"/>
      <c r="BGV890" s="77"/>
      <c r="BGW890" s="77"/>
      <c r="BGX890" s="77"/>
      <c r="BGY890" s="77"/>
      <c r="BGZ890" s="77"/>
      <c r="BHA890" s="77"/>
      <c r="BHB890" s="77"/>
      <c r="BHC890" s="77"/>
      <c r="BHD890" s="77"/>
      <c r="BHE890" s="77"/>
      <c r="BHF890" s="77"/>
      <c r="BHG890" s="77"/>
      <c r="BHH890" s="77"/>
      <c r="BHI890" s="77"/>
      <c r="BHJ890" s="77"/>
      <c r="BHK890" s="77"/>
      <c r="BHL890" s="77"/>
      <c r="BHM890" s="77"/>
      <c r="BHN890" s="77"/>
      <c r="BHO890" s="77"/>
      <c r="BHP890" s="77"/>
      <c r="BHQ890" s="77"/>
      <c r="BHR890" s="77"/>
      <c r="BHS890" s="77"/>
      <c r="BHT890" s="77"/>
      <c r="BHU890" s="77"/>
      <c r="BHV890" s="77"/>
      <c r="BHW890" s="77"/>
      <c r="BHX890" s="77"/>
      <c r="BHY890" s="77"/>
      <c r="BHZ890" s="77"/>
      <c r="BIA890" s="77"/>
      <c r="BIB890" s="77"/>
      <c r="BIC890" s="77"/>
      <c r="BID890" s="77"/>
      <c r="BIE890" s="77"/>
      <c r="BIF890" s="77"/>
      <c r="BIG890" s="77"/>
      <c r="BIH890" s="77"/>
      <c r="BII890" s="77"/>
      <c r="BIJ890" s="77"/>
      <c r="BIK890" s="77"/>
      <c r="BIL890" s="77"/>
      <c r="BIM890" s="77"/>
      <c r="BIN890" s="77"/>
      <c r="BIO890" s="77"/>
      <c r="BIP890" s="77"/>
      <c r="BIQ890" s="77"/>
      <c r="BIR890" s="77"/>
      <c r="BIS890" s="77"/>
      <c r="BIT890" s="77"/>
      <c r="BIU890" s="77"/>
      <c r="BIV890" s="77"/>
      <c r="BIW890" s="77"/>
      <c r="BIX890" s="77"/>
      <c r="BIY890" s="77"/>
      <c r="BIZ890" s="77"/>
      <c r="BJA890" s="77"/>
      <c r="BJB890" s="77"/>
      <c r="BJC890" s="77"/>
      <c r="BJD890" s="77"/>
      <c r="BJE890" s="77"/>
      <c r="BJF890" s="77"/>
      <c r="BJG890" s="77"/>
      <c r="BJH890" s="77"/>
      <c r="BJI890" s="77"/>
      <c r="BJJ890" s="77"/>
      <c r="BJK890" s="77"/>
      <c r="BJL890" s="77"/>
      <c r="BJM890" s="77"/>
      <c r="BJN890" s="77"/>
      <c r="BJO890" s="77"/>
      <c r="BJP890" s="77"/>
      <c r="BJQ890" s="77"/>
      <c r="BJR890" s="77"/>
      <c r="BJS890" s="77"/>
      <c r="BJT890" s="77"/>
      <c r="BJU890" s="77"/>
      <c r="BJV890" s="77"/>
      <c r="BJW890" s="77"/>
      <c r="BJX890" s="77"/>
      <c r="BJY890" s="77"/>
      <c r="BJZ890" s="77"/>
      <c r="BKA890" s="77"/>
      <c r="BKB890" s="77"/>
      <c r="BKC890" s="77"/>
      <c r="BKD890" s="77"/>
      <c r="BKE890" s="77"/>
      <c r="BKF890" s="77"/>
      <c r="BKG890" s="77"/>
      <c r="BKH890" s="77"/>
      <c r="BKI890" s="77"/>
      <c r="BKJ890" s="77"/>
      <c r="BKK890" s="77"/>
      <c r="BKL890" s="77"/>
      <c r="BKM890" s="77"/>
      <c r="BKN890" s="77"/>
      <c r="BKO890" s="77"/>
      <c r="BKP890" s="77"/>
      <c r="BKQ890" s="77"/>
      <c r="BKR890" s="77"/>
      <c r="BKS890" s="77"/>
      <c r="BKT890" s="77"/>
      <c r="BKU890" s="77"/>
      <c r="BKV890" s="77"/>
      <c r="BKW890" s="77"/>
      <c r="BKX890" s="77"/>
      <c r="BKY890" s="77"/>
      <c r="BKZ890" s="77"/>
      <c r="BLA890" s="77"/>
      <c r="BLB890" s="77"/>
      <c r="BLC890" s="77"/>
      <c r="BLD890" s="77"/>
      <c r="BLE890" s="77"/>
      <c r="BLF890" s="77"/>
      <c r="BLG890" s="77"/>
      <c r="BLH890" s="77"/>
      <c r="BLI890" s="77"/>
      <c r="BLJ890" s="77"/>
      <c r="BLK890" s="77"/>
      <c r="BLL890" s="77"/>
      <c r="BLM890" s="77"/>
      <c r="BLN890" s="77"/>
      <c r="BLO890" s="77"/>
      <c r="BLP890" s="77"/>
      <c r="BLQ890" s="77"/>
      <c r="BLR890" s="77"/>
      <c r="BLS890" s="77"/>
      <c r="BLT890" s="77"/>
      <c r="BLU890" s="77"/>
      <c r="BLV890" s="77"/>
      <c r="BLW890" s="77"/>
      <c r="BLX890" s="77"/>
      <c r="BLY890" s="77"/>
      <c r="BLZ890" s="77"/>
      <c r="BMA890" s="77"/>
      <c r="BMB890" s="77"/>
      <c r="BMC890" s="77"/>
      <c r="BMD890" s="77"/>
      <c r="BME890" s="77"/>
      <c r="BMF890" s="77"/>
      <c r="BMG890" s="77"/>
      <c r="BMH890" s="77"/>
      <c r="BMI890" s="77"/>
      <c r="BMJ890" s="77"/>
      <c r="BMK890" s="77"/>
      <c r="BML890" s="77"/>
      <c r="BMM890" s="77"/>
      <c r="BMN890" s="77"/>
      <c r="BMO890" s="77"/>
      <c r="BMP890" s="77"/>
      <c r="BMQ890" s="77"/>
      <c r="BMR890" s="77"/>
      <c r="BMS890" s="77"/>
      <c r="BMT890" s="77"/>
      <c r="BMU890" s="77"/>
      <c r="BMV890" s="77"/>
      <c r="BMW890" s="77"/>
      <c r="BMX890" s="77"/>
      <c r="BMY890" s="77"/>
      <c r="BMZ890" s="77"/>
      <c r="BNA890" s="77"/>
      <c r="BNB890" s="77"/>
      <c r="BNC890" s="77"/>
      <c r="BND890" s="77"/>
      <c r="BNE890" s="77"/>
      <c r="BNF890" s="77"/>
      <c r="BNG890" s="77"/>
      <c r="BNH890" s="77"/>
      <c r="BNI890" s="77"/>
      <c r="BNJ890" s="77"/>
      <c r="BNK890" s="77"/>
      <c r="BNL890" s="77"/>
      <c r="BNM890" s="77"/>
      <c r="BNN890" s="77"/>
      <c r="BNO890" s="77"/>
      <c r="BNP890" s="77"/>
      <c r="BNQ890" s="77"/>
      <c r="BNR890" s="77"/>
      <c r="BNS890" s="77"/>
      <c r="BNT890" s="77"/>
      <c r="BNU890" s="77"/>
      <c r="BNV890" s="77"/>
      <c r="BNW890" s="77"/>
      <c r="BNX890" s="77"/>
      <c r="BNY890" s="77"/>
      <c r="BNZ890" s="77"/>
      <c r="BOA890" s="77"/>
      <c r="BOB890" s="77"/>
      <c r="BOC890" s="77"/>
      <c r="BOD890" s="77"/>
      <c r="BOE890" s="77"/>
      <c r="BOF890" s="77"/>
      <c r="BOG890" s="77"/>
      <c r="BOH890" s="77"/>
      <c r="BOI890" s="77"/>
      <c r="BOJ890" s="77"/>
      <c r="BOK890" s="77"/>
      <c r="BOL890" s="77"/>
      <c r="BOM890" s="77"/>
      <c r="BON890" s="77"/>
      <c r="BOO890" s="77"/>
      <c r="BOP890" s="77"/>
      <c r="BOQ890" s="77"/>
      <c r="BOR890" s="77"/>
      <c r="BOS890" s="77"/>
      <c r="BOT890" s="77"/>
      <c r="BOU890" s="77"/>
      <c r="BOV890" s="77"/>
      <c r="BOW890" s="77"/>
      <c r="BOX890" s="77"/>
      <c r="BOY890" s="77"/>
      <c r="BOZ890" s="77"/>
      <c r="BPA890" s="77"/>
      <c r="BPB890" s="77"/>
      <c r="BPC890" s="77"/>
      <c r="BPD890" s="77"/>
      <c r="BPE890" s="77"/>
      <c r="BPF890" s="77"/>
      <c r="BPG890" s="77"/>
      <c r="BPH890" s="77"/>
      <c r="BPI890" s="77"/>
      <c r="BPJ890" s="77"/>
      <c r="BPK890" s="77"/>
      <c r="BPL890" s="77"/>
      <c r="BPM890" s="77"/>
      <c r="BPN890" s="77"/>
      <c r="BPO890" s="77"/>
      <c r="BPP890" s="77"/>
      <c r="BPQ890" s="77"/>
      <c r="BPR890" s="77"/>
      <c r="BPS890" s="77"/>
      <c r="BPT890" s="77"/>
      <c r="BPU890" s="77"/>
      <c r="BPV890" s="77"/>
      <c r="BPW890" s="77"/>
      <c r="BPX890" s="77"/>
      <c r="BPY890" s="77"/>
      <c r="BPZ890" s="77"/>
      <c r="BQA890" s="77"/>
      <c r="BQB890" s="77"/>
      <c r="BQC890" s="77"/>
      <c r="BQD890" s="77"/>
      <c r="BQE890" s="77"/>
      <c r="BQF890" s="77"/>
      <c r="BQG890" s="77"/>
      <c r="BQH890" s="77"/>
      <c r="BQI890" s="77"/>
      <c r="BQJ890" s="77"/>
      <c r="BQK890" s="77"/>
      <c r="BQL890" s="77"/>
      <c r="BQM890" s="77"/>
      <c r="BQN890" s="77"/>
      <c r="BQO890" s="77"/>
      <c r="BQP890" s="77"/>
      <c r="BQQ890" s="77"/>
      <c r="BQR890" s="77"/>
      <c r="BQS890" s="77"/>
      <c r="BQT890" s="77"/>
      <c r="BQU890" s="77"/>
      <c r="BQV890" s="77"/>
      <c r="BQW890" s="77"/>
      <c r="BQX890" s="77"/>
      <c r="BQY890" s="77"/>
      <c r="BQZ890" s="77"/>
      <c r="BRA890" s="77"/>
      <c r="BRB890" s="77"/>
      <c r="BRC890" s="77"/>
      <c r="BRD890" s="77"/>
      <c r="BRE890" s="77"/>
      <c r="BRF890" s="77"/>
      <c r="BRG890" s="77"/>
      <c r="BRH890" s="77"/>
      <c r="BRI890" s="77"/>
      <c r="BRJ890" s="77"/>
      <c r="BRK890" s="77"/>
      <c r="BRL890" s="77"/>
      <c r="BRM890" s="77"/>
      <c r="BRN890" s="77"/>
      <c r="BRO890" s="77"/>
      <c r="BRP890" s="77"/>
      <c r="BRQ890" s="77"/>
      <c r="BRR890" s="77"/>
      <c r="BRS890" s="77"/>
      <c r="BRT890" s="77"/>
      <c r="BRU890" s="77"/>
      <c r="BRV890" s="77"/>
      <c r="BRW890" s="77"/>
      <c r="BRX890" s="77"/>
      <c r="BRY890" s="77"/>
      <c r="BRZ890" s="77"/>
      <c r="BSA890" s="77"/>
      <c r="BSB890" s="77"/>
      <c r="BSC890" s="77"/>
      <c r="BSD890" s="77"/>
      <c r="BSE890" s="77"/>
      <c r="BSF890" s="77"/>
      <c r="BSG890" s="77"/>
      <c r="BSH890" s="77"/>
      <c r="BSI890" s="77"/>
      <c r="BSJ890" s="77"/>
      <c r="BSK890" s="77"/>
      <c r="BSL890" s="77"/>
      <c r="BSM890" s="77"/>
      <c r="BSN890" s="77"/>
      <c r="BSO890" s="77"/>
      <c r="BSP890" s="77"/>
      <c r="BSQ890" s="77"/>
      <c r="BSR890" s="77"/>
      <c r="BSS890" s="77"/>
      <c r="BST890" s="77"/>
      <c r="BSU890" s="77"/>
      <c r="BSV890" s="77"/>
      <c r="BSW890" s="77"/>
      <c r="BSX890" s="77"/>
      <c r="BSY890" s="77"/>
      <c r="BSZ890" s="77"/>
      <c r="BTA890" s="77"/>
      <c r="BTB890" s="77"/>
      <c r="BTC890" s="77"/>
      <c r="BTD890" s="77"/>
      <c r="BTE890" s="77"/>
      <c r="BTF890" s="77"/>
      <c r="BTG890" s="77"/>
      <c r="BTH890" s="77"/>
      <c r="BTI890" s="77"/>
      <c r="BTJ890" s="77"/>
      <c r="BTK890" s="77"/>
      <c r="BTL890" s="77"/>
      <c r="BTM890" s="77"/>
      <c r="BTN890" s="77"/>
      <c r="BTO890" s="77"/>
      <c r="BTP890" s="77"/>
      <c r="BTQ890" s="77"/>
      <c r="BTR890" s="77"/>
      <c r="BTS890" s="77"/>
      <c r="BTT890" s="77"/>
      <c r="BTU890" s="77"/>
      <c r="BTV890" s="77"/>
      <c r="BTW890" s="77"/>
      <c r="BTX890" s="77"/>
      <c r="BTY890" s="77"/>
      <c r="BTZ890" s="77"/>
      <c r="BUA890" s="77"/>
      <c r="BUB890" s="77"/>
      <c r="BUC890" s="77"/>
      <c r="BUD890" s="77"/>
      <c r="BUE890" s="77"/>
      <c r="BUF890" s="77"/>
      <c r="BUG890" s="77"/>
      <c r="BUH890" s="77"/>
      <c r="BUI890" s="77"/>
      <c r="BUJ890" s="77"/>
      <c r="BUK890" s="77"/>
      <c r="BUL890" s="77"/>
      <c r="BUM890" s="77"/>
      <c r="BUN890" s="77"/>
      <c r="BUO890" s="77"/>
      <c r="BUP890" s="77"/>
      <c r="BUQ890" s="77"/>
      <c r="BUR890" s="77"/>
      <c r="BUS890" s="77"/>
      <c r="BUT890" s="77"/>
      <c r="BUU890" s="77"/>
      <c r="BUV890" s="77"/>
      <c r="BUW890" s="77"/>
      <c r="BUX890" s="77"/>
      <c r="BUY890" s="77"/>
      <c r="BUZ890" s="77"/>
      <c r="BVA890" s="77"/>
      <c r="BVB890" s="77"/>
      <c r="BVC890" s="77"/>
      <c r="BVD890" s="77"/>
      <c r="BVE890" s="77"/>
      <c r="BVF890" s="77"/>
      <c r="BVG890" s="77"/>
      <c r="BVH890" s="77"/>
      <c r="BVI890" s="77"/>
      <c r="BVJ890" s="77"/>
      <c r="BVK890" s="77"/>
      <c r="BVL890" s="77"/>
      <c r="BVM890" s="77"/>
      <c r="BVN890" s="77"/>
      <c r="BVO890" s="77"/>
      <c r="BVP890" s="77"/>
      <c r="BVQ890" s="77"/>
      <c r="BVR890" s="77"/>
      <c r="BVS890" s="77"/>
      <c r="BVT890" s="77"/>
      <c r="BVU890" s="77"/>
      <c r="BVV890" s="77"/>
      <c r="BVW890" s="77"/>
      <c r="BVX890" s="77"/>
      <c r="BVY890" s="77"/>
      <c r="BVZ890" s="77"/>
      <c r="BWA890" s="77"/>
      <c r="BWB890" s="77"/>
      <c r="BWC890" s="77"/>
      <c r="BWD890" s="77"/>
      <c r="BWE890" s="77"/>
      <c r="BWF890" s="77"/>
      <c r="BWG890" s="77"/>
      <c r="BWH890" s="77"/>
      <c r="BWI890" s="77"/>
      <c r="BWJ890" s="77"/>
      <c r="BWK890" s="77"/>
      <c r="BWL890" s="77"/>
      <c r="BWM890" s="77"/>
      <c r="BWN890" s="77"/>
      <c r="BWO890" s="77"/>
      <c r="BWP890" s="77"/>
      <c r="BWQ890" s="77"/>
      <c r="BWR890" s="77"/>
      <c r="BWS890" s="77"/>
      <c r="BWT890" s="77"/>
      <c r="BWU890" s="77"/>
      <c r="BWV890" s="77"/>
      <c r="BWW890" s="77"/>
      <c r="BWX890" s="77"/>
      <c r="BWY890" s="77"/>
      <c r="BWZ890" s="77"/>
      <c r="BXA890" s="77"/>
      <c r="BXB890" s="77"/>
      <c r="BXC890" s="77"/>
      <c r="BXD890" s="77"/>
      <c r="BXE890" s="77"/>
      <c r="BXF890" s="77"/>
      <c r="BXG890" s="77"/>
      <c r="BXH890" s="77"/>
      <c r="BXI890" s="77"/>
      <c r="BXJ890" s="77"/>
      <c r="BXK890" s="77"/>
      <c r="BXL890" s="77"/>
      <c r="BXM890" s="77"/>
      <c r="BXN890" s="77"/>
      <c r="BXO890" s="77"/>
      <c r="BXP890" s="77"/>
      <c r="BXQ890" s="77"/>
      <c r="BXR890" s="77"/>
      <c r="BXS890" s="77"/>
      <c r="BXT890" s="77"/>
      <c r="BXU890" s="77"/>
      <c r="BXV890" s="77"/>
      <c r="BXW890" s="77"/>
      <c r="BXX890" s="77"/>
      <c r="BXY890" s="77"/>
      <c r="BXZ890" s="77"/>
      <c r="BYA890" s="77"/>
      <c r="BYB890" s="77"/>
      <c r="BYC890" s="77"/>
      <c r="BYD890" s="77"/>
      <c r="BYE890" s="77"/>
      <c r="BYF890" s="77"/>
      <c r="BYG890" s="77"/>
      <c r="BYH890" s="77"/>
      <c r="BYI890" s="77"/>
      <c r="BYJ890" s="77"/>
      <c r="BYK890" s="77"/>
      <c r="BYL890" s="77"/>
      <c r="BYM890" s="77"/>
      <c r="BYN890" s="77"/>
      <c r="BYO890" s="77"/>
      <c r="BYP890" s="77"/>
      <c r="BYQ890" s="77"/>
      <c r="BYR890" s="77"/>
      <c r="BYS890" s="77"/>
      <c r="BYT890" s="77"/>
      <c r="BYU890" s="77"/>
      <c r="BYV890" s="77"/>
      <c r="BYW890" s="77"/>
      <c r="BYX890" s="77"/>
      <c r="BYY890" s="77"/>
      <c r="BYZ890" s="77"/>
      <c r="BZA890" s="77"/>
      <c r="BZB890" s="77"/>
      <c r="BZC890" s="77"/>
      <c r="BZD890" s="77"/>
      <c r="BZE890" s="77"/>
      <c r="BZF890" s="77"/>
      <c r="BZG890" s="77"/>
      <c r="BZH890" s="77"/>
      <c r="BZI890" s="77"/>
      <c r="BZJ890" s="77"/>
      <c r="BZK890" s="77"/>
      <c r="BZL890" s="77"/>
      <c r="BZM890" s="77"/>
      <c r="BZN890" s="77"/>
      <c r="BZO890" s="77"/>
      <c r="BZP890" s="77"/>
      <c r="BZQ890" s="77"/>
      <c r="BZR890" s="77"/>
      <c r="BZS890" s="77"/>
      <c r="BZT890" s="77"/>
      <c r="BZU890" s="77"/>
      <c r="BZV890" s="77"/>
      <c r="BZW890" s="77"/>
      <c r="BZX890" s="77"/>
      <c r="BZY890" s="77"/>
      <c r="BZZ890" s="77"/>
      <c r="CAA890" s="77"/>
      <c r="CAB890" s="77"/>
      <c r="CAC890" s="77"/>
      <c r="CAD890" s="77"/>
      <c r="CAE890" s="77"/>
      <c r="CAF890" s="77"/>
      <c r="CAG890" s="77"/>
      <c r="CAH890" s="77"/>
      <c r="CAI890" s="77"/>
      <c r="CAJ890" s="77"/>
      <c r="CAK890" s="77"/>
      <c r="CAL890" s="77"/>
      <c r="CAM890" s="77"/>
      <c r="CAN890" s="77"/>
      <c r="CAO890" s="77"/>
      <c r="CAP890" s="77"/>
      <c r="CAQ890" s="77"/>
      <c r="CAR890" s="77"/>
      <c r="CAS890" s="77"/>
      <c r="CAT890" s="77"/>
      <c r="CAU890" s="77"/>
      <c r="CAV890" s="77"/>
      <c r="CAW890" s="77"/>
      <c r="CAX890" s="77"/>
      <c r="CAY890" s="77"/>
      <c r="CAZ890" s="77"/>
      <c r="CBA890" s="77"/>
      <c r="CBB890" s="77"/>
      <c r="CBC890" s="77"/>
      <c r="CBD890" s="77"/>
      <c r="CBE890" s="77"/>
      <c r="CBF890" s="77"/>
      <c r="CBG890" s="77"/>
      <c r="CBH890" s="77"/>
      <c r="CBI890" s="77"/>
      <c r="CBJ890" s="77"/>
      <c r="CBK890" s="77"/>
      <c r="CBL890" s="77"/>
      <c r="CBM890" s="77"/>
      <c r="CBN890" s="77"/>
      <c r="CBO890" s="77"/>
      <c r="CBP890" s="77"/>
      <c r="CBQ890" s="77"/>
      <c r="CBR890" s="77"/>
      <c r="CBS890" s="77"/>
      <c r="CBT890" s="77"/>
      <c r="CBU890" s="77"/>
      <c r="CBV890" s="77"/>
      <c r="CBW890" s="77"/>
      <c r="CBX890" s="77"/>
      <c r="CBY890" s="77"/>
      <c r="CBZ890" s="77"/>
      <c r="CCA890" s="77"/>
      <c r="CCB890" s="77"/>
      <c r="CCC890" s="77"/>
      <c r="CCD890" s="77"/>
      <c r="CCE890" s="77"/>
      <c r="CCF890" s="77"/>
      <c r="CCG890" s="77"/>
      <c r="CCH890" s="77"/>
      <c r="CCI890" s="77"/>
      <c r="CCJ890" s="77"/>
      <c r="CCK890" s="77"/>
      <c r="CCL890" s="77"/>
      <c r="CCM890" s="77"/>
      <c r="CCN890" s="77"/>
      <c r="CCO890" s="77"/>
      <c r="CCP890" s="77"/>
      <c r="CCQ890" s="77"/>
      <c r="CCR890" s="77"/>
      <c r="CCS890" s="77"/>
      <c r="CCT890" s="77"/>
      <c r="CCU890" s="77"/>
      <c r="CCV890" s="77"/>
      <c r="CCW890" s="77"/>
      <c r="CCX890" s="77"/>
      <c r="CCY890" s="77"/>
      <c r="CCZ890" s="77"/>
      <c r="CDA890" s="77"/>
      <c r="CDB890" s="77"/>
      <c r="CDC890" s="77"/>
      <c r="CDD890" s="77"/>
      <c r="CDE890" s="77"/>
      <c r="CDF890" s="77"/>
      <c r="CDG890" s="77"/>
      <c r="CDH890" s="77"/>
      <c r="CDI890" s="77"/>
      <c r="CDJ890" s="77"/>
      <c r="CDK890" s="77"/>
      <c r="CDL890" s="77"/>
      <c r="CDM890" s="77"/>
      <c r="CDN890" s="77"/>
      <c r="CDO890" s="77"/>
      <c r="CDP890" s="77"/>
      <c r="CDQ890" s="77"/>
      <c r="CDR890" s="77"/>
      <c r="CDS890" s="77"/>
      <c r="CDT890" s="77"/>
      <c r="CDU890" s="77"/>
      <c r="CDV890" s="77"/>
      <c r="CDW890" s="77"/>
      <c r="CDX890" s="77"/>
      <c r="CDY890" s="77"/>
      <c r="CDZ890" s="77"/>
      <c r="CEA890" s="77"/>
      <c r="CEB890" s="77"/>
      <c r="CEC890" s="77"/>
      <c r="CED890" s="77"/>
      <c r="CEE890" s="77"/>
      <c r="CEF890" s="77"/>
      <c r="CEG890" s="77"/>
      <c r="CEH890" s="77"/>
      <c r="CEI890" s="77"/>
      <c r="CEJ890" s="77"/>
      <c r="CEK890" s="77"/>
      <c r="CEL890" s="77"/>
      <c r="CEM890" s="77"/>
      <c r="CEN890" s="77"/>
      <c r="CEO890" s="77"/>
      <c r="CEP890" s="77"/>
      <c r="CEQ890" s="77"/>
      <c r="CER890" s="77"/>
      <c r="CES890" s="77"/>
      <c r="CET890" s="77"/>
      <c r="CEU890" s="77"/>
      <c r="CEV890" s="77"/>
      <c r="CEW890" s="77"/>
      <c r="CEX890" s="77"/>
      <c r="CEY890" s="77"/>
      <c r="CEZ890" s="77"/>
      <c r="CFA890" s="77"/>
      <c r="CFB890" s="77"/>
      <c r="CFC890" s="77"/>
      <c r="CFD890" s="77"/>
      <c r="CFE890" s="77"/>
      <c r="CFF890" s="77"/>
      <c r="CFG890" s="77"/>
      <c r="CFH890" s="77"/>
      <c r="CFI890" s="77"/>
      <c r="CFJ890" s="77"/>
      <c r="CFK890" s="77"/>
      <c r="CFL890" s="77"/>
      <c r="CFM890" s="77"/>
      <c r="CFN890" s="77"/>
      <c r="CFO890" s="77"/>
      <c r="CFP890" s="77"/>
      <c r="CFQ890" s="77"/>
      <c r="CFR890" s="77"/>
      <c r="CFS890" s="77"/>
      <c r="CFT890" s="77"/>
      <c r="CFU890" s="77"/>
      <c r="CFV890" s="77"/>
      <c r="CFW890" s="77"/>
      <c r="CFX890" s="77"/>
      <c r="CFY890" s="77"/>
      <c r="CFZ890" s="77"/>
      <c r="CGA890" s="77"/>
      <c r="CGB890" s="77"/>
      <c r="CGC890" s="77"/>
      <c r="CGD890" s="77"/>
      <c r="CGE890" s="77"/>
      <c r="CGF890" s="77"/>
      <c r="CGG890" s="77"/>
      <c r="CGH890" s="77"/>
      <c r="CGI890" s="77"/>
      <c r="CGJ890" s="77"/>
      <c r="CGK890" s="77"/>
      <c r="CGL890" s="77"/>
      <c r="CGM890" s="77"/>
      <c r="CGN890" s="77"/>
      <c r="CGO890" s="77"/>
      <c r="CGP890" s="77"/>
      <c r="CGQ890" s="77"/>
      <c r="CGR890" s="77"/>
      <c r="CGS890" s="77"/>
      <c r="CGT890" s="77"/>
      <c r="CGU890" s="77"/>
      <c r="CGV890" s="77"/>
      <c r="CGW890" s="77"/>
      <c r="CGX890" s="77"/>
      <c r="CGY890" s="77"/>
      <c r="CGZ890" s="77"/>
      <c r="CHA890" s="77"/>
      <c r="CHB890" s="77"/>
      <c r="CHC890" s="77"/>
      <c r="CHD890" s="77"/>
      <c r="CHE890" s="77"/>
      <c r="CHF890" s="77"/>
      <c r="CHG890" s="77"/>
      <c r="CHH890" s="77"/>
      <c r="CHI890" s="77"/>
      <c r="CHJ890" s="77"/>
      <c r="CHK890" s="77"/>
      <c r="CHL890" s="77"/>
      <c r="CHM890" s="77"/>
      <c r="CHN890" s="77"/>
      <c r="CHO890" s="77"/>
      <c r="CHP890" s="77"/>
      <c r="CHQ890" s="77"/>
      <c r="CHR890" s="77"/>
      <c r="CHS890" s="77"/>
      <c r="CHT890" s="77"/>
      <c r="CHU890" s="77"/>
      <c r="CHV890" s="77"/>
      <c r="CHW890" s="77"/>
      <c r="CHX890" s="77"/>
      <c r="CHY890" s="77"/>
      <c r="CHZ890" s="77"/>
      <c r="CIA890" s="77"/>
      <c r="CIB890" s="77"/>
      <c r="CIC890" s="77"/>
      <c r="CID890" s="77"/>
      <c r="CIE890" s="77"/>
      <c r="CIF890" s="77"/>
      <c r="CIG890" s="77"/>
      <c r="CIH890" s="77"/>
      <c r="CII890" s="77"/>
      <c r="CIJ890" s="77"/>
      <c r="CIK890" s="77"/>
      <c r="CIL890" s="77"/>
      <c r="CIM890" s="77"/>
      <c r="CIN890" s="77"/>
      <c r="CIO890" s="77"/>
      <c r="CIP890" s="77"/>
      <c r="CIQ890" s="77"/>
      <c r="CIR890" s="77"/>
      <c r="CIS890" s="77"/>
      <c r="CIT890" s="77"/>
      <c r="CIU890" s="77"/>
      <c r="CIV890" s="77"/>
      <c r="CIW890" s="77"/>
      <c r="CIX890" s="77"/>
      <c r="CIY890" s="77"/>
      <c r="CIZ890" s="77"/>
      <c r="CJA890" s="77"/>
      <c r="CJB890" s="77"/>
      <c r="CJC890" s="77"/>
      <c r="CJD890" s="77"/>
      <c r="CJE890" s="77"/>
      <c r="CJF890" s="77"/>
      <c r="CJG890" s="77"/>
      <c r="CJH890" s="77"/>
      <c r="CJI890" s="77"/>
      <c r="CJJ890" s="77"/>
      <c r="CJK890" s="77"/>
      <c r="CJL890" s="77"/>
      <c r="CJM890" s="77"/>
      <c r="CJN890" s="77"/>
      <c r="CJO890" s="77"/>
      <c r="CJP890" s="77"/>
      <c r="CJQ890" s="77"/>
      <c r="CJR890" s="77"/>
      <c r="CJS890" s="77"/>
      <c r="CJT890" s="77"/>
      <c r="CJU890" s="77"/>
      <c r="CJV890" s="77"/>
      <c r="CJW890" s="77"/>
      <c r="CJX890" s="77"/>
      <c r="CJY890" s="77"/>
      <c r="CJZ890" s="77"/>
      <c r="CKA890" s="77"/>
      <c r="CKB890" s="77"/>
      <c r="CKC890" s="77"/>
      <c r="CKD890" s="77"/>
      <c r="CKE890" s="77"/>
      <c r="CKF890" s="77"/>
      <c r="CKG890" s="77"/>
      <c r="CKH890" s="77"/>
      <c r="CKI890" s="77"/>
      <c r="CKJ890" s="77"/>
      <c r="CKK890" s="77"/>
      <c r="CKL890" s="77"/>
      <c r="CKM890" s="77"/>
      <c r="CKN890" s="77"/>
      <c r="CKO890" s="77"/>
      <c r="CKP890" s="77"/>
      <c r="CKQ890" s="77"/>
      <c r="CKR890" s="77"/>
      <c r="CKS890" s="77"/>
      <c r="CKT890" s="77"/>
      <c r="CKU890" s="77"/>
      <c r="CKV890" s="77"/>
      <c r="CKW890" s="77"/>
      <c r="CKX890" s="77"/>
      <c r="CKY890" s="77"/>
      <c r="CKZ890" s="77"/>
      <c r="CLA890" s="77"/>
      <c r="CLB890" s="77"/>
      <c r="CLC890" s="77"/>
      <c r="CLD890" s="77"/>
      <c r="CLE890" s="77"/>
      <c r="CLF890" s="77"/>
      <c r="CLG890" s="77"/>
      <c r="CLH890" s="77"/>
      <c r="CLI890" s="77"/>
      <c r="CLJ890" s="77"/>
      <c r="CLK890" s="77"/>
      <c r="CLL890" s="77"/>
      <c r="CLM890" s="77"/>
      <c r="CLN890" s="77"/>
      <c r="CLO890" s="77"/>
      <c r="CLP890" s="77"/>
      <c r="CLQ890" s="77"/>
      <c r="CLR890" s="77"/>
      <c r="CLS890" s="77"/>
      <c r="CLT890" s="77"/>
      <c r="CLU890" s="77"/>
      <c r="CLV890" s="77"/>
      <c r="CLW890" s="77"/>
      <c r="CLX890" s="77"/>
      <c r="CLY890" s="77"/>
      <c r="CLZ890" s="77"/>
      <c r="CMA890" s="77"/>
      <c r="CMB890" s="77"/>
      <c r="CMC890" s="77"/>
      <c r="CMD890" s="77"/>
      <c r="CME890" s="77"/>
      <c r="CMF890" s="77"/>
      <c r="CMG890" s="77"/>
      <c r="CMH890" s="77"/>
      <c r="CMI890" s="77"/>
      <c r="CMJ890" s="77"/>
      <c r="CMK890" s="77"/>
      <c r="CML890" s="77"/>
      <c r="CMM890" s="77"/>
      <c r="CMN890" s="77"/>
      <c r="CMO890" s="77"/>
      <c r="CMP890" s="77"/>
      <c r="CMQ890" s="77"/>
      <c r="CMR890" s="77"/>
      <c r="CMS890" s="77"/>
      <c r="CMT890" s="77"/>
      <c r="CMU890" s="77"/>
      <c r="CMV890" s="77"/>
      <c r="CMW890" s="77"/>
      <c r="CMX890" s="77"/>
      <c r="CMY890" s="77"/>
      <c r="CMZ890" s="77"/>
      <c r="CNA890" s="77"/>
      <c r="CNB890" s="77"/>
      <c r="CNC890" s="77"/>
      <c r="CND890" s="77"/>
      <c r="CNE890" s="77"/>
      <c r="CNF890" s="77"/>
      <c r="CNG890" s="77"/>
      <c r="CNH890" s="77"/>
      <c r="CNI890" s="77"/>
      <c r="CNJ890" s="77"/>
      <c r="CNK890" s="77"/>
      <c r="CNL890" s="77"/>
      <c r="CNM890" s="77"/>
      <c r="CNN890" s="77"/>
      <c r="CNO890" s="77"/>
      <c r="CNP890" s="77"/>
      <c r="CNQ890" s="77"/>
      <c r="CNR890" s="77"/>
      <c r="CNS890" s="77"/>
      <c r="CNT890" s="77"/>
      <c r="CNU890" s="77"/>
      <c r="CNV890" s="77"/>
      <c r="CNW890" s="77"/>
      <c r="CNX890" s="77"/>
      <c r="CNY890" s="77"/>
      <c r="CNZ890" s="77"/>
      <c r="COA890" s="77"/>
      <c r="COB890" s="77"/>
      <c r="COC890" s="77"/>
      <c r="COD890" s="77"/>
      <c r="COE890" s="77"/>
      <c r="COF890" s="77"/>
      <c r="COG890" s="77"/>
      <c r="COH890" s="77"/>
      <c r="COI890" s="77"/>
      <c r="COJ890" s="77"/>
      <c r="COK890" s="77"/>
      <c r="COL890" s="77"/>
      <c r="COM890" s="77"/>
      <c r="CON890" s="77"/>
      <c r="COO890" s="77"/>
      <c r="COP890" s="77"/>
      <c r="COQ890" s="77"/>
      <c r="COR890" s="77"/>
      <c r="COS890" s="77"/>
      <c r="COT890" s="77"/>
      <c r="COU890" s="77"/>
      <c r="COV890" s="77"/>
      <c r="COW890" s="77"/>
      <c r="COX890" s="77"/>
      <c r="COY890" s="77"/>
      <c r="COZ890" s="77"/>
      <c r="CPA890" s="77"/>
      <c r="CPB890" s="77"/>
      <c r="CPC890" s="77"/>
      <c r="CPD890" s="77"/>
      <c r="CPE890" s="77"/>
      <c r="CPF890" s="77"/>
      <c r="CPG890" s="77"/>
      <c r="CPH890" s="77"/>
      <c r="CPI890" s="77"/>
      <c r="CPJ890" s="77"/>
      <c r="CPK890" s="77"/>
      <c r="CPL890" s="77"/>
      <c r="CPM890" s="77"/>
      <c r="CPN890" s="77"/>
      <c r="CPO890" s="77"/>
      <c r="CPP890" s="77"/>
      <c r="CPQ890" s="77"/>
      <c r="CPR890" s="77"/>
      <c r="CPS890" s="77"/>
      <c r="CPT890" s="77"/>
      <c r="CPU890" s="77"/>
      <c r="CPV890" s="77"/>
      <c r="CPW890" s="77"/>
      <c r="CPX890" s="77"/>
      <c r="CPY890" s="77"/>
      <c r="CPZ890" s="77"/>
      <c r="CQA890" s="77"/>
      <c r="CQB890" s="77"/>
      <c r="CQC890" s="77"/>
      <c r="CQD890" s="77"/>
      <c r="CQE890" s="77"/>
      <c r="CQF890" s="77"/>
      <c r="CQG890" s="77"/>
      <c r="CQH890" s="77"/>
      <c r="CQI890" s="77"/>
      <c r="CQJ890" s="77"/>
      <c r="CQK890" s="77"/>
      <c r="CQL890" s="77"/>
      <c r="CQM890" s="77"/>
      <c r="CQN890" s="77"/>
      <c r="CQO890" s="77"/>
      <c r="CQP890" s="77"/>
      <c r="CQQ890" s="77"/>
      <c r="CQR890" s="77"/>
      <c r="CQS890" s="77"/>
      <c r="CQT890" s="77"/>
      <c r="CQU890" s="77"/>
      <c r="CQV890" s="77"/>
      <c r="CQW890" s="77"/>
      <c r="CQX890" s="77"/>
      <c r="CQY890" s="77"/>
      <c r="CQZ890" s="77"/>
      <c r="CRA890" s="77"/>
      <c r="CRB890" s="77"/>
      <c r="CRC890" s="77"/>
      <c r="CRD890" s="77"/>
      <c r="CRE890" s="77"/>
      <c r="CRF890" s="77"/>
      <c r="CRG890" s="77"/>
      <c r="CRH890" s="77"/>
      <c r="CRI890" s="77"/>
      <c r="CRJ890" s="77"/>
      <c r="CRK890" s="77"/>
      <c r="CRL890" s="77"/>
      <c r="CRM890" s="77"/>
      <c r="CRN890" s="77"/>
      <c r="CRO890" s="77"/>
      <c r="CRP890" s="77"/>
      <c r="CRQ890" s="77"/>
      <c r="CRR890" s="77"/>
      <c r="CRS890" s="77"/>
      <c r="CRT890" s="77"/>
      <c r="CRU890" s="77"/>
      <c r="CRV890" s="77"/>
      <c r="CRW890" s="77"/>
      <c r="CRX890" s="77"/>
      <c r="CRY890" s="77"/>
      <c r="CRZ890" s="77"/>
      <c r="CSA890" s="77"/>
      <c r="CSB890" s="77"/>
      <c r="CSC890" s="77"/>
      <c r="CSD890" s="77"/>
      <c r="CSE890" s="77"/>
      <c r="CSF890" s="77"/>
      <c r="CSG890" s="77"/>
      <c r="CSH890" s="77"/>
      <c r="CSI890" s="77"/>
      <c r="CSJ890" s="77"/>
      <c r="CSK890" s="77"/>
      <c r="CSL890" s="77"/>
      <c r="CSM890" s="77"/>
      <c r="CSN890" s="77"/>
      <c r="CSO890" s="77"/>
      <c r="CSP890" s="77"/>
      <c r="CSQ890" s="77"/>
      <c r="CSR890" s="77"/>
      <c r="CSS890" s="77"/>
      <c r="CST890" s="77"/>
      <c r="CSU890" s="77"/>
      <c r="CSV890" s="77"/>
      <c r="CSW890" s="77"/>
      <c r="CSX890" s="77"/>
      <c r="CSY890" s="77"/>
      <c r="CSZ890" s="77"/>
      <c r="CTA890" s="77"/>
      <c r="CTB890" s="77"/>
      <c r="CTC890" s="77"/>
      <c r="CTD890" s="77"/>
      <c r="CTE890" s="77"/>
      <c r="CTF890" s="77"/>
      <c r="CTG890" s="77"/>
      <c r="CTH890" s="77"/>
      <c r="CTI890" s="77"/>
      <c r="CTJ890" s="77"/>
      <c r="CTK890" s="77"/>
      <c r="CTL890" s="77"/>
      <c r="CTM890" s="77"/>
      <c r="CTN890" s="77"/>
      <c r="CTO890" s="77"/>
      <c r="CTP890" s="77"/>
      <c r="CTQ890" s="77"/>
      <c r="CTR890" s="77"/>
      <c r="CTS890" s="77"/>
      <c r="CTT890" s="77"/>
      <c r="CTU890" s="77"/>
      <c r="CTV890" s="77"/>
      <c r="CTW890" s="77"/>
      <c r="CTX890" s="77"/>
      <c r="CTY890" s="77"/>
      <c r="CTZ890" s="77"/>
      <c r="CUA890" s="77"/>
      <c r="CUB890" s="77"/>
      <c r="CUC890" s="77"/>
      <c r="CUD890" s="77"/>
      <c r="CUE890" s="77"/>
      <c r="CUF890" s="77"/>
      <c r="CUG890" s="77"/>
      <c r="CUH890" s="77"/>
      <c r="CUI890" s="77"/>
      <c r="CUJ890" s="77"/>
      <c r="CUK890" s="77"/>
      <c r="CUL890" s="77"/>
      <c r="CUM890" s="77"/>
      <c r="CUN890" s="77"/>
      <c r="CUO890" s="77"/>
      <c r="CUP890" s="77"/>
      <c r="CUQ890" s="77"/>
      <c r="CUR890" s="77"/>
      <c r="CUS890" s="77"/>
      <c r="CUT890" s="77"/>
      <c r="CUU890" s="77"/>
      <c r="CUV890" s="77"/>
      <c r="CUW890" s="77"/>
      <c r="CUX890" s="77"/>
      <c r="CUY890" s="77"/>
      <c r="CUZ890" s="77"/>
      <c r="CVA890" s="77"/>
      <c r="CVB890" s="77"/>
      <c r="CVC890" s="77"/>
      <c r="CVD890" s="77"/>
      <c r="CVE890" s="77"/>
      <c r="CVF890" s="77"/>
      <c r="CVG890" s="77"/>
      <c r="CVH890" s="77"/>
      <c r="CVI890" s="77"/>
      <c r="CVJ890" s="77"/>
      <c r="CVK890" s="77"/>
      <c r="CVL890" s="77"/>
      <c r="CVM890" s="77"/>
      <c r="CVN890" s="77"/>
      <c r="CVO890" s="77"/>
      <c r="CVP890" s="77"/>
      <c r="CVQ890" s="77"/>
      <c r="CVR890" s="77"/>
      <c r="CVS890" s="77"/>
      <c r="CVT890" s="77"/>
      <c r="CVU890" s="77"/>
      <c r="CVV890" s="77"/>
      <c r="CVW890" s="77"/>
      <c r="CVX890" s="77"/>
      <c r="CVY890" s="77"/>
      <c r="CVZ890" s="77"/>
      <c r="CWA890" s="77"/>
      <c r="CWB890" s="77"/>
      <c r="CWC890" s="77"/>
      <c r="CWD890" s="77"/>
      <c r="CWE890" s="77"/>
      <c r="CWF890" s="77"/>
      <c r="CWG890" s="77"/>
      <c r="CWH890" s="77"/>
      <c r="CWI890" s="77"/>
      <c r="CWJ890" s="77"/>
      <c r="CWK890" s="77"/>
      <c r="CWL890" s="77"/>
      <c r="CWM890" s="77"/>
      <c r="CWN890" s="77"/>
      <c r="CWO890" s="77"/>
      <c r="CWP890" s="77"/>
      <c r="CWQ890" s="77"/>
      <c r="CWR890" s="77"/>
      <c r="CWS890" s="77"/>
      <c r="CWT890" s="77"/>
      <c r="CWU890" s="77"/>
      <c r="CWV890" s="77"/>
      <c r="CWW890" s="77"/>
      <c r="CWX890" s="77"/>
      <c r="CWY890" s="77"/>
      <c r="CWZ890" s="77"/>
      <c r="CXA890" s="77"/>
      <c r="CXB890" s="77"/>
      <c r="CXC890" s="77"/>
      <c r="CXD890" s="77"/>
      <c r="CXE890" s="77"/>
      <c r="CXF890" s="77"/>
      <c r="CXG890" s="77"/>
      <c r="CXH890" s="77"/>
      <c r="CXI890" s="77"/>
      <c r="CXJ890" s="77"/>
      <c r="CXK890" s="77"/>
      <c r="CXL890" s="77"/>
      <c r="CXM890" s="77"/>
      <c r="CXN890" s="77"/>
      <c r="CXO890" s="77"/>
      <c r="CXP890" s="77"/>
      <c r="CXQ890" s="77"/>
      <c r="CXR890" s="77"/>
      <c r="CXS890" s="77"/>
      <c r="CXT890" s="77"/>
      <c r="CXU890" s="77"/>
      <c r="CXV890" s="77"/>
      <c r="CXW890" s="77"/>
      <c r="CXX890" s="77"/>
      <c r="CXY890" s="77"/>
      <c r="CXZ890" s="77"/>
      <c r="CYA890" s="77"/>
      <c r="CYB890" s="77"/>
      <c r="CYC890" s="77"/>
      <c r="CYD890" s="77"/>
      <c r="CYE890" s="77"/>
      <c r="CYF890" s="77"/>
      <c r="CYG890" s="77"/>
      <c r="CYH890" s="77"/>
      <c r="CYI890" s="77"/>
      <c r="CYJ890" s="77"/>
      <c r="CYK890" s="77"/>
      <c r="CYL890" s="77"/>
      <c r="CYM890" s="77"/>
      <c r="CYN890" s="77"/>
      <c r="CYO890" s="77"/>
      <c r="CYP890" s="77"/>
      <c r="CYQ890" s="77"/>
      <c r="CYR890" s="77"/>
      <c r="CYS890" s="77"/>
      <c r="CYT890" s="77"/>
      <c r="CYU890" s="77"/>
      <c r="CYV890" s="77"/>
      <c r="CYW890" s="77"/>
      <c r="CYX890" s="77"/>
      <c r="CYY890" s="77"/>
      <c r="CYZ890" s="77"/>
      <c r="CZA890" s="77"/>
      <c r="CZB890" s="77"/>
      <c r="CZC890" s="77"/>
      <c r="CZD890" s="77"/>
      <c r="CZE890" s="77"/>
      <c r="CZF890" s="77"/>
      <c r="CZG890" s="77"/>
      <c r="CZH890" s="77"/>
      <c r="CZI890" s="77"/>
      <c r="CZJ890" s="77"/>
      <c r="CZK890" s="77"/>
      <c r="CZL890" s="77"/>
      <c r="CZM890" s="77"/>
      <c r="CZN890" s="77"/>
      <c r="CZO890" s="77"/>
      <c r="CZP890" s="77"/>
      <c r="CZQ890" s="77"/>
      <c r="CZR890" s="77"/>
      <c r="CZS890" s="77"/>
      <c r="CZT890" s="77"/>
      <c r="CZU890" s="77"/>
      <c r="CZV890" s="77"/>
      <c r="CZW890" s="77"/>
      <c r="CZX890" s="77"/>
      <c r="CZY890" s="77"/>
      <c r="CZZ890" s="77"/>
      <c r="DAA890" s="77"/>
      <c r="DAB890" s="77"/>
      <c r="DAC890" s="77"/>
      <c r="DAD890" s="77"/>
      <c r="DAE890" s="77"/>
      <c r="DAF890" s="77"/>
      <c r="DAG890" s="77"/>
      <c r="DAH890" s="77"/>
      <c r="DAI890" s="77"/>
      <c r="DAJ890" s="77"/>
      <c r="DAK890" s="77"/>
      <c r="DAL890" s="77"/>
      <c r="DAM890" s="77"/>
      <c r="DAN890" s="77"/>
      <c r="DAO890" s="77"/>
      <c r="DAP890" s="77"/>
      <c r="DAQ890" s="77"/>
      <c r="DAR890" s="77"/>
      <c r="DAS890" s="77"/>
      <c r="DAT890" s="77"/>
      <c r="DAU890" s="77"/>
      <c r="DAV890" s="77"/>
      <c r="DAW890" s="77"/>
      <c r="DAX890" s="77"/>
      <c r="DAY890" s="77"/>
      <c r="DAZ890" s="77"/>
      <c r="DBA890" s="77"/>
      <c r="DBB890" s="77"/>
      <c r="DBC890" s="77"/>
      <c r="DBD890" s="77"/>
      <c r="DBE890" s="77"/>
      <c r="DBF890" s="77"/>
      <c r="DBG890" s="77"/>
      <c r="DBH890" s="77"/>
      <c r="DBI890" s="77"/>
      <c r="DBJ890" s="77"/>
      <c r="DBK890" s="77"/>
      <c r="DBL890" s="77"/>
      <c r="DBM890" s="77"/>
      <c r="DBN890" s="77"/>
      <c r="DBO890" s="77"/>
      <c r="DBP890" s="77"/>
      <c r="DBQ890" s="77"/>
      <c r="DBR890" s="77"/>
      <c r="DBS890" s="77"/>
      <c r="DBT890" s="77"/>
      <c r="DBU890" s="77"/>
      <c r="DBV890" s="77"/>
      <c r="DBW890" s="77"/>
      <c r="DBX890" s="77"/>
      <c r="DBY890" s="77"/>
      <c r="DBZ890" s="77"/>
      <c r="DCA890" s="77"/>
      <c r="DCB890" s="77"/>
      <c r="DCC890" s="77"/>
      <c r="DCD890" s="77"/>
      <c r="DCE890" s="77"/>
      <c r="DCF890" s="77"/>
      <c r="DCG890" s="77"/>
      <c r="DCH890" s="77"/>
      <c r="DCI890" s="77"/>
      <c r="DCJ890" s="77"/>
      <c r="DCK890" s="77"/>
      <c r="DCL890" s="77"/>
      <c r="DCM890" s="77"/>
      <c r="DCN890" s="77"/>
      <c r="DCO890" s="77"/>
      <c r="DCP890" s="77"/>
      <c r="DCQ890" s="77"/>
      <c r="DCR890" s="77"/>
      <c r="DCS890" s="77"/>
      <c r="DCT890" s="77"/>
      <c r="DCU890" s="77"/>
      <c r="DCV890" s="77"/>
      <c r="DCW890" s="77"/>
      <c r="DCX890" s="77"/>
      <c r="DCY890" s="77"/>
      <c r="DCZ890" s="77"/>
      <c r="DDA890" s="77"/>
      <c r="DDB890" s="77"/>
      <c r="DDC890" s="77"/>
      <c r="DDD890" s="77"/>
      <c r="DDE890" s="77"/>
      <c r="DDF890" s="77"/>
      <c r="DDG890" s="77"/>
      <c r="DDH890" s="77"/>
      <c r="DDI890" s="77"/>
      <c r="DDJ890" s="77"/>
      <c r="DDK890" s="77"/>
      <c r="DDL890" s="77"/>
      <c r="DDM890" s="77"/>
      <c r="DDN890" s="77"/>
      <c r="DDO890" s="77"/>
      <c r="DDP890" s="77"/>
      <c r="DDQ890" s="77"/>
      <c r="DDR890" s="77"/>
      <c r="DDS890" s="77"/>
      <c r="DDT890" s="77"/>
      <c r="DDU890" s="77"/>
      <c r="DDV890" s="77"/>
      <c r="DDW890" s="77"/>
      <c r="DDX890" s="77"/>
      <c r="DDY890" s="77"/>
      <c r="DDZ890" s="77"/>
      <c r="DEA890" s="77"/>
      <c r="DEB890" s="77"/>
      <c r="DEC890" s="77"/>
      <c r="DED890" s="77"/>
      <c r="DEE890" s="77"/>
      <c r="DEF890" s="77"/>
      <c r="DEG890" s="77"/>
      <c r="DEH890" s="77"/>
      <c r="DEI890" s="77"/>
      <c r="DEJ890" s="77"/>
      <c r="DEK890" s="77"/>
      <c r="DEL890" s="77"/>
      <c r="DEM890" s="77"/>
      <c r="DEN890" s="77"/>
      <c r="DEO890" s="77"/>
      <c r="DEP890" s="77"/>
      <c r="DEQ890" s="77"/>
      <c r="DER890" s="77"/>
      <c r="DES890" s="77"/>
      <c r="DET890" s="77"/>
      <c r="DEU890" s="77"/>
      <c r="DEV890" s="77"/>
      <c r="DEW890" s="77"/>
      <c r="DEX890" s="77"/>
      <c r="DEY890" s="77"/>
      <c r="DEZ890" s="77"/>
      <c r="DFA890" s="77"/>
      <c r="DFB890" s="77"/>
      <c r="DFC890" s="77"/>
      <c r="DFD890" s="77"/>
      <c r="DFE890" s="77"/>
      <c r="DFF890" s="77"/>
      <c r="DFG890" s="77"/>
      <c r="DFH890" s="77"/>
      <c r="DFI890" s="77"/>
      <c r="DFJ890" s="77"/>
      <c r="DFK890" s="77"/>
      <c r="DFL890" s="77"/>
      <c r="DFM890" s="77"/>
      <c r="DFN890" s="77"/>
      <c r="DFO890" s="77"/>
      <c r="DFP890" s="77"/>
      <c r="DFQ890" s="77"/>
      <c r="DFR890" s="77"/>
      <c r="DFS890" s="77"/>
      <c r="DFT890" s="77"/>
      <c r="DFU890" s="77"/>
      <c r="DFV890" s="77"/>
      <c r="DFW890" s="77"/>
      <c r="DFX890" s="77"/>
      <c r="DFY890" s="77"/>
      <c r="DFZ890" s="77"/>
      <c r="DGA890" s="77"/>
      <c r="DGB890" s="77"/>
      <c r="DGC890" s="77"/>
      <c r="DGD890" s="77"/>
      <c r="DGE890" s="77"/>
      <c r="DGF890" s="77"/>
      <c r="DGG890" s="77"/>
      <c r="DGH890" s="77"/>
      <c r="DGI890" s="77"/>
      <c r="DGJ890" s="77"/>
      <c r="DGK890" s="77"/>
      <c r="DGL890" s="77"/>
      <c r="DGM890" s="77"/>
      <c r="DGN890" s="77"/>
      <c r="DGO890" s="77"/>
      <c r="DGP890" s="77"/>
      <c r="DGQ890" s="77"/>
      <c r="DGR890" s="77"/>
      <c r="DGS890" s="77"/>
      <c r="DGT890" s="77"/>
      <c r="DGU890" s="77"/>
      <c r="DGV890" s="77"/>
      <c r="DGW890" s="77"/>
      <c r="DGX890" s="77"/>
      <c r="DGY890" s="77"/>
      <c r="DGZ890" s="77"/>
      <c r="DHA890" s="77"/>
      <c r="DHB890" s="77"/>
      <c r="DHC890" s="77"/>
      <c r="DHD890" s="77"/>
      <c r="DHE890" s="77"/>
      <c r="DHF890" s="77"/>
      <c r="DHG890" s="77"/>
      <c r="DHH890" s="77"/>
      <c r="DHI890" s="77"/>
      <c r="DHJ890" s="77"/>
      <c r="DHK890" s="77"/>
      <c r="DHL890" s="77"/>
      <c r="DHM890" s="77"/>
      <c r="DHN890" s="77"/>
      <c r="DHO890" s="77"/>
      <c r="DHP890" s="77"/>
      <c r="DHQ890" s="77"/>
      <c r="DHR890" s="77"/>
      <c r="DHS890" s="77"/>
      <c r="DHT890" s="77"/>
      <c r="DHU890" s="77"/>
      <c r="DHV890" s="77"/>
      <c r="DHW890" s="77"/>
      <c r="DHX890" s="77"/>
      <c r="DHY890" s="77"/>
      <c r="DHZ890" s="77"/>
      <c r="DIA890" s="77"/>
      <c r="DIB890" s="77"/>
      <c r="DIC890" s="77"/>
      <c r="DID890" s="77"/>
      <c r="DIE890" s="77"/>
      <c r="DIF890" s="77"/>
      <c r="DIG890" s="77"/>
      <c r="DIH890" s="77"/>
      <c r="DII890" s="77"/>
      <c r="DIJ890" s="77"/>
      <c r="DIK890" s="77"/>
      <c r="DIL890" s="77"/>
      <c r="DIM890" s="77"/>
      <c r="DIN890" s="77"/>
      <c r="DIO890" s="77"/>
      <c r="DIP890" s="77"/>
      <c r="DIQ890" s="77"/>
      <c r="DIR890" s="77"/>
      <c r="DIS890" s="77"/>
      <c r="DIT890" s="77"/>
      <c r="DIU890" s="77"/>
      <c r="DIV890" s="77"/>
      <c r="DIW890" s="77"/>
      <c r="DIX890" s="77"/>
      <c r="DIY890" s="77"/>
      <c r="DIZ890" s="77"/>
      <c r="DJA890" s="77"/>
      <c r="DJB890" s="77"/>
      <c r="DJC890" s="77"/>
      <c r="DJD890" s="77"/>
      <c r="DJE890" s="77"/>
      <c r="DJF890" s="77"/>
      <c r="DJG890" s="77"/>
      <c r="DJH890" s="77"/>
      <c r="DJI890" s="77"/>
      <c r="DJJ890" s="77"/>
      <c r="DJK890" s="77"/>
      <c r="DJL890" s="77"/>
      <c r="DJM890" s="77"/>
      <c r="DJN890" s="77"/>
      <c r="DJO890" s="77"/>
      <c r="DJP890" s="77"/>
      <c r="DJQ890" s="77"/>
      <c r="DJR890" s="77"/>
      <c r="DJS890" s="77"/>
      <c r="DJT890" s="77"/>
      <c r="DJU890" s="77"/>
      <c r="DJV890" s="77"/>
      <c r="DJW890" s="77"/>
      <c r="DJX890" s="77"/>
      <c r="DJY890" s="77"/>
      <c r="DJZ890" s="77"/>
      <c r="DKA890" s="77"/>
      <c r="DKB890" s="77"/>
      <c r="DKC890" s="77"/>
      <c r="DKD890" s="77"/>
      <c r="DKE890" s="77"/>
      <c r="DKF890" s="77"/>
      <c r="DKG890" s="77"/>
      <c r="DKH890" s="77"/>
      <c r="DKI890" s="77"/>
      <c r="DKJ890" s="77"/>
      <c r="DKK890" s="77"/>
      <c r="DKL890" s="77"/>
      <c r="DKM890" s="77"/>
      <c r="DKN890" s="77"/>
      <c r="DKO890" s="77"/>
      <c r="DKP890" s="77"/>
      <c r="DKQ890" s="77"/>
      <c r="DKR890" s="77"/>
      <c r="DKS890" s="77"/>
      <c r="DKT890" s="77"/>
      <c r="DKU890" s="77"/>
      <c r="DKV890" s="77"/>
      <c r="DKW890" s="77"/>
      <c r="DKX890" s="77"/>
      <c r="DKY890" s="77"/>
      <c r="DKZ890" s="77"/>
      <c r="DLA890" s="77"/>
      <c r="DLB890" s="77"/>
      <c r="DLC890" s="77"/>
      <c r="DLD890" s="77"/>
      <c r="DLE890" s="77"/>
      <c r="DLF890" s="77"/>
      <c r="DLG890" s="77"/>
      <c r="DLH890" s="77"/>
      <c r="DLI890" s="77"/>
      <c r="DLJ890" s="77"/>
      <c r="DLK890" s="77"/>
      <c r="DLL890" s="77"/>
      <c r="DLM890" s="77"/>
      <c r="DLN890" s="77"/>
      <c r="DLO890" s="77"/>
      <c r="DLP890" s="77"/>
      <c r="DLQ890" s="77"/>
      <c r="DLR890" s="77"/>
      <c r="DLS890" s="77"/>
      <c r="DLT890" s="77"/>
      <c r="DLU890" s="77"/>
      <c r="DLV890" s="77"/>
      <c r="DLW890" s="77"/>
      <c r="DLX890" s="77"/>
      <c r="DLY890" s="77"/>
      <c r="DLZ890" s="77"/>
      <c r="DMA890" s="77"/>
      <c r="DMB890" s="77"/>
      <c r="DMC890" s="77"/>
      <c r="DMD890" s="77"/>
      <c r="DME890" s="77"/>
      <c r="DMF890" s="77"/>
      <c r="DMG890" s="77"/>
      <c r="DMH890" s="77"/>
      <c r="DMI890" s="77"/>
      <c r="DMJ890" s="77"/>
      <c r="DMK890" s="77"/>
      <c r="DML890" s="77"/>
      <c r="DMM890" s="77"/>
      <c r="DMN890" s="77"/>
      <c r="DMO890" s="77"/>
      <c r="DMP890" s="77"/>
      <c r="DMQ890" s="77"/>
      <c r="DMR890" s="77"/>
      <c r="DMS890" s="77"/>
      <c r="DMT890" s="77"/>
      <c r="DMU890" s="77"/>
      <c r="DMV890" s="77"/>
      <c r="DMW890" s="77"/>
      <c r="DMX890" s="77"/>
      <c r="DMY890" s="77"/>
      <c r="DMZ890" s="77"/>
      <c r="DNA890" s="77"/>
      <c r="DNB890" s="77"/>
      <c r="DNC890" s="77"/>
      <c r="DND890" s="77"/>
      <c r="DNE890" s="77"/>
      <c r="DNF890" s="77"/>
      <c r="DNG890" s="77"/>
      <c r="DNH890" s="77"/>
      <c r="DNI890" s="77"/>
      <c r="DNJ890" s="77"/>
      <c r="DNK890" s="77"/>
      <c r="DNL890" s="77"/>
      <c r="DNM890" s="77"/>
      <c r="DNN890" s="77"/>
      <c r="DNO890" s="77"/>
      <c r="DNP890" s="77"/>
      <c r="DNQ890" s="77"/>
      <c r="DNR890" s="77"/>
      <c r="DNS890" s="77"/>
      <c r="DNT890" s="77"/>
      <c r="DNU890" s="77"/>
      <c r="DNV890" s="77"/>
      <c r="DNW890" s="77"/>
      <c r="DNX890" s="77"/>
      <c r="DNY890" s="77"/>
      <c r="DNZ890" s="77"/>
      <c r="DOA890" s="77"/>
      <c r="DOB890" s="77"/>
      <c r="DOC890" s="77"/>
      <c r="DOD890" s="77"/>
      <c r="DOE890" s="77"/>
      <c r="DOF890" s="77"/>
      <c r="DOG890" s="77"/>
      <c r="DOH890" s="77"/>
      <c r="DOI890" s="77"/>
      <c r="DOJ890" s="77"/>
      <c r="DOK890" s="77"/>
      <c r="DOL890" s="77"/>
      <c r="DOM890" s="77"/>
      <c r="DON890" s="77"/>
      <c r="DOO890" s="77"/>
      <c r="DOP890" s="77"/>
      <c r="DOQ890" s="77"/>
      <c r="DOR890" s="77"/>
      <c r="DOS890" s="77"/>
      <c r="DOT890" s="77"/>
      <c r="DOU890" s="77"/>
      <c r="DOV890" s="77"/>
      <c r="DOW890" s="77"/>
      <c r="DOX890" s="77"/>
      <c r="DOY890" s="77"/>
      <c r="DOZ890" s="77"/>
      <c r="DPA890" s="77"/>
      <c r="DPB890" s="77"/>
      <c r="DPC890" s="77"/>
      <c r="DPD890" s="77"/>
      <c r="DPE890" s="77"/>
      <c r="DPF890" s="77"/>
      <c r="DPG890" s="77"/>
      <c r="DPH890" s="77"/>
      <c r="DPI890" s="77"/>
      <c r="DPJ890" s="77"/>
      <c r="DPK890" s="77"/>
      <c r="DPL890" s="77"/>
      <c r="DPM890" s="77"/>
      <c r="DPN890" s="77"/>
      <c r="DPO890" s="77"/>
      <c r="DPP890" s="77"/>
      <c r="DPQ890" s="77"/>
      <c r="DPR890" s="77"/>
      <c r="DPS890" s="77"/>
      <c r="DPT890" s="77"/>
      <c r="DPU890" s="77"/>
      <c r="DPV890" s="77"/>
      <c r="DPW890" s="77"/>
      <c r="DPX890" s="77"/>
      <c r="DPY890" s="77"/>
      <c r="DPZ890" s="77"/>
      <c r="DQA890" s="77"/>
      <c r="DQB890" s="77"/>
      <c r="DQC890" s="77"/>
      <c r="DQD890" s="77"/>
      <c r="DQE890" s="77"/>
      <c r="DQF890" s="77"/>
      <c r="DQG890" s="77"/>
      <c r="DQH890" s="77"/>
      <c r="DQI890" s="77"/>
      <c r="DQJ890" s="77"/>
      <c r="DQK890" s="77"/>
      <c r="DQL890" s="77"/>
      <c r="DQM890" s="77"/>
      <c r="DQN890" s="77"/>
      <c r="DQO890" s="77"/>
      <c r="DQP890" s="77"/>
      <c r="DQQ890" s="77"/>
      <c r="DQR890" s="77"/>
      <c r="DQS890" s="77"/>
      <c r="DQT890" s="77"/>
      <c r="DQU890" s="77"/>
      <c r="DQV890" s="77"/>
      <c r="DQW890" s="77"/>
      <c r="DQX890" s="77"/>
      <c r="DQY890" s="77"/>
      <c r="DQZ890" s="77"/>
      <c r="DRA890" s="77"/>
      <c r="DRB890" s="77"/>
      <c r="DRC890" s="77"/>
      <c r="DRD890" s="77"/>
      <c r="DRE890" s="77"/>
      <c r="DRF890" s="77"/>
      <c r="DRG890" s="77"/>
      <c r="DRH890" s="77"/>
      <c r="DRI890" s="77"/>
      <c r="DRJ890" s="77"/>
      <c r="DRK890" s="77"/>
      <c r="DRL890" s="77"/>
      <c r="DRM890" s="77"/>
      <c r="DRN890" s="77"/>
      <c r="DRO890" s="77"/>
      <c r="DRP890" s="77"/>
      <c r="DRQ890" s="77"/>
      <c r="DRR890" s="77"/>
      <c r="DRS890" s="77"/>
      <c r="DRT890" s="77"/>
      <c r="DRU890" s="77"/>
      <c r="DRV890" s="77"/>
      <c r="DRW890" s="77"/>
      <c r="DRX890" s="77"/>
      <c r="DRY890" s="77"/>
      <c r="DRZ890" s="77"/>
      <c r="DSA890" s="77"/>
      <c r="DSB890" s="77"/>
      <c r="DSC890" s="77"/>
      <c r="DSD890" s="77"/>
      <c r="DSE890" s="77"/>
      <c r="DSF890" s="77"/>
      <c r="DSG890" s="77"/>
      <c r="DSH890" s="77"/>
      <c r="DSI890" s="77"/>
      <c r="DSJ890" s="77"/>
      <c r="DSK890" s="77"/>
      <c r="DSL890" s="77"/>
      <c r="DSM890" s="77"/>
      <c r="DSN890" s="77"/>
      <c r="DSO890" s="77"/>
      <c r="DSP890" s="77"/>
      <c r="DSQ890" s="77"/>
      <c r="DSR890" s="77"/>
      <c r="DSS890" s="77"/>
      <c r="DST890" s="77"/>
      <c r="DSU890" s="77"/>
      <c r="DSV890" s="77"/>
      <c r="DSW890" s="77"/>
      <c r="DSX890" s="77"/>
      <c r="DSY890" s="77"/>
      <c r="DSZ890" s="77"/>
      <c r="DTA890" s="77"/>
      <c r="DTB890" s="77"/>
      <c r="DTC890" s="77"/>
      <c r="DTD890" s="77"/>
      <c r="DTE890" s="77"/>
      <c r="DTF890" s="77"/>
      <c r="DTG890" s="77"/>
      <c r="DTH890" s="77"/>
      <c r="DTI890" s="77"/>
      <c r="DTJ890" s="77"/>
      <c r="DTK890" s="77"/>
      <c r="DTL890" s="77"/>
      <c r="DTM890" s="77"/>
      <c r="DTN890" s="77"/>
      <c r="DTO890" s="77"/>
      <c r="DTP890" s="77"/>
      <c r="DTQ890" s="77"/>
      <c r="DTR890" s="77"/>
      <c r="DTS890" s="77"/>
      <c r="DTT890" s="77"/>
      <c r="DTU890" s="77"/>
      <c r="DTV890" s="77"/>
      <c r="DTW890" s="77"/>
      <c r="DTX890" s="77"/>
      <c r="DTY890" s="77"/>
      <c r="DTZ890" s="77"/>
      <c r="DUA890" s="77"/>
      <c r="DUB890" s="77"/>
      <c r="DUC890" s="77"/>
      <c r="DUD890" s="77"/>
      <c r="DUE890" s="77"/>
      <c r="DUF890" s="77"/>
      <c r="DUG890" s="77"/>
      <c r="DUH890" s="77"/>
      <c r="DUI890" s="77"/>
      <c r="DUJ890" s="77"/>
      <c r="DUK890" s="77"/>
      <c r="DUL890" s="77"/>
      <c r="DUM890" s="77"/>
      <c r="DUN890" s="77"/>
      <c r="DUO890" s="77"/>
      <c r="DUP890" s="77"/>
      <c r="DUQ890" s="77"/>
      <c r="DUR890" s="77"/>
      <c r="DUS890" s="77"/>
      <c r="DUT890" s="77"/>
      <c r="DUU890" s="77"/>
      <c r="DUV890" s="77"/>
      <c r="DUW890" s="77"/>
      <c r="DUX890" s="77"/>
      <c r="DUY890" s="77"/>
      <c r="DUZ890" s="77"/>
      <c r="DVA890" s="77"/>
      <c r="DVB890" s="77"/>
      <c r="DVC890" s="77"/>
      <c r="DVD890" s="77"/>
      <c r="DVE890" s="77"/>
      <c r="DVF890" s="77"/>
      <c r="DVG890" s="77"/>
      <c r="DVH890" s="77"/>
      <c r="DVI890" s="77"/>
      <c r="DVJ890" s="77"/>
      <c r="DVK890" s="77"/>
      <c r="DVL890" s="77"/>
      <c r="DVM890" s="77"/>
      <c r="DVN890" s="77"/>
      <c r="DVO890" s="77"/>
      <c r="DVP890" s="77"/>
      <c r="DVQ890" s="77"/>
      <c r="DVR890" s="77"/>
      <c r="DVS890" s="77"/>
      <c r="DVT890" s="77"/>
      <c r="DVU890" s="77"/>
      <c r="DVV890" s="77"/>
      <c r="DVW890" s="77"/>
      <c r="DVX890" s="77"/>
      <c r="DVY890" s="77"/>
      <c r="DVZ890" s="77"/>
      <c r="DWA890" s="77"/>
      <c r="DWB890" s="77"/>
      <c r="DWC890" s="77"/>
      <c r="DWD890" s="77"/>
      <c r="DWE890" s="77"/>
      <c r="DWF890" s="77"/>
      <c r="DWG890" s="77"/>
      <c r="DWH890" s="77"/>
      <c r="DWI890" s="77"/>
      <c r="DWJ890" s="77"/>
      <c r="DWK890" s="77"/>
      <c r="DWL890" s="77"/>
      <c r="DWM890" s="77"/>
      <c r="DWN890" s="77"/>
      <c r="DWO890" s="77"/>
      <c r="DWP890" s="77"/>
      <c r="DWQ890" s="77"/>
      <c r="DWR890" s="77"/>
      <c r="DWS890" s="77"/>
      <c r="DWT890" s="77"/>
      <c r="DWU890" s="77"/>
      <c r="DWV890" s="77"/>
      <c r="DWW890" s="77"/>
      <c r="DWX890" s="77"/>
      <c r="DWY890" s="77"/>
      <c r="DWZ890" s="77"/>
      <c r="DXA890" s="77"/>
      <c r="DXB890" s="77"/>
      <c r="DXC890" s="77"/>
      <c r="DXD890" s="77"/>
      <c r="DXE890" s="77"/>
      <c r="DXF890" s="77"/>
      <c r="DXG890" s="77"/>
      <c r="DXH890" s="77"/>
      <c r="DXI890" s="77"/>
      <c r="DXJ890" s="77"/>
      <c r="DXK890" s="77"/>
      <c r="DXL890" s="77"/>
      <c r="DXM890" s="77"/>
      <c r="DXN890" s="77"/>
      <c r="DXO890" s="77"/>
      <c r="DXP890" s="77"/>
      <c r="DXQ890" s="77"/>
      <c r="DXR890" s="77"/>
      <c r="DXS890" s="77"/>
      <c r="DXT890" s="77"/>
      <c r="DXU890" s="77"/>
      <c r="DXV890" s="77"/>
      <c r="DXW890" s="77"/>
      <c r="DXX890" s="77"/>
      <c r="DXY890" s="77"/>
      <c r="DXZ890" s="77"/>
      <c r="DYA890" s="77"/>
      <c r="DYB890" s="77"/>
      <c r="DYC890" s="77"/>
      <c r="DYD890" s="77"/>
      <c r="DYE890" s="77"/>
      <c r="DYF890" s="77"/>
      <c r="DYG890" s="77"/>
      <c r="DYH890" s="77"/>
      <c r="DYI890" s="77"/>
      <c r="DYJ890" s="77"/>
      <c r="DYK890" s="77"/>
      <c r="DYL890" s="77"/>
      <c r="DYM890" s="77"/>
      <c r="DYN890" s="77"/>
      <c r="DYO890" s="77"/>
      <c r="DYP890" s="77"/>
      <c r="DYQ890" s="77"/>
      <c r="DYR890" s="77"/>
      <c r="DYS890" s="77"/>
      <c r="DYT890" s="77"/>
      <c r="DYU890" s="77"/>
      <c r="DYV890" s="77"/>
      <c r="DYW890" s="77"/>
      <c r="DYX890" s="77"/>
      <c r="DYY890" s="77"/>
      <c r="DYZ890" s="77"/>
      <c r="DZA890" s="77"/>
      <c r="DZB890" s="77"/>
      <c r="DZC890" s="77"/>
      <c r="DZD890" s="77"/>
      <c r="DZE890" s="77"/>
      <c r="DZF890" s="77"/>
      <c r="DZG890" s="77"/>
      <c r="DZH890" s="77"/>
      <c r="DZI890" s="77"/>
      <c r="DZJ890" s="77"/>
      <c r="DZK890" s="77"/>
      <c r="DZL890" s="77"/>
      <c r="DZM890" s="77"/>
      <c r="DZN890" s="77"/>
      <c r="DZO890" s="77"/>
      <c r="DZP890" s="77"/>
      <c r="DZQ890" s="77"/>
      <c r="DZR890" s="77"/>
      <c r="DZS890" s="77"/>
      <c r="DZT890" s="77"/>
      <c r="DZU890" s="77"/>
      <c r="DZV890" s="77"/>
      <c r="DZW890" s="77"/>
      <c r="DZX890" s="77"/>
      <c r="DZY890" s="77"/>
      <c r="DZZ890" s="77"/>
      <c r="EAA890" s="77"/>
      <c r="EAB890" s="77"/>
      <c r="EAC890" s="77"/>
      <c r="EAD890" s="77"/>
      <c r="EAE890" s="77"/>
      <c r="EAF890" s="77"/>
      <c r="EAG890" s="77"/>
      <c r="EAH890" s="77"/>
      <c r="EAI890" s="77"/>
      <c r="EAJ890" s="77"/>
      <c r="EAK890" s="77"/>
      <c r="EAL890" s="77"/>
      <c r="EAM890" s="77"/>
      <c r="EAN890" s="77"/>
      <c r="EAO890" s="77"/>
      <c r="EAP890" s="77"/>
      <c r="EAQ890" s="77"/>
      <c r="EAR890" s="77"/>
      <c r="EAS890" s="77"/>
      <c r="EAT890" s="77"/>
      <c r="EAU890" s="77"/>
      <c r="EAV890" s="77"/>
      <c r="EAW890" s="77"/>
      <c r="EAX890" s="77"/>
      <c r="EAY890" s="77"/>
      <c r="EAZ890" s="77"/>
      <c r="EBA890" s="77"/>
      <c r="EBB890" s="77"/>
      <c r="EBC890" s="77"/>
      <c r="EBD890" s="77"/>
      <c r="EBE890" s="77"/>
      <c r="EBF890" s="77"/>
      <c r="EBG890" s="77"/>
      <c r="EBH890" s="77"/>
      <c r="EBI890" s="77"/>
      <c r="EBJ890" s="77"/>
      <c r="EBK890" s="77"/>
      <c r="EBL890" s="77"/>
      <c r="EBM890" s="77"/>
      <c r="EBN890" s="77"/>
      <c r="EBO890" s="77"/>
      <c r="EBP890" s="77"/>
      <c r="EBQ890" s="77"/>
      <c r="EBR890" s="77"/>
      <c r="EBS890" s="77"/>
      <c r="EBT890" s="77"/>
      <c r="EBU890" s="77"/>
      <c r="EBV890" s="77"/>
      <c r="EBW890" s="77"/>
      <c r="EBX890" s="77"/>
      <c r="EBY890" s="77"/>
      <c r="EBZ890" s="77"/>
      <c r="ECA890" s="77"/>
      <c r="ECB890" s="77"/>
      <c r="ECC890" s="77"/>
      <c r="ECD890" s="77"/>
      <c r="ECE890" s="77"/>
      <c r="ECF890" s="77"/>
      <c r="ECG890" s="77"/>
      <c r="ECH890" s="77"/>
      <c r="ECI890" s="77"/>
      <c r="ECJ890" s="77"/>
      <c r="ECK890" s="77"/>
      <c r="ECL890" s="77"/>
      <c r="ECM890" s="77"/>
      <c r="ECN890" s="77"/>
      <c r="ECO890" s="77"/>
      <c r="ECP890" s="77"/>
      <c r="ECQ890" s="77"/>
      <c r="ECR890" s="77"/>
      <c r="ECS890" s="77"/>
      <c r="ECT890" s="77"/>
      <c r="ECU890" s="77"/>
      <c r="ECV890" s="77"/>
      <c r="ECW890" s="77"/>
      <c r="ECX890" s="77"/>
      <c r="ECY890" s="77"/>
      <c r="ECZ890" s="77"/>
      <c r="EDA890" s="77"/>
      <c r="EDB890" s="77"/>
      <c r="EDC890" s="77"/>
      <c r="EDD890" s="77"/>
      <c r="EDE890" s="77"/>
      <c r="EDF890" s="77"/>
      <c r="EDG890" s="77"/>
      <c r="EDH890" s="77"/>
      <c r="EDI890" s="77"/>
      <c r="EDJ890" s="77"/>
      <c r="EDK890" s="77"/>
      <c r="EDL890" s="77"/>
      <c r="EDM890" s="77"/>
      <c r="EDN890" s="77"/>
      <c r="EDO890" s="77"/>
      <c r="EDP890" s="77"/>
      <c r="EDQ890" s="77"/>
      <c r="EDR890" s="77"/>
      <c r="EDS890" s="77"/>
      <c r="EDT890" s="77"/>
      <c r="EDU890" s="77"/>
      <c r="EDV890" s="77"/>
      <c r="EDW890" s="77"/>
      <c r="EDX890" s="77"/>
      <c r="EDY890" s="77"/>
      <c r="EDZ890" s="77"/>
      <c r="EEA890" s="77"/>
      <c r="EEB890" s="77"/>
      <c r="EEC890" s="77"/>
      <c r="EED890" s="77"/>
      <c r="EEE890" s="77"/>
      <c r="EEF890" s="77"/>
      <c r="EEG890" s="77"/>
      <c r="EEH890" s="77"/>
      <c r="EEI890" s="77"/>
      <c r="EEJ890" s="77"/>
      <c r="EEK890" s="77"/>
      <c r="EEL890" s="77"/>
      <c r="EEM890" s="77"/>
      <c r="EEN890" s="77"/>
      <c r="EEO890" s="77"/>
      <c r="EEP890" s="77"/>
      <c r="EEQ890" s="77"/>
      <c r="EER890" s="77"/>
      <c r="EES890" s="77"/>
      <c r="EET890" s="77"/>
      <c r="EEU890" s="77"/>
      <c r="EEV890" s="77"/>
      <c r="EEW890" s="77"/>
      <c r="EEX890" s="77"/>
      <c r="EEY890" s="77"/>
      <c r="EEZ890" s="77"/>
      <c r="EFA890" s="77"/>
      <c r="EFB890" s="77"/>
      <c r="EFC890" s="77"/>
      <c r="EFD890" s="77"/>
      <c r="EFE890" s="77"/>
      <c r="EFF890" s="77"/>
      <c r="EFG890" s="77"/>
      <c r="EFH890" s="77"/>
      <c r="EFI890" s="77"/>
      <c r="EFJ890" s="77"/>
      <c r="EFK890" s="77"/>
      <c r="EFL890" s="77"/>
      <c r="EFM890" s="77"/>
      <c r="EFN890" s="77"/>
      <c r="EFO890" s="77"/>
      <c r="EFP890" s="77"/>
      <c r="EFQ890" s="77"/>
      <c r="EFR890" s="77"/>
      <c r="EFS890" s="77"/>
      <c r="EFT890" s="77"/>
      <c r="EFU890" s="77"/>
      <c r="EFV890" s="77"/>
      <c r="EFW890" s="77"/>
      <c r="EFX890" s="77"/>
      <c r="EFY890" s="77"/>
      <c r="EFZ890" s="77"/>
      <c r="EGA890" s="77"/>
      <c r="EGB890" s="77"/>
      <c r="EGC890" s="77"/>
      <c r="EGD890" s="77"/>
      <c r="EGE890" s="77"/>
      <c r="EGF890" s="77"/>
      <c r="EGG890" s="77"/>
      <c r="EGH890" s="77"/>
      <c r="EGI890" s="77"/>
      <c r="EGJ890" s="77"/>
      <c r="EGK890" s="77"/>
      <c r="EGL890" s="77"/>
      <c r="EGM890" s="77"/>
      <c r="EGN890" s="77"/>
      <c r="EGO890" s="77"/>
      <c r="EGP890" s="77"/>
      <c r="EGQ890" s="77"/>
      <c r="EGR890" s="77"/>
      <c r="EGS890" s="77"/>
      <c r="EGT890" s="77"/>
      <c r="EGU890" s="77"/>
      <c r="EGV890" s="77"/>
      <c r="EGW890" s="77"/>
      <c r="EGX890" s="77"/>
      <c r="EGY890" s="77"/>
      <c r="EGZ890" s="77"/>
      <c r="EHA890" s="77"/>
      <c r="EHB890" s="77"/>
      <c r="EHC890" s="77"/>
      <c r="EHD890" s="77"/>
      <c r="EHE890" s="77"/>
      <c r="EHF890" s="77"/>
      <c r="EHG890" s="77"/>
      <c r="EHH890" s="77"/>
      <c r="EHI890" s="77"/>
      <c r="EHJ890" s="77"/>
      <c r="EHK890" s="77"/>
      <c r="EHL890" s="77"/>
      <c r="EHM890" s="77"/>
      <c r="EHN890" s="77"/>
      <c r="EHO890" s="77"/>
      <c r="EHP890" s="77"/>
      <c r="EHQ890" s="77"/>
      <c r="EHR890" s="77"/>
      <c r="EHS890" s="77"/>
      <c r="EHT890" s="77"/>
      <c r="EHU890" s="77"/>
      <c r="EHV890" s="77"/>
      <c r="EHW890" s="77"/>
      <c r="EHX890" s="77"/>
      <c r="EHY890" s="77"/>
      <c r="EHZ890" s="77"/>
      <c r="EIA890" s="77"/>
      <c r="EIB890" s="77"/>
      <c r="EIC890" s="77"/>
      <c r="EID890" s="77"/>
      <c r="EIE890" s="77"/>
      <c r="EIF890" s="77"/>
      <c r="EIG890" s="77"/>
      <c r="EIH890" s="77"/>
      <c r="EII890" s="77"/>
      <c r="EIJ890" s="77"/>
      <c r="EIK890" s="77"/>
      <c r="EIL890" s="77"/>
      <c r="EIM890" s="77"/>
      <c r="EIN890" s="77"/>
      <c r="EIO890" s="77"/>
      <c r="EIP890" s="77"/>
      <c r="EIQ890" s="77"/>
      <c r="EIR890" s="77"/>
      <c r="EIS890" s="77"/>
      <c r="EIT890" s="77"/>
      <c r="EIU890" s="77"/>
      <c r="EIV890" s="77"/>
      <c r="EIW890" s="77"/>
      <c r="EIX890" s="77"/>
      <c r="EIY890" s="77"/>
      <c r="EIZ890" s="77"/>
      <c r="EJA890" s="77"/>
      <c r="EJB890" s="77"/>
      <c r="EJC890" s="77"/>
      <c r="EJD890" s="77"/>
      <c r="EJE890" s="77"/>
      <c r="EJF890" s="77"/>
      <c r="EJG890" s="77"/>
      <c r="EJH890" s="77"/>
      <c r="EJI890" s="77"/>
      <c r="EJJ890" s="77"/>
      <c r="EJK890" s="77"/>
      <c r="EJL890" s="77"/>
      <c r="EJM890" s="77"/>
      <c r="EJN890" s="77"/>
      <c r="EJO890" s="77"/>
      <c r="EJP890" s="77"/>
      <c r="EJQ890" s="77"/>
      <c r="EJR890" s="77"/>
      <c r="EJS890" s="77"/>
      <c r="EJT890" s="77"/>
      <c r="EJU890" s="77"/>
      <c r="EJV890" s="77"/>
      <c r="EJW890" s="77"/>
      <c r="EJX890" s="77"/>
      <c r="EJY890" s="77"/>
      <c r="EJZ890" s="77"/>
      <c r="EKA890" s="77"/>
      <c r="EKB890" s="77"/>
      <c r="EKC890" s="77"/>
      <c r="EKD890" s="77"/>
      <c r="EKE890" s="77"/>
      <c r="EKF890" s="77"/>
      <c r="EKG890" s="77"/>
      <c r="EKH890" s="77"/>
      <c r="EKI890" s="77"/>
      <c r="EKJ890" s="77"/>
      <c r="EKK890" s="77"/>
      <c r="EKL890" s="77"/>
      <c r="EKM890" s="77"/>
      <c r="EKN890" s="77"/>
      <c r="EKO890" s="77"/>
      <c r="EKP890" s="77"/>
      <c r="EKQ890" s="77"/>
      <c r="EKR890" s="77"/>
      <c r="EKS890" s="77"/>
      <c r="EKT890" s="77"/>
      <c r="EKU890" s="77"/>
      <c r="EKV890" s="77"/>
      <c r="EKW890" s="77"/>
      <c r="EKX890" s="77"/>
      <c r="EKY890" s="77"/>
      <c r="EKZ890" s="77"/>
      <c r="ELA890" s="77"/>
      <c r="ELB890" s="77"/>
      <c r="ELC890" s="77"/>
      <c r="ELD890" s="77"/>
      <c r="ELE890" s="77"/>
      <c r="ELF890" s="77"/>
      <c r="ELG890" s="77"/>
      <c r="ELH890" s="77"/>
      <c r="ELI890" s="77"/>
      <c r="ELJ890" s="77"/>
      <c r="ELK890" s="77"/>
      <c r="ELL890" s="77"/>
      <c r="ELM890" s="77"/>
      <c r="ELN890" s="77"/>
      <c r="ELO890" s="77"/>
      <c r="ELP890" s="77"/>
      <c r="ELQ890" s="77"/>
      <c r="ELR890" s="77"/>
      <c r="ELS890" s="77"/>
      <c r="ELT890" s="77"/>
      <c r="ELU890" s="77"/>
      <c r="ELV890" s="77"/>
      <c r="ELW890" s="77"/>
      <c r="ELX890" s="77"/>
      <c r="ELY890" s="77"/>
      <c r="ELZ890" s="77"/>
      <c r="EMA890" s="77"/>
      <c r="EMB890" s="77"/>
      <c r="EMC890" s="77"/>
      <c r="EMD890" s="77"/>
      <c r="EME890" s="77"/>
      <c r="EMF890" s="77"/>
      <c r="EMG890" s="77"/>
      <c r="EMH890" s="77"/>
      <c r="EMI890" s="77"/>
      <c r="EMJ890" s="77"/>
      <c r="EMK890" s="77"/>
      <c r="EML890" s="77"/>
      <c r="EMM890" s="77"/>
      <c r="EMN890" s="77"/>
      <c r="EMO890" s="77"/>
      <c r="EMP890" s="77"/>
      <c r="EMQ890" s="77"/>
      <c r="EMR890" s="77"/>
      <c r="EMS890" s="77"/>
      <c r="EMT890" s="77"/>
      <c r="EMU890" s="77"/>
      <c r="EMV890" s="77"/>
      <c r="EMW890" s="77"/>
      <c r="EMX890" s="77"/>
      <c r="EMY890" s="77"/>
      <c r="EMZ890" s="77"/>
      <c r="ENA890" s="77"/>
      <c r="ENB890" s="77"/>
      <c r="ENC890" s="77"/>
      <c r="END890" s="77"/>
      <c r="ENE890" s="77"/>
      <c r="ENF890" s="77"/>
      <c r="ENG890" s="77"/>
      <c r="ENH890" s="77"/>
      <c r="ENI890" s="77"/>
      <c r="ENJ890" s="77"/>
      <c r="ENK890" s="77"/>
      <c r="ENL890" s="77"/>
      <c r="ENM890" s="77"/>
      <c r="ENN890" s="77"/>
      <c r="ENO890" s="77"/>
      <c r="ENP890" s="77"/>
      <c r="ENQ890" s="77"/>
      <c r="ENR890" s="77"/>
      <c r="ENS890" s="77"/>
      <c r="ENT890" s="77"/>
      <c r="ENU890" s="77"/>
      <c r="ENV890" s="77"/>
      <c r="ENW890" s="77"/>
      <c r="ENX890" s="77"/>
      <c r="ENY890" s="77"/>
      <c r="ENZ890" s="77"/>
      <c r="EOA890" s="77"/>
      <c r="EOB890" s="77"/>
      <c r="EOC890" s="77"/>
      <c r="EOD890" s="77"/>
      <c r="EOE890" s="77"/>
      <c r="EOF890" s="77"/>
      <c r="EOG890" s="77"/>
      <c r="EOH890" s="77"/>
      <c r="EOI890" s="77"/>
      <c r="EOJ890" s="77"/>
      <c r="EOK890" s="77"/>
      <c r="EOL890" s="77"/>
      <c r="EOM890" s="77"/>
      <c r="EON890" s="77"/>
      <c r="EOO890" s="77"/>
      <c r="EOP890" s="77"/>
      <c r="EOQ890" s="77"/>
      <c r="EOR890" s="77"/>
      <c r="EOS890" s="77"/>
      <c r="EOT890" s="77"/>
      <c r="EOU890" s="77"/>
      <c r="EOV890" s="77"/>
      <c r="EOW890" s="77"/>
      <c r="EOX890" s="77"/>
      <c r="EOY890" s="77"/>
      <c r="EOZ890" s="77"/>
      <c r="EPA890" s="77"/>
      <c r="EPB890" s="77"/>
      <c r="EPC890" s="77"/>
      <c r="EPD890" s="77"/>
      <c r="EPE890" s="77"/>
      <c r="EPF890" s="77"/>
      <c r="EPG890" s="77"/>
      <c r="EPH890" s="77"/>
      <c r="EPI890" s="77"/>
      <c r="EPJ890" s="77"/>
      <c r="EPK890" s="77"/>
      <c r="EPL890" s="77"/>
      <c r="EPM890" s="77"/>
      <c r="EPN890" s="77"/>
      <c r="EPO890" s="77"/>
      <c r="EPP890" s="77"/>
      <c r="EPQ890" s="77"/>
      <c r="EPR890" s="77"/>
      <c r="EPS890" s="77"/>
      <c r="EPT890" s="77"/>
      <c r="EPU890" s="77"/>
      <c r="EPV890" s="77"/>
      <c r="EPW890" s="77"/>
      <c r="EPX890" s="77"/>
      <c r="EPY890" s="77"/>
      <c r="EPZ890" s="77"/>
      <c r="EQA890" s="77"/>
      <c r="EQB890" s="77"/>
      <c r="EQC890" s="77"/>
      <c r="EQD890" s="77"/>
      <c r="EQE890" s="77"/>
      <c r="EQF890" s="77"/>
      <c r="EQG890" s="77"/>
      <c r="EQH890" s="77"/>
      <c r="EQI890" s="77"/>
      <c r="EQJ890" s="77"/>
      <c r="EQK890" s="77"/>
      <c r="EQL890" s="77"/>
      <c r="EQM890" s="77"/>
      <c r="EQN890" s="77"/>
      <c r="EQO890" s="77"/>
      <c r="EQP890" s="77"/>
      <c r="EQQ890" s="77"/>
      <c r="EQR890" s="77"/>
      <c r="EQS890" s="77"/>
      <c r="EQT890" s="77"/>
      <c r="EQU890" s="77"/>
      <c r="EQV890" s="77"/>
      <c r="EQW890" s="77"/>
      <c r="EQX890" s="77"/>
      <c r="EQY890" s="77"/>
      <c r="EQZ890" s="77"/>
      <c r="ERA890" s="77"/>
      <c r="ERB890" s="77"/>
      <c r="ERC890" s="77"/>
      <c r="ERD890" s="77"/>
      <c r="ERE890" s="77"/>
      <c r="ERF890" s="77"/>
      <c r="ERG890" s="77"/>
      <c r="ERH890" s="77"/>
      <c r="ERI890" s="77"/>
      <c r="ERJ890" s="77"/>
      <c r="ERK890" s="77"/>
      <c r="ERL890" s="77"/>
      <c r="ERM890" s="77"/>
      <c r="ERN890" s="77"/>
      <c r="ERO890" s="77"/>
      <c r="ERP890" s="77"/>
      <c r="ERQ890" s="77"/>
      <c r="ERR890" s="77"/>
      <c r="ERS890" s="77"/>
      <c r="ERT890" s="77"/>
      <c r="ERU890" s="77"/>
      <c r="ERV890" s="77"/>
      <c r="ERW890" s="77"/>
      <c r="ERX890" s="77"/>
      <c r="ERY890" s="77"/>
      <c r="ERZ890" s="77"/>
      <c r="ESA890" s="77"/>
      <c r="ESB890" s="77"/>
      <c r="ESC890" s="77"/>
      <c r="ESD890" s="77"/>
      <c r="ESE890" s="77"/>
      <c r="ESF890" s="77"/>
      <c r="ESG890" s="77"/>
      <c r="ESH890" s="77"/>
      <c r="ESI890" s="77"/>
      <c r="ESJ890" s="77"/>
      <c r="ESK890" s="77"/>
      <c r="ESL890" s="77"/>
      <c r="ESM890" s="77"/>
      <c r="ESN890" s="77"/>
      <c r="ESO890" s="77"/>
      <c r="ESP890" s="77"/>
      <c r="ESQ890" s="77"/>
      <c r="ESR890" s="77"/>
      <c r="ESS890" s="77"/>
      <c r="EST890" s="77"/>
      <c r="ESU890" s="77"/>
      <c r="ESV890" s="77"/>
      <c r="ESW890" s="77"/>
      <c r="ESX890" s="77"/>
      <c r="ESY890" s="77"/>
      <c r="ESZ890" s="77"/>
      <c r="ETA890" s="77"/>
      <c r="ETB890" s="77"/>
      <c r="ETC890" s="77"/>
      <c r="ETD890" s="77"/>
      <c r="ETE890" s="77"/>
      <c r="ETF890" s="77"/>
      <c r="ETG890" s="77"/>
      <c r="ETH890" s="77"/>
      <c r="ETI890" s="77"/>
      <c r="ETJ890" s="77"/>
      <c r="ETK890" s="77"/>
      <c r="ETL890" s="77"/>
      <c r="ETM890" s="77"/>
      <c r="ETN890" s="77"/>
      <c r="ETO890" s="77"/>
      <c r="ETP890" s="77"/>
      <c r="ETQ890" s="77"/>
      <c r="ETR890" s="77"/>
      <c r="ETS890" s="77"/>
      <c r="ETT890" s="77"/>
      <c r="ETU890" s="77"/>
      <c r="ETV890" s="77"/>
      <c r="ETW890" s="77"/>
      <c r="ETX890" s="77"/>
      <c r="ETY890" s="77"/>
      <c r="ETZ890" s="77"/>
      <c r="EUA890" s="77"/>
      <c r="EUB890" s="77"/>
      <c r="EUC890" s="77"/>
      <c r="EUD890" s="77"/>
      <c r="EUE890" s="77"/>
      <c r="EUF890" s="77"/>
      <c r="EUG890" s="77"/>
      <c r="EUH890" s="77"/>
      <c r="EUI890" s="77"/>
      <c r="EUJ890" s="77"/>
      <c r="EUK890" s="77"/>
      <c r="EUL890" s="77"/>
      <c r="EUM890" s="77"/>
      <c r="EUN890" s="77"/>
      <c r="EUO890" s="77"/>
      <c r="EUP890" s="77"/>
      <c r="EUQ890" s="77"/>
      <c r="EUR890" s="77"/>
      <c r="EUS890" s="77"/>
      <c r="EUT890" s="77"/>
      <c r="EUU890" s="77"/>
      <c r="EUV890" s="77"/>
      <c r="EUW890" s="77"/>
      <c r="EUX890" s="77"/>
      <c r="EUY890" s="77"/>
      <c r="EUZ890" s="77"/>
      <c r="EVA890" s="77"/>
      <c r="EVB890" s="77"/>
      <c r="EVC890" s="77"/>
      <c r="EVD890" s="77"/>
      <c r="EVE890" s="77"/>
      <c r="EVF890" s="77"/>
      <c r="EVG890" s="77"/>
      <c r="EVH890" s="77"/>
      <c r="EVI890" s="77"/>
      <c r="EVJ890" s="77"/>
      <c r="EVK890" s="77"/>
      <c r="EVL890" s="77"/>
      <c r="EVM890" s="77"/>
      <c r="EVN890" s="77"/>
      <c r="EVO890" s="77"/>
      <c r="EVP890" s="77"/>
      <c r="EVQ890" s="77"/>
      <c r="EVR890" s="77"/>
      <c r="EVS890" s="77"/>
      <c r="EVT890" s="77"/>
      <c r="EVU890" s="77"/>
      <c r="EVV890" s="77"/>
      <c r="EVW890" s="77"/>
      <c r="EVX890" s="77"/>
      <c r="EVY890" s="77"/>
      <c r="EVZ890" s="77"/>
      <c r="EWA890" s="77"/>
      <c r="EWB890" s="77"/>
      <c r="EWC890" s="77"/>
      <c r="EWD890" s="77"/>
      <c r="EWE890" s="77"/>
      <c r="EWF890" s="77"/>
      <c r="EWG890" s="77"/>
      <c r="EWH890" s="77"/>
      <c r="EWI890" s="77"/>
      <c r="EWJ890" s="77"/>
      <c r="EWK890" s="77"/>
      <c r="EWL890" s="77"/>
      <c r="EWM890" s="77"/>
      <c r="EWN890" s="77"/>
      <c r="EWO890" s="77"/>
      <c r="EWP890" s="77"/>
      <c r="EWQ890" s="77"/>
      <c r="EWR890" s="77"/>
      <c r="EWS890" s="77"/>
      <c r="EWT890" s="77"/>
      <c r="EWU890" s="77"/>
      <c r="EWV890" s="77"/>
      <c r="EWW890" s="77"/>
      <c r="EWX890" s="77"/>
      <c r="EWY890" s="77"/>
      <c r="EWZ890" s="77"/>
      <c r="EXA890" s="77"/>
      <c r="EXB890" s="77"/>
      <c r="EXC890" s="77"/>
      <c r="EXD890" s="77"/>
      <c r="EXE890" s="77"/>
      <c r="EXF890" s="77"/>
      <c r="EXG890" s="77"/>
      <c r="EXH890" s="77"/>
      <c r="EXI890" s="77"/>
      <c r="EXJ890" s="77"/>
      <c r="EXK890" s="77"/>
      <c r="EXL890" s="77"/>
      <c r="EXM890" s="77"/>
      <c r="EXN890" s="77"/>
      <c r="EXO890" s="77"/>
      <c r="EXP890" s="77"/>
      <c r="EXQ890" s="77"/>
      <c r="EXR890" s="77"/>
      <c r="EXS890" s="77"/>
      <c r="EXT890" s="77"/>
      <c r="EXU890" s="77"/>
      <c r="EXV890" s="77"/>
      <c r="EXW890" s="77"/>
      <c r="EXX890" s="77"/>
      <c r="EXY890" s="77"/>
      <c r="EXZ890" s="77"/>
      <c r="EYA890" s="77"/>
      <c r="EYB890" s="77"/>
      <c r="EYC890" s="77"/>
      <c r="EYD890" s="77"/>
      <c r="EYE890" s="77"/>
      <c r="EYF890" s="77"/>
      <c r="EYG890" s="77"/>
      <c r="EYH890" s="77"/>
      <c r="EYI890" s="77"/>
      <c r="EYJ890" s="77"/>
      <c r="EYK890" s="77"/>
      <c r="EYL890" s="77"/>
      <c r="EYM890" s="77"/>
      <c r="EYN890" s="77"/>
      <c r="EYO890" s="77"/>
      <c r="EYP890" s="77"/>
      <c r="EYQ890" s="77"/>
      <c r="EYR890" s="77"/>
      <c r="EYS890" s="77"/>
      <c r="EYT890" s="77"/>
      <c r="EYU890" s="77"/>
      <c r="EYV890" s="77"/>
      <c r="EYW890" s="77"/>
      <c r="EYX890" s="77"/>
      <c r="EYY890" s="77"/>
      <c r="EYZ890" s="77"/>
      <c r="EZA890" s="77"/>
      <c r="EZB890" s="77"/>
      <c r="EZC890" s="77"/>
      <c r="EZD890" s="77"/>
      <c r="EZE890" s="77"/>
      <c r="EZF890" s="77"/>
      <c r="EZG890" s="77"/>
      <c r="EZH890" s="77"/>
      <c r="EZI890" s="77"/>
      <c r="EZJ890" s="77"/>
      <c r="EZK890" s="77"/>
      <c r="EZL890" s="77"/>
      <c r="EZM890" s="77"/>
      <c r="EZN890" s="77"/>
      <c r="EZO890" s="77"/>
      <c r="EZP890" s="77"/>
      <c r="EZQ890" s="77"/>
      <c r="EZR890" s="77"/>
      <c r="EZS890" s="77"/>
      <c r="EZT890" s="77"/>
      <c r="EZU890" s="77"/>
      <c r="EZV890" s="77"/>
      <c r="EZW890" s="77"/>
      <c r="EZX890" s="77"/>
      <c r="EZY890" s="77"/>
      <c r="EZZ890" s="77"/>
      <c r="FAA890" s="77"/>
      <c r="FAB890" s="77"/>
      <c r="FAC890" s="77"/>
      <c r="FAD890" s="77"/>
      <c r="FAE890" s="77"/>
      <c r="FAF890" s="77"/>
      <c r="FAG890" s="77"/>
      <c r="FAH890" s="77"/>
      <c r="FAI890" s="77"/>
      <c r="FAJ890" s="77"/>
      <c r="FAK890" s="77"/>
      <c r="FAL890" s="77"/>
      <c r="FAM890" s="77"/>
      <c r="FAN890" s="77"/>
      <c r="FAO890" s="77"/>
      <c r="FAP890" s="77"/>
      <c r="FAQ890" s="77"/>
      <c r="FAR890" s="77"/>
      <c r="FAS890" s="77"/>
      <c r="FAT890" s="77"/>
      <c r="FAU890" s="77"/>
      <c r="FAV890" s="77"/>
      <c r="FAW890" s="77"/>
      <c r="FAX890" s="77"/>
      <c r="FAY890" s="77"/>
      <c r="FAZ890" s="77"/>
      <c r="FBA890" s="77"/>
      <c r="FBB890" s="77"/>
      <c r="FBC890" s="77"/>
      <c r="FBD890" s="77"/>
      <c r="FBE890" s="77"/>
      <c r="FBF890" s="77"/>
      <c r="FBG890" s="77"/>
      <c r="FBH890" s="77"/>
      <c r="FBI890" s="77"/>
      <c r="FBJ890" s="77"/>
      <c r="FBK890" s="77"/>
      <c r="FBL890" s="77"/>
      <c r="FBM890" s="77"/>
      <c r="FBN890" s="77"/>
      <c r="FBO890" s="77"/>
      <c r="FBP890" s="77"/>
      <c r="FBQ890" s="77"/>
      <c r="FBR890" s="77"/>
      <c r="FBS890" s="77"/>
      <c r="FBT890" s="77"/>
      <c r="FBU890" s="77"/>
      <c r="FBV890" s="77"/>
      <c r="FBW890" s="77"/>
      <c r="FBX890" s="77"/>
      <c r="FBY890" s="77"/>
      <c r="FBZ890" s="77"/>
      <c r="FCA890" s="77"/>
      <c r="FCB890" s="77"/>
      <c r="FCC890" s="77"/>
      <c r="FCD890" s="77"/>
      <c r="FCE890" s="77"/>
      <c r="FCF890" s="77"/>
      <c r="FCG890" s="77"/>
      <c r="FCH890" s="77"/>
      <c r="FCI890" s="77"/>
      <c r="FCJ890" s="77"/>
      <c r="FCK890" s="77"/>
      <c r="FCL890" s="77"/>
      <c r="FCM890" s="77"/>
      <c r="FCN890" s="77"/>
      <c r="FCO890" s="77"/>
      <c r="FCP890" s="77"/>
      <c r="FCQ890" s="77"/>
      <c r="FCR890" s="77"/>
      <c r="FCS890" s="77"/>
      <c r="FCT890" s="77"/>
      <c r="FCU890" s="77"/>
      <c r="FCV890" s="77"/>
      <c r="FCW890" s="77"/>
      <c r="FCX890" s="77"/>
      <c r="FCY890" s="77"/>
      <c r="FCZ890" s="77"/>
      <c r="FDA890" s="77"/>
      <c r="FDB890" s="77"/>
      <c r="FDC890" s="77"/>
      <c r="FDD890" s="77"/>
      <c r="FDE890" s="77"/>
      <c r="FDF890" s="77"/>
      <c r="FDG890" s="77"/>
      <c r="FDH890" s="77"/>
      <c r="FDI890" s="77"/>
      <c r="FDJ890" s="77"/>
      <c r="FDK890" s="77"/>
      <c r="FDL890" s="77"/>
      <c r="FDM890" s="77"/>
      <c r="FDN890" s="77"/>
      <c r="FDO890" s="77"/>
      <c r="FDP890" s="77"/>
      <c r="FDQ890" s="77"/>
      <c r="FDR890" s="77"/>
      <c r="FDS890" s="77"/>
      <c r="FDT890" s="77"/>
      <c r="FDU890" s="77"/>
      <c r="FDV890" s="77"/>
      <c r="FDW890" s="77"/>
      <c r="FDX890" s="77"/>
      <c r="FDY890" s="77"/>
      <c r="FDZ890" s="77"/>
      <c r="FEA890" s="77"/>
      <c r="FEB890" s="77"/>
      <c r="FEC890" s="77"/>
      <c r="FED890" s="77"/>
      <c r="FEE890" s="77"/>
      <c r="FEF890" s="77"/>
      <c r="FEG890" s="77"/>
      <c r="FEH890" s="77"/>
      <c r="FEI890" s="77"/>
      <c r="FEJ890" s="77"/>
      <c r="FEK890" s="77"/>
      <c r="FEL890" s="77"/>
      <c r="FEM890" s="77"/>
      <c r="FEN890" s="77"/>
      <c r="FEO890" s="77"/>
      <c r="FEP890" s="77"/>
      <c r="FEQ890" s="77"/>
      <c r="FER890" s="77"/>
      <c r="FES890" s="77"/>
      <c r="FET890" s="77"/>
      <c r="FEU890" s="77"/>
      <c r="FEV890" s="77"/>
      <c r="FEW890" s="77"/>
      <c r="FEX890" s="77"/>
      <c r="FEY890" s="77"/>
      <c r="FEZ890" s="77"/>
      <c r="FFA890" s="77"/>
      <c r="FFB890" s="77"/>
      <c r="FFC890" s="77"/>
      <c r="FFD890" s="77"/>
      <c r="FFE890" s="77"/>
      <c r="FFF890" s="77"/>
      <c r="FFG890" s="77"/>
      <c r="FFH890" s="77"/>
      <c r="FFI890" s="77"/>
      <c r="FFJ890" s="77"/>
      <c r="FFK890" s="77"/>
      <c r="FFL890" s="77"/>
      <c r="FFM890" s="77"/>
      <c r="FFN890" s="77"/>
      <c r="FFO890" s="77"/>
      <c r="FFP890" s="77"/>
      <c r="FFQ890" s="77"/>
      <c r="FFR890" s="77"/>
      <c r="FFS890" s="77"/>
      <c r="FFT890" s="77"/>
      <c r="FFU890" s="77"/>
      <c r="FFV890" s="77"/>
      <c r="FFW890" s="77"/>
      <c r="FFX890" s="77"/>
      <c r="FFY890" s="77"/>
      <c r="FFZ890" s="77"/>
      <c r="FGA890" s="77"/>
      <c r="FGB890" s="77"/>
      <c r="FGC890" s="77"/>
      <c r="FGD890" s="77"/>
      <c r="FGE890" s="77"/>
      <c r="FGF890" s="77"/>
      <c r="FGG890" s="77"/>
      <c r="FGH890" s="77"/>
      <c r="FGI890" s="77"/>
      <c r="FGJ890" s="77"/>
      <c r="FGK890" s="77"/>
      <c r="FGL890" s="77"/>
      <c r="FGM890" s="77"/>
      <c r="FGN890" s="77"/>
      <c r="FGO890" s="77"/>
      <c r="FGP890" s="77"/>
      <c r="FGQ890" s="77"/>
      <c r="FGR890" s="77"/>
      <c r="FGS890" s="77"/>
      <c r="FGT890" s="77"/>
      <c r="FGU890" s="77"/>
      <c r="FGV890" s="77"/>
      <c r="FGW890" s="77"/>
      <c r="FGX890" s="77"/>
      <c r="FGY890" s="77"/>
      <c r="FGZ890" s="77"/>
      <c r="FHA890" s="77"/>
      <c r="FHB890" s="77"/>
      <c r="FHC890" s="77"/>
      <c r="FHD890" s="77"/>
      <c r="FHE890" s="77"/>
      <c r="FHF890" s="77"/>
      <c r="FHG890" s="77"/>
      <c r="FHH890" s="77"/>
      <c r="FHI890" s="77"/>
      <c r="FHJ890" s="77"/>
      <c r="FHK890" s="77"/>
      <c r="FHL890" s="77"/>
      <c r="FHM890" s="77"/>
      <c r="FHN890" s="77"/>
      <c r="FHO890" s="77"/>
      <c r="FHP890" s="77"/>
      <c r="FHQ890" s="77"/>
      <c r="FHR890" s="77"/>
      <c r="FHS890" s="77"/>
      <c r="FHT890" s="77"/>
      <c r="FHU890" s="77"/>
      <c r="FHV890" s="77"/>
      <c r="FHW890" s="77"/>
      <c r="FHX890" s="77"/>
      <c r="FHY890" s="77"/>
      <c r="FHZ890" s="77"/>
      <c r="FIA890" s="77"/>
      <c r="FIB890" s="77"/>
      <c r="FIC890" s="77"/>
      <c r="FID890" s="77"/>
      <c r="FIE890" s="77"/>
      <c r="FIF890" s="77"/>
      <c r="FIG890" s="77"/>
      <c r="FIH890" s="77"/>
      <c r="FII890" s="77"/>
      <c r="FIJ890" s="77"/>
      <c r="FIK890" s="77"/>
      <c r="FIL890" s="77"/>
      <c r="FIM890" s="77"/>
      <c r="FIN890" s="77"/>
      <c r="FIO890" s="77"/>
      <c r="FIP890" s="77"/>
      <c r="FIQ890" s="77"/>
      <c r="FIR890" s="77"/>
      <c r="FIS890" s="77"/>
      <c r="FIT890" s="77"/>
      <c r="FIU890" s="77"/>
      <c r="FIV890" s="77"/>
      <c r="FIW890" s="77"/>
      <c r="FIX890" s="77"/>
      <c r="FIY890" s="77"/>
      <c r="FIZ890" s="77"/>
      <c r="FJA890" s="77"/>
      <c r="FJB890" s="77"/>
      <c r="FJC890" s="77"/>
      <c r="FJD890" s="77"/>
      <c r="FJE890" s="77"/>
      <c r="FJF890" s="77"/>
      <c r="FJG890" s="77"/>
      <c r="FJH890" s="77"/>
      <c r="FJI890" s="77"/>
      <c r="FJJ890" s="77"/>
      <c r="FJK890" s="77"/>
      <c r="FJL890" s="77"/>
      <c r="FJM890" s="77"/>
      <c r="FJN890" s="77"/>
      <c r="FJO890" s="77"/>
      <c r="FJP890" s="77"/>
      <c r="FJQ890" s="77"/>
      <c r="FJR890" s="77"/>
      <c r="FJS890" s="77"/>
      <c r="FJT890" s="77"/>
      <c r="FJU890" s="77"/>
      <c r="FJV890" s="77"/>
      <c r="FJW890" s="77"/>
      <c r="FJX890" s="77"/>
      <c r="FJY890" s="77"/>
      <c r="FJZ890" s="77"/>
      <c r="FKA890" s="77"/>
      <c r="FKB890" s="77"/>
      <c r="FKC890" s="77"/>
      <c r="FKD890" s="77"/>
      <c r="FKE890" s="77"/>
      <c r="FKF890" s="77"/>
      <c r="FKG890" s="77"/>
      <c r="FKH890" s="77"/>
      <c r="FKI890" s="77"/>
      <c r="FKJ890" s="77"/>
      <c r="FKK890" s="77"/>
      <c r="FKL890" s="77"/>
      <c r="FKM890" s="77"/>
      <c r="FKN890" s="77"/>
      <c r="FKO890" s="77"/>
      <c r="FKP890" s="77"/>
      <c r="FKQ890" s="77"/>
      <c r="FKR890" s="77"/>
      <c r="FKS890" s="77"/>
      <c r="FKT890" s="77"/>
      <c r="FKU890" s="77"/>
      <c r="FKV890" s="77"/>
      <c r="FKW890" s="77"/>
      <c r="FKX890" s="77"/>
      <c r="FKY890" s="77"/>
      <c r="FKZ890" s="77"/>
      <c r="FLA890" s="77"/>
      <c r="FLB890" s="77"/>
      <c r="FLC890" s="77"/>
      <c r="FLD890" s="77"/>
      <c r="FLE890" s="77"/>
      <c r="FLF890" s="77"/>
      <c r="FLG890" s="77"/>
      <c r="FLH890" s="77"/>
      <c r="FLI890" s="77"/>
      <c r="FLJ890" s="77"/>
      <c r="FLK890" s="77"/>
      <c r="FLL890" s="77"/>
      <c r="FLM890" s="77"/>
      <c r="FLN890" s="77"/>
      <c r="FLO890" s="77"/>
      <c r="FLP890" s="77"/>
      <c r="FLQ890" s="77"/>
      <c r="FLR890" s="77"/>
      <c r="FLS890" s="77"/>
      <c r="FLT890" s="77"/>
      <c r="FLU890" s="77"/>
      <c r="FLV890" s="77"/>
      <c r="FLW890" s="77"/>
      <c r="FLX890" s="77"/>
      <c r="FLY890" s="77"/>
      <c r="FLZ890" s="77"/>
      <c r="FMA890" s="77"/>
      <c r="FMB890" s="77"/>
      <c r="FMC890" s="77"/>
      <c r="FMD890" s="77"/>
      <c r="FME890" s="77"/>
      <c r="FMF890" s="77"/>
      <c r="FMG890" s="77"/>
      <c r="FMH890" s="77"/>
      <c r="FMI890" s="77"/>
      <c r="FMJ890" s="77"/>
      <c r="FMK890" s="77"/>
      <c r="FML890" s="77"/>
      <c r="FMM890" s="77"/>
      <c r="FMN890" s="77"/>
      <c r="FMO890" s="77"/>
      <c r="FMP890" s="77"/>
      <c r="FMQ890" s="77"/>
      <c r="FMR890" s="77"/>
      <c r="FMS890" s="77"/>
      <c r="FMT890" s="77"/>
      <c r="FMU890" s="77"/>
      <c r="FMV890" s="77"/>
      <c r="FMW890" s="77"/>
      <c r="FMX890" s="77"/>
      <c r="FMY890" s="77"/>
      <c r="FMZ890" s="77"/>
      <c r="FNA890" s="77"/>
      <c r="FNB890" s="77"/>
      <c r="FNC890" s="77"/>
      <c r="FND890" s="77"/>
      <c r="FNE890" s="77"/>
      <c r="FNF890" s="77"/>
      <c r="FNG890" s="77"/>
      <c r="FNH890" s="77"/>
      <c r="FNI890" s="77"/>
      <c r="FNJ890" s="77"/>
      <c r="FNK890" s="77"/>
      <c r="FNL890" s="77"/>
      <c r="FNM890" s="77"/>
      <c r="FNN890" s="77"/>
      <c r="FNO890" s="77"/>
      <c r="FNP890" s="77"/>
      <c r="FNQ890" s="77"/>
      <c r="FNR890" s="77"/>
      <c r="FNS890" s="77"/>
      <c r="FNT890" s="77"/>
      <c r="FNU890" s="77"/>
      <c r="FNV890" s="77"/>
      <c r="FNW890" s="77"/>
      <c r="FNX890" s="77"/>
      <c r="FNY890" s="77"/>
      <c r="FNZ890" s="77"/>
      <c r="FOA890" s="77"/>
      <c r="FOB890" s="77"/>
      <c r="FOC890" s="77"/>
      <c r="FOD890" s="77"/>
      <c r="FOE890" s="77"/>
      <c r="FOF890" s="77"/>
      <c r="FOG890" s="77"/>
      <c r="FOH890" s="77"/>
      <c r="FOI890" s="77"/>
      <c r="FOJ890" s="77"/>
      <c r="FOK890" s="77"/>
      <c r="FOL890" s="77"/>
      <c r="FOM890" s="77"/>
      <c r="FON890" s="77"/>
      <c r="FOO890" s="77"/>
      <c r="FOP890" s="77"/>
      <c r="FOQ890" s="77"/>
      <c r="FOR890" s="77"/>
      <c r="FOS890" s="77"/>
      <c r="FOT890" s="77"/>
      <c r="FOU890" s="77"/>
      <c r="FOV890" s="77"/>
      <c r="FOW890" s="77"/>
      <c r="FOX890" s="77"/>
      <c r="FOY890" s="77"/>
      <c r="FOZ890" s="77"/>
      <c r="FPA890" s="77"/>
      <c r="FPB890" s="77"/>
      <c r="FPC890" s="77"/>
      <c r="FPD890" s="77"/>
      <c r="FPE890" s="77"/>
      <c r="FPF890" s="77"/>
      <c r="FPG890" s="77"/>
      <c r="FPH890" s="77"/>
      <c r="FPI890" s="77"/>
      <c r="FPJ890" s="77"/>
      <c r="FPK890" s="77"/>
      <c r="FPL890" s="77"/>
      <c r="FPM890" s="77"/>
      <c r="FPN890" s="77"/>
      <c r="FPO890" s="77"/>
      <c r="FPP890" s="77"/>
      <c r="FPQ890" s="77"/>
      <c r="FPR890" s="77"/>
      <c r="FPS890" s="77"/>
      <c r="FPT890" s="77"/>
      <c r="FPU890" s="77"/>
      <c r="FPV890" s="77"/>
      <c r="FPW890" s="77"/>
      <c r="FPX890" s="77"/>
      <c r="FPY890" s="77"/>
      <c r="FPZ890" s="77"/>
      <c r="FQA890" s="77"/>
      <c r="FQB890" s="77"/>
      <c r="FQC890" s="77"/>
      <c r="FQD890" s="77"/>
      <c r="FQE890" s="77"/>
      <c r="FQF890" s="77"/>
      <c r="FQG890" s="77"/>
      <c r="FQH890" s="77"/>
      <c r="FQI890" s="77"/>
      <c r="FQJ890" s="77"/>
      <c r="FQK890" s="77"/>
      <c r="FQL890" s="77"/>
      <c r="FQM890" s="77"/>
      <c r="FQN890" s="77"/>
      <c r="FQO890" s="77"/>
      <c r="FQP890" s="77"/>
      <c r="FQQ890" s="77"/>
      <c r="FQR890" s="77"/>
      <c r="FQS890" s="77"/>
      <c r="FQT890" s="77"/>
      <c r="FQU890" s="77"/>
      <c r="FQV890" s="77"/>
      <c r="FQW890" s="77"/>
      <c r="FQX890" s="77"/>
      <c r="FQY890" s="77"/>
      <c r="FQZ890" s="77"/>
      <c r="FRA890" s="77"/>
      <c r="FRB890" s="77"/>
      <c r="FRC890" s="77"/>
      <c r="FRD890" s="77"/>
      <c r="FRE890" s="77"/>
      <c r="FRF890" s="77"/>
      <c r="FRG890" s="77"/>
      <c r="FRH890" s="77"/>
      <c r="FRI890" s="77"/>
      <c r="FRJ890" s="77"/>
      <c r="FRK890" s="77"/>
      <c r="FRL890" s="77"/>
      <c r="FRM890" s="77"/>
      <c r="FRN890" s="77"/>
      <c r="FRO890" s="77"/>
      <c r="FRP890" s="77"/>
      <c r="FRQ890" s="77"/>
      <c r="FRR890" s="77"/>
      <c r="FRS890" s="77"/>
      <c r="FRT890" s="77"/>
      <c r="FRU890" s="77"/>
      <c r="FRV890" s="77"/>
      <c r="FRW890" s="77"/>
      <c r="FRX890" s="77"/>
      <c r="FRY890" s="77"/>
      <c r="FRZ890" s="77"/>
      <c r="FSA890" s="77"/>
      <c r="FSB890" s="77"/>
      <c r="FSC890" s="77"/>
      <c r="FSD890" s="77"/>
      <c r="FSE890" s="77"/>
      <c r="FSF890" s="77"/>
      <c r="FSG890" s="77"/>
      <c r="FSH890" s="77"/>
      <c r="FSI890" s="77"/>
      <c r="FSJ890" s="77"/>
      <c r="FSK890" s="77"/>
      <c r="FSL890" s="77"/>
      <c r="FSM890" s="77"/>
      <c r="FSN890" s="77"/>
      <c r="FSO890" s="77"/>
      <c r="FSP890" s="77"/>
      <c r="FSQ890" s="77"/>
      <c r="FSR890" s="77"/>
      <c r="FSS890" s="77"/>
      <c r="FST890" s="77"/>
      <c r="FSU890" s="77"/>
      <c r="FSV890" s="77"/>
      <c r="FSW890" s="77"/>
      <c r="FSX890" s="77"/>
      <c r="FSY890" s="77"/>
      <c r="FSZ890" s="77"/>
      <c r="FTA890" s="77"/>
      <c r="FTB890" s="77"/>
      <c r="FTC890" s="77"/>
      <c r="FTD890" s="77"/>
      <c r="FTE890" s="77"/>
      <c r="FTF890" s="77"/>
      <c r="FTG890" s="77"/>
      <c r="FTH890" s="77"/>
      <c r="FTI890" s="77"/>
      <c r="FTJ890" s="77"/>
      <c r="FTK890" s="77"/>
      <c r="FTL890" s="77"/>
      <c r="FTM890" s="77"/>
      <c r="FTN890" s="77"/>
      <c r="FTO890" s="77"/>
      <c r="FTP890" s="77"/>
      <c r="FTQ890" s="77"/>
      <c r="FTR890" s="77"/>
      <c r="FTS890" s="77"/>
      <c r="FTT890" s="77"/>
      <c r="FTU890" s="77"/>
      <c r="FTV890" s="77"/>
      <c r="FTW890" s="77"/>
      <c r="FTX890" s="77"/>
      <c r="FTY890" s="77"/>
      <c r="FTZ890" s="77"/>
      <c r="FUA890" s="77"/>
      <c r="FUB890" s="77"/>
      <c r="FUC890" s="77"/>
      <c r="FUD890" s="77"/>
      <c r="FUE890" s="77"/>
      <c r="FUF890" s="77"/>
      <c r="FUG890" s="77"/>
      <c r="FUH890" s="77"/>
      <c r="FUI890" s="77"/>
      <c r="FUJ890" s="77"/>
      <c r="FUK890" s="77"/>
      <c r="FUL890" s="77"/>
      <c r="FUM890" s="77"/>
      <c r="FUN890" s="77"/>
      <c r="FUO890" s="77"/>
      <c r="FUP890" s="77"/>
      <c r="FUQ890" s="77"/>
      <c r="FUR890" s="77"/>
      <c r="FUS890" s="77"/>
      <c r="FUT890" s="77"/>
      <c r="FUU890" s="77"/>
      <c r="FUV890" s="77"/>
      <c r="FUW890" s="77"/>
      <c r="FUX890" s="77"/>
      <c r="FUY890" s="77"/>
      <c r="FUZ890" s="77"/>
      <c r="FVA890" s="77"/>
      <c r="FVB890" s="77"/>
      <c r="FVC890" s="77"/>
      <c r="FVD890" s="77"/>
      <c r="FVE890" s="77"/>
      <c r="FVF890" s="77"/>
      <c r="FVG890" s="77"/>
      <c r="FVH890" s="77"/>
      <c r="FVI890" s="77"/>
      <c r="FVJ890" s="77"/>
      <c r="FVK890" s="77"/>
      <c r="FVL890" s="77"/>
      <c r="FVM890" s="77"/>
      <c r="FVN890" s="77"/>
      <c r="FVO890" s="77"/>
      <c r="FVP890" s="77"/>
      <c r="FVQ890" s="77"/>
      <c r="FVR890" s="77"/>
      <c r="FVS890" s="77"/>
      <c r="FVT890" s="77"/>
      <c r="FVU890" s="77"/>
      <c r="FVV890" s="77"/>
      <c r="FVW890" s="77"/>
      <c r="FVX890" s="77"/>
      <c r="FVY890" s="77"/>
      <c r="FVZ890" s="77"/>
      <c r="FWA890" s="77"/>
      <c r="FWB890" s="77"/>
      <c r="FWC890" s="77"/>
      <c r="FWD890" s="77"/>
      <c r="FWE890" s="77"/>
      <c r="FWF890" s="77"/>
      <c r="FWG890" s="77"/>
      <c r="FWH890" s="77"/>
      <c r="FWI890" s="77"/>
      <c r="FWJ890" s="77"/>
      <c r="FWK890" s="77"/>
      <c r="FWL890" s="77"/>
      <c r="FWM890" s="77"/>
      <c r="FWN890" s="77"/>
      <c r="FWO890" s="77"/>
      <c r="FWP890" s="77"/>
      <c r="FWQ890" s="77"/>
      <c r="FWR890" s="77"/>
      <c r="FWS890" s="77"/>
      <c r="FWT890" s="77"/>
      <c r="FWU890" s="77"/>
      <c r="FWV890" s="77"/>
      <c r="FWW890" s="77"/>
      <c r="FWX890" s="77"/>
      <c r="FWY890" s="77"/>
      <c r="FWZ890" s="77"/>
      <c r="FXA890" s="77"/>
      <c r="FXB890" s="77"/>
      <c r="FXC890" s="77"/>
      <c r="FXD890" s="77"/>
      <c r="FXE890" s="77"/>
      <c r="FXF890" s="77"/>
      <c r="FXG890" s="77"/>
      <c r="FXH890" s="77"/>
      <c r="FXI890" s="77"/>
      <c r="FXJ890" s="77"/>
      <c r="FXK890" s="77"/>
      <c r="FXL890" s="77"/>
      <c r="FXM890" s="77"/>
      <c r="FXN890" s="77"/>
      <c r="FXO890" s="77"/>
      <c r="FXP890" s="77"/>
      <c r="FXQ890" s="77"/>
      <c r="FXR890" s="77"/>
      <c r="FXS890" s="77"/>
      <c r="FXT890" s="77"/>
      <c r="FXU890" s="77"/>
      <c r="FXV890" s="77"/>
      <c r="FXW890" s="77"/>
      <c r="FXX890" s="77"/>
      <c r="FXY890" s="77"/>
      <c r="FXZ890" s="77"/>
      <c r="FYA890" s="77"/>
      <c r="FYB890" s="77"/>
      <c r="FYC890" s="77"/>
      <c r="FYD890" s="77"/>
      <c r="FYE890" s="77"/>
      <c r="FYF890" s="77"/>
      <c r="FYG890" s="77"/>
      <c r="FYH890" s="77"/>
      <c r="FYI890" s="77"/>
      <c r="FYJ890" s="77"/>
      <c r="FYK890" s="77"/>
      <c r="FYL890" s="77"/>
      <c r="FYM890" s="77"/>
      <c r="FYN890" s="77"/>
      <c r="FYO890" s="77"/>
      <c r="FYP890" s="77"/>
      <c r="FYQ890" s="77"/>
      <c r="FYR890" s="77"/>
      <c r="FYS890" s="77"/>
      <c r="FYT890" s="77"/>
      <c r="FYU890" s="77"/>
      <c r="FYV890" s="77"/>
      <c r="FYW890" s="77"/>
      <c r="FYX890" s="77"/>
      <c r="FYY890" s="77"/>
      <c r="FYZ890" s="77"/>
      <c r="FZA890" s="77"/>
      <c r="FZB890" s="77"/>
      <c r="FZC890" s="77"/>
      <c r="FZD890" s="77"/>
      <c r="FZE890" s="77"/>
      <c r="FZF890" s="77"/>
      <c r="FZG890" s="77"/>
      <c r="FZH890" s="77"/>
      <c r="FZI890" s="77"/>
      <c r="FZJ890" s="77"/>
      <c r="FZK890" s="77"/>
      <c r="FZL890" s="77"/>
      <c r="FZM890" s="77"/>
      <c r="FZN890" s="77"/>
      <c r="FZO890" s="77"/>
      <c r="FZP890" s="77"/>
      <c r="FZQ890" s="77"/>
      <c r="FZR890" s="77"/>
      <c r="FZS890" s="77"/>
      <c r="FZT890" s="77"/>
      <c r="FZU890" s="77"/>
      <c r="FZV890" s="77"/>
      <c r="FZW890" s="77"/>
      <c r="FZX890" s="77"/>
      <c r="FZY890" s="77"/>
      <c r="FZZ890" s="77"/>
      <c r="GAA890" s="77"/>
      <c r="GAB890" s="77"/>
      <c r="GAC890" s="77"/>
      <c r="GAD890" s="77"/>
      <c r="GAE890" s="77"/>
      <c r="GAF890" s="77"/>
      <c r="GAG890" s="77"/>
      <c r="GAH890" s="77"/>
      <c r="GAI890" s="77"/>
      <c r="GAJ890" s="77"/>
      <c r="GAK890" s="77"/>
      <c r="GAL890" s="77"/>
      <c r="GAM890" s="77"/>
      <c r="GAN890" s="77"/>
      <c r="GAO890" s="77"/>
      <c r="GAP890" s="77"/>
      <c r="GAQ890" s="77"/>
      <c r="GAR890" s="77"/>
      <c r="GAS890" s="77"/>
      <c r="GAT890" s="77"/>
      <c r="GAU890" s="77"/>
      <c r="GAV890" s="77"/>
      <c r="GAW890" s="77"/>
      <c r="GAX890" s="77"/>
      <c r="GAY890" s="77"/>
      <c r="GAZ890" s="77"/>
      <c r="GBA890" s="77"/>
      <c r="GBB890" s="77"/>
      <c r="GBC890" s="77"/>
      <c r="GBD890" s="77"/>
      <c r="GBE890" s="77"/>
      <c r="GBF890" s="77"/>
      <c r="GBG890" s="77"/>
      <c r="GBH890" s="77"/>
      <c r="GBI890" s="77"/>
      <c r="GBJ890" s="77"/>
      <c r="GBK890" s="77"/>
      <c r="GBL890" s="77"/>
      <c r="GBM890" s="77"/>
      <c r="GBN890" s="77"/>
      <c r="GBO890" s="77"/>
      <c r="GBP890" s="77"/>
      <c r="GBQ890" s="77"/>
      <c r="GBR890" s="77"/>
      <c r="GBS890" s="77"/>
      <c r="GBT890" s="77"/>
      <c r="GBU890" s="77"/>
      <c r="GBV890" s="77"/>
      <c r="GBW890" s="77"/>
      <c r="GBX890" s="77"/>
      <c r="GBY890" s="77"/>
      <c r="GBZ890" s="77"/>
      <c r="GCA890" s="77"/>
      <c r="GCB890" s="77"/>
      <c r="GCC890" s="77"/>
      <c r="GCD890" s="77"/>
      <c r="GCE890" s="77"/>
      <c r="GCF890" s="77"/>
      <c r="GCG890" s="77"/>
      <c r="GCH890" s="77"/>
      <c r="GCI890" s="77"/>
      <c r="GCJ890" s="77"/>
      <c r="GCK890" s="77"/>
      <c r="GCL890" s="77"/>
      <c r="GCM890" s="77"/>
      <c r="GCN890" s="77"/>
      <c r="GCO890" s="77"/>
      <c r="GCP890" s="77"/>
      <c r="GCQ890" s="77"/>
      <c r="GCR890" s="77"/>
      <c r="GCS890" s="77"/>
      <c r="GCT890" s="77"/>
      <c r="GCU890" s="77"/>
      <c r="GCV890" s="77"/>
      <c r="GCW890" s="77"/>
      <c r="GCX890" s="77"/>
      <c r="GCY890" s="77"/>
      <c r="GCZ890" s="77"/>
      <c r="GDA890" s="77"/>
      <c r="GDB890" s="77"/>
      <c r="GDC890" s="77"/>
      <c r="GDD890" s="77"/>
      <c r="GDE890" s="77"/>
      <c r="GDF890" s="77"/>
      <c r="GDG890" s="77"/>
      <c r="GDH890" s="77"/>
      <c r="GDI890" s="77"/>
      <c r="GDJ890" s="77"/>
      <c r="GDK890" s="77"/>
      <c r="GDL890" s="77"/>
      <c r="GDM890" s="77"/>
      <c r="GDN890" s="77"/>
      <c r="GDO890" s="77"/>
      <c r="GDP890" s="77"/>
      <c r="GDQ890" s="77"/>
      <c r="GDR890" s="77"/>
      <c r="GDS890" s="77"/>
      <c r="GDT890" s="77"/>
      <c r="GDU890" s="77"/>
      <c r="GDV890" s="77"/>
      <c r="GDW890" s="77"/>
      <c r="GDX890" s="77"/>
      <c r="GDY890" s="77"/>
      <c r="GDZ890" s="77"/>
      <c r="GEA890" s="77"/>
      <c r="GEB890" s="77"/>
      <c r="GEC890" s="77"/>
      <c r="GED890" s="77"/>
      <c r="GEE890" s="77"/>
      <c r="GEF890" s="77"/>
      <c r="GEG890" s="77"/>
      <c r="GEH890" s="77"/>
      <c r="GEI890" s="77"/>
      <c r="GEJ890" s="77"/>
      <c r="GEK890" s="77"/>
      <c r="GEL890" s="77"/>
      <c r="GEM890" s="77"/>
      <c r="GEN890" s="77"/>
      <c r="GEO890" s="77"/>
      <c r="GEP890" s="77"/>
      <c r="GEQ890" s="77"/>
      <c r="GER890" s="77"/>
      <c r="GES890" s="77"/>
      <c r="GET890" s="77"/>
      <c r="GEU890" s="77"/>
      <c r="GEV890" s="77"/>
      <c r="GEW890" s="77"/>
      <c r="GEX890" s="77"/>
      <c r="GEY890" s="77"/>
      <c r="GEZ890" s="77"/>
      <c r="GFA890" s="77"/>
      <c r="GFB890" s="77"/>
      <c r="GFC890" s="77"/>
      <c r="GFD890" s="77"/>
      <c r="GFE890" s="77"/>
      <c r="GFF890" s="77"/>
      <c r="GFG890" s="77"/>
      <c r="GFH890" s="77"/>
      <c r="GFI890" s="77"/>
      <c r="GFJ890" s="77"/>
      <c r="GFK890" s="77"/>
      <c r="GFL890" s="77"/>
      <c r="GFM890" s="77"/>
      <c r="GFN890" s="77"/>
      <c r="GFO890" s="77"/>
      <c r="GFP890" s="77"/>
      <c r="GFQ890" s="77"/>
      <c r="GFR890" s="77"/>
      <c r="GFS890" s="77"/>
      <c r="GFT890" s="77"/>
      <c r="GFU890" s="77"/>
      <c r="GFV890" s="77"/>
      <c r="GFW890" s="77"/>
      <c r="GFX890" s="77"/>
      <c r="GFY890" s="77"/>
      <c r="GFZ890" s="77"/>
      <c r="GGA890" s="77"/>
      <c r="GGB890" s="77"/>
      <c r="GGC890" s="77"/>
      <c r="GGD890" s="77"/>
      <c r="GGE890" s="77"/>
      <c r="GGF890" s="77"/>
      <c r="GGG890" s="77"/>
      <c r="GGH890" s="77"/>
      <c r="GGI890" s="77"/>
      <c r="GGJ890" s="77"/>
      <c r="GGK890" s="77"/>
      <c r="GGL890" s="77"/>
      <c r="GGM890" s="77"/>
      <c r="GGN890" s="77"/>
      <c r="GGO890" s="77"/>
      <c r="GGP890" s="77"/>
      <c r="GGQ890" s="77"/>
      <c r="GGR890" s="77"/>
      <c r="GGS890" s="77"/>
      <c r="GGT890" s="77"/>
      <c r="GGU890" s="77"/>
      <c r="GGV890" s="77"/>
      <c r="GGW890" s="77"/>
      <c r="GGX890" s="77"/>
      <c r="GGY890" s="77"/>
      <c r="GGZ890" s="77"/>
      <c r="GHA890" s="77"/>
      <c r="GHB890" s="77"/>
      <c r="GHC890" s="77"/>
      <c r="GHD890" s="77"/>
      <c r="GHE890" s="77"/>
      <c r="GHF890" s="77"/>
      <c r="GHG890" s="77"/>
      <c r="GHH890" s="77"/>
      <c r="GHI890" s="77"/>
      <c r="GHJ890" s="77"/>
      <c r="GHK890" s="77"/>
      <c r="GHL890" s="77"/>
      <c r="GHM890" s="77"/>
      <c r="GHN890" s="77"/>
      <c r="GHO890" s="77"/>
      <c r="GHP890" s="77"/>
      <c r="GHQ890" s="77"/>
      <c r="GHR890" s="77"/>
      <c r="GHS890" s="77"/>
      <c r="GHT890" s="77"/>
      <c r="GHU890" s="77"/>
      <c r="GHV890" s="77"/>
      <c r="GHW890" s="77"/>
      <c r="GHX890" s="77"/>
      <c r="GHY890" s="77"/>
      <c r="GHZ890" s="77"/>
      <c r="GIA890" s="77"/>
      <c r="GIB890" s="77"/>
      <c r="GIC890" s="77"/>
      <c r="GID890" s="77"/>
      <c r="GIE890" s="77"/>
      <c r="GIF890" s="77"/>
      <c r="GIG890" s="77"/>
      <c r="GIH890" s="77"/>
      <c r="GII890" s="77"/>
      <c r="GIJ890" s="77"/>
      <c r="GIK890" s="77"/>
      <c r="GIL890" s="77"/>
      <c r="GIM890" s="77"/>
      <c r="GIN890" s="77"/>
      <c r="GIO890" s="77"/>
      <c r="GIP890" s="77"/>
      <c r="GIQ890" s="77"/>
      <c r="GIR890" s="77"/>
      <c r="GIS890" s="77"/>
      <c r="GIT890" s="77"/>
      <c r="GIU890" s="77"/>
      <c r="GIV890" s="77"/>
      <c r="GIW890" s="77"/>
      <c r="GIX890" s="77"/>
      <c r="GIY890" s="77"/>
      <c r="GIZ890" s="77"/>
      <c r="GJA890" s="77"/>
      <c r="GJB890" s="77"/>
      <c r="GJC890" s="77"/>
      <c r="GJD890" s="77"/>
      <c r="GJE890" s="77"/>
      <c r="GJF890" s="77"/>
      <c r="GJG890" s="77"/>
      <c r="GJH890" s="77"/>
      <c r="GJI890" s="77"/>
      <c r="GJJ890" s="77"/>
      <c r="GJK890" s="77"/>
      <c r="GJL890" s="77"/>
      <c r="GJM890" s="77"/>
      <c r="GJN890" s="77"/>
      <c r="GJO890" s="77"/>
      <c r="GJP890" s="77"/>
      <c r="GJQ890" s="77"/>
      <c r="GJR890" s="77"/>
      <c r="GJS890" s="77"/>
      <c r="GJT890" s="77"/>
      <c r="GJU890" s="77"/>
      <c r="GJV890" s="77"/>
      <c r="GJW890" s="77"/>
      <c r="GJX890" s="77"/>
      <c r="GJY890" s="77"/>
      <c r="GJZ890" s="77"/>
      <c r="GKA890" s="77"/>
      <c r="GKB890" s="77"/>
      <c r="GKC890" s="77"/>
      <c r="GKD890" s="77"/>
      <c r="GKE890" s="77"/>
      <c r="GKF890" s="77"/>
      <c r="GKG890" s="77"/>
      <c r="GKH890" s="77"/>
      <c r="GKI890" s="77"/>
      <c r="GKJ890" s="77"/>
      <c r="GKK890" s="77"/>
      <c r="GKL890" s="77"/>
      <c r="GKM890" s="77"/>
      <c r="GKN890" s="77"/>
      <c r="GKO890" s="77"/>
      <c r="GKP890" s="77"/>
      <c r="GKQ890" s="77"/>
      <c r="GKR890" s="77"/>
      <c r="GKS890" s="77"/>
      <c r="GKT890" s="77"/>
      <c r="GKU890" s="77"/>
      <c r="GKV890" s="77"/>
      <c r="GKW890" s="77"/>
      <c r="GKX890" s="77"/>
      <c r="GKY890" s="77"/>
      <c r="GKZ890" s="77"/>
      <c r="GLA890" s="77"/>
      <c r="GLB890" s="77"/>
      <c r="GLC890" s="77"/>
      <c r="GLD890" s="77"/>
      <c r="GLE890" s="77"/>
      <c r="GLF890" s="77"/>
      <c r="GLG890" s="77"/>
      <c r="GLH890" s="77"/>
      <c r="GLI890" s="77"/>
      <c r="GLJ890" s="77"/>
      <c r="GLK890" s="77"/>
      <c r="GLL890" s="77"/>
      <c r="GLM890" s="77"/>
      <c r="GLN890" s="77"/>
      <c r="GLO890" s="77"/>
      <c r="GLP890" s="77"/>
      <c r="GLQ890" s="77"/>
      <c r="GLR890" s="77"/>
      <c r="GLS890" s="77"/>
      <c r="GLT890" s="77"/>
      <c r="GLU890" s="77"/>
      <c r="GLV890" s="77"/>
      <c r="GLW890" s="77"/>
      <c r="GLX890" s="77"/>
      <c r="GLY890" s="77"/>
      <c r="GLZ890" s="77"/>
      <c r="GMA890" s="77"/>
      <c r="GMB890" s="77"/>
      <c r="GMC890" s="77"/>
      <c r="GMD890" s="77"/>
      <c r="GME890" s="77"/>
      <c r="GMF890" s="77"/>
      <c r="GMG890" s="77"/>
      <c r="GMH890" s="77"/>
      <c r="GMI890" s="77"/>
      <c r="GMJ890" s="77"/>
      <c r="GMK890" s="77"/>
      <c r="GML890" s="77"/>
      <c r="GMM890" s="77"/>
      <c r="GMN890" s="77"/>
      <c r="GMO890" s="77"/>
      <c r="GMP890" s="77"/>
      <c r="GMQ890" s="77"/>
      <c r="GMR890" s="77"/>
      <c r="GMS890" s="77"/>
      <c r="GMT890" s="77"/>
      <c r="GMU890" s="77"/>
      <c r="GMV890" s="77"/>
      <c r="GMW890" s="77"/>
      <c r="GMX890" s="77"/>
      <c r="GMY890" s="77"/>
      <c r="GMZ890" s="77"/>
      <c r="GNA890" s="77"/>
      <c r="GNB890" s="77"/>
      <c r="GNC890" s="77"/>
      <c r="GND890" s="77"/>
      <c r="GNE890" s="77"/>
      <c r="GNF890" s="77"/>
      <c r="GNG890" s="77"/>
      <c r="GNH890" s="77"/>
      <c r="GNI890" s="77"/>
      <c r="GNJ890" s="77"/>
      <c r="GNK890" s="77"/>
      <c r="GNL890" s="77"/>
      <c r="GNM890" s="77"/>
      <c r="GNN890" s="77"/>
      <c r="GNO890" s="77"/>
      <c r="GNP890" s="77"/>
      <c r="GNQ890" s="77"/>
      <c r="GNR890" s="77"/>
      <c r="GNS890" s="77"/>
      <c r="GNT890" s="77"/>
      <c r="GNU890" s="77"/>
      <c r="GNV890" s="77"/>
      <c r="GNW890" s="77"/>
      <c r="GNX890" s="77"/>
      <c r="GNY890" s="77"/>
      <c r="GNZ890" s="77"/>
      <c r="GOA890" s="77"/>
      <c r="GOB890" s="77"/>
      <c r="GOC890" s="77"/>
      <c r="GOD890" s="77"/>
      <c r="GOE890" s="77"/>
      <c r="GOF890" s="77"/>
      <c r="GOG890" s="77"/>
      <c r="GOH890" s="77"/>
      <c r="GOI890" s="77"/>
      <c r="GOJ890" s="77"/>
      <c r="GOK890" s="77"/>
      <c r="GOL890" s="77"/>
      <c r="GOM890" s="77"/>
      <c r="GON890" s="77"/>
      <c r="GOO890" s="77"/>
      <c r="GOP890" s="77"/>
      <c r="GOQ890" s="77"/>
      <c r="GOR890" s="77"/>
      <c r="GOS890" s="77"/>
      <c r="GOT890" s="77"/>
      <c r="GOU890" s="77"/>
      <c r="GOV890" s="77"/>
      <c r="GOW890" s="77"/>
      <c r="GOX890" s="77"/>
      <c r="GOY890" s="77"/>
      <c r="GOZ890" s="77"/>
      <c r="GPA890" s="77"/>
      <c r="GPB890" s="77"/>
      <c r="GPC890" s="77"/>
      <c r="GPD890" s="77"/>
      <c r="GPE890" s="77"/>
      <c r="GPF890" s="77"/>
      <c r="GPG890" s="77"/>
      <c r="GPH890" s="77"/>
      <c r="GPI890" s="77"/>
      <c r="GPJ890" s="77"/>
      <c r="GPK890" s="77"/>
      <c r="GPL890" s="77"/>
      <c r="GPM890" s="77"/>
      <c r="GPN890" s="77"/>
      <c r="GPO890" s="77"/>
      <c r="GPP890" s="77"/>
      <c r="GPQ890" s="77"/>
      <c r="GPR890" s="77"/>
      <c r="GPS890" s="77"/>
      <c r="GPT890" s="77"/>
      <c r="GPU890" s="77"/>
      <c r="GPV890" s="77"/>
      <c r="GPW890" s="77"/>
      <c r="GPX890" s="77"/>
      <c r="GPY890" s="77"/>
      <c r="GPZ890" s="77"/>
      <c r="GQA890" s="77"/>
      <c r="GQB890" s="77"/>
      <c r="GQC890" s="77"/>
      <c r="GQD890" s="77"/>
      <c r="GQE890" s="77"/>
      <c r="GQF890" s="77"/>
      <c r="GQG890" s="77"/>
      <c r="GQH890" s="77"/>
      <c r="GQI890" s="77"/>
      <c r="GQJ890" s="77"/>
      <c r="GQK890" s="77"/>
      <c r="GQL890" s="77"/>
      <c r="GQM890" s="77"/>
      <c r="GQN890" s="77"/>
      <c r="GQO890" s="77"/>
      <c r="GQP890" s="77"/>
      <c r="GQQ890" s="77"/>
      <c r="GQR890" s="77"/>
      <c r="GQS890" s="77"/>
      <c r="GQT890" s="77"/>
      <c r="GQU890" s="77"/>
      <c r="GQV890" s="77"/>
      <c r="GQW890" s="77"/>
      <c r="GQX890" s="77"/>
      <c r="GQY890" s="77"/>
      <c r="GQZ890" s="77"/>
      <c r="GRA890" s="77"/>
      <c r="GRB890" s="77"/>
      <c r="GRC890" s="77"/>
      <c r="GRD890" s="77"/>
      <c r="GRE890" s="77"/>
      <c r="GRF890" s="77"/>
      <c r="GRG890" s="77"/>
      <c r="GRH890" s="77"/>
      <c r="GRI890" s="77"/>
      <c r="GRJ890" s="77"/>
      <c r="GRK890" s="77"/>
      <c r="GRL890" s="77"/>
      <c r="GRM890" s="77"/>
      <c r="GRN890" s="77"/>
      <c r="GRO890" s="77"/>
      <c r="GRP890" s="77"/>
      <c r="GRQ890" s="77"/>
      <c r="GRR890" s="77"/>
      <c r="GRS890" s="77"/>
      <c r="GRT890" s="77"/>
      <c r="GRU890" s="77"/>
      <c r="GRV890" s="77"/>
      <c r="GRW890" s="77"/>
      <c r="GRX890" s="77"/>
      <c r="GRY890" s="77"/>
      <c r="GRZ890" s="77"/>
      <c r="GSA890" s="77"/>
      <c r="GSB890" s="77"/>
      <c r="GSC890" s="77"/>
      <c r="GSD890" s="77"/>
      <c r="GSE890" s="77"/>
      <c r="GSF890" s="77"/>
      <c r="GSG890" s="77"/>
      <c r="GSH890" s="77"/>
      <c r="GSI890" s="77"/>
      <c r="GSJ890" s="77"/>
      <c r="GSK890" s="77"/>
      <c r="GSL890" s="77"/>
      <c r="GSM890" s="77"/>
      <c r="GSN890" s="77"/>
      <c r="GSO890" s="77"/>
      <c r="GSP890" s="77"/>
      <c r="GSQ890" s="77"/>
      <c r="GSR890" s="77"/>
      <c r="GSS890" s="77"/>
      <c r="GST890" s="77"/>
      <c r="GSU890" s="77"/>
      <c r="GSV890" s="77"/>
      <c r="GSW890" s="77"/>
      <c r="GSX890" s="77"/>
      <c r="GSY890" s="77"/>
      <c r="GSZ890" s="77"/>
      <c r="GTA890" s="77"/>
      <c r="GTB890" s="77"/>
      <c r="GTC890" s="77"/>
      <c r="GTD890" s="77"/>
      <c r="GTE890" s="77"/>
      <c r="GTF890" s="77"/>
      <c r="GTG890" s="77"/>
      <c r="GTH890" s="77"/>
      <c r="GTI890" s="77"/>
      <c r="GTJ890" s="77"/>
      <c r="GTK890" s="77"/>
      <c r="GTL890" s="77"/>
      <c r="GTM890" s="77"/>
      <c r="GTN890" s="77"/>
      <c r="GTO890" s="77"/>
      <c r="GTP890" s="77"/>
      <c r="GTQ890" s="77"/>
      <c r="GTR890" s="77"/>
      <c r="GTS890" s="77"/>
      <c r="GTT890" s="77"/>
      <c r="GTU890" s="77"/>
      <c r="GTV890" s="77"/>
      <c r="GTW890" s="77"/>
      <c r="GTX890" s="77"/>
      <c r="GTY890" s="77"/>
      <c r="GTZ890" s="77"/>
      <c r="GUA890" s="77"/>
      <c r="GUB890" s="77"/>
      <c r="GUC890" s="77"/>
      <c r="GUD890" s="77"/>
      <c r="GUE890" s="77"/>
      <c r="GUF890" s="77"/>
      <c r="GUG890" s="77"/>
      <c r="GUH890" s="77"/>
      <c r="GUI890" s="77"/>
      <c r="GUJ890" s="77"/>
      <c r="GUK890" s="77"/>
      <c r="GUL890" s="77"/>
      <c r="GUM890" s="77"/>
      <c r="GUN890" s="77"/>
      <c r="GUO890" s="77"/>
      <c r="GUP890" s="77"/>
      <c r="GUQ890" s="77"/>
      <c r="GUR890" s="77"/>
      <c r="GUS890" s="77"/>
      <c r="GUT890" s="77"/>
      <c r="GUU890" s="77"/>
      <c r="GUV890" s="77"/>
      <c r="GUW890" s="77"/>
      <c r="GUX890" s="77"/>
      <c r="GUY890" s="77"/>
      <c r="GUZ890" s="77"/>
      <c r="GVA890" s="77"/>
      <c r="GVB890" s="77"/>
      <c r="GVC890" s="77"/>
      <c r="GVD890" s="77"/>
      <c r="GVE890" s="77"/>
      <c r="GVF890" s="77"/>
      <c r="GVG890" s="77"/>
      <c r="GVH890" s="77"/>
      <c r="GVI890" s="77"/>
      <c r="GVJ890" s="77"/>
      <c r="GVK890" s="77"/>
      <c r="GVL890" s="77"/>
      <c r="GVM890" s="77"/>
      <c r="GVN890" s="77"/>
      <c r="GVO890" s="77"/>
      <c r="GVP890" s="77"/>
      <c r="GVQ890" s="77"/>
      <c r="GVR890" s="77"/>
      <c r="GVS890" s="77"/>
      <c r="GVT890" s="77"/>
      <c r="GVU890" s="77"/>
      <c r="GVV890" s="77"/>
      <c r="GVW890" s="77"/>
      <c r="GVX890" s="77"/>
      <c r="GVY890" s="77"/>
      <c r="GVZ890" s="77"/>
      <c r="GWA890" s="77"/>
      <c r="GWB890" s="77"/>
      <c r="GWC890" s="77"/>
      <c r="GWD890" s="77"/>
      <c r="GWE890" s="77"/>
      <c r="GWF890" s="77"/>
      <c r="GWG890" s="77"/>
      <c r="GWH890" s="77"/>
      <c r="GWI890" s="77"/>
      <c r="GWJ890" s="77"/>
      <c r="GWK890" s="77"/>
      <c r="GWL890" s="77"/>
      <c r="GWM890" s="77"/>
      <c r="GWN890" s="77"/>
      <c r="GWO890" s="77"/>
      <c r="GWP890" s="77"/>
      <c r="GWQ890" s="77"/>
      <c r="GWR890" s="77"/>
      <c r="GWS890" s="77"/>
      <c r="GWT890" s="77"/>
      <c r="GWU890" s="77"/>
      <c r="GWV890" s="77"/>
      <c r="GWW890" s="77"/>
      <c r="GWX890" s="77"/>
      <c r="GWY890" s="77"/>
      <c r="GWZ890" s="77"/>
      <c r="GXA890" s="77"/>
      <c r="GXB890" s="77"/>
      <c r="GXC890" s="77"/>
      <c r="GXD890" s="77"/>
      <c r="GXE890" s="77"/>
      <c r="GXF890" s="77"/>
      <c r="GXG890" s="77"/>
      <c r="GXH890" s="77"/>
      <c r="GXI890" s="77"/>
      <c r="GXJ890" s="77"/>
      <c r="GXK890" s="77"/>
      <c r="GXL890" s="77"/>
      <c r="GXM890" s="77"/>
      <c r="GXN890" s="77"/>
      <c r="GXO890" s="77"/>
      <c r="GXP890" s="77"/>
      <c r="GXQ890" s="77"/>
      <c r="GXR890" s="77"/>
      <c r="GXS890" s="77"/>
      <c r="GXT890" s="77"/>
      <c r="GXU890" s="77"/>
      <c r="GXV890" s="77"/>
      <c r="GXW890" s="77"/>
      <c r="GXX890" s="77"/>
      <c r="GXY890" s="77"/>
      <c r="GXZ890" s="77"/>
      <c r="GYA890" s="77"/>
      <c r="GYB890" s="77"/>
      <c r="GYC890" s="77"/>
      <c r="GYD890" s="77"/>
      <c r="GYE890" s="77"/>
      <c r="GYF890" s="77"/>
      <c r="GYG890" s="77"/>
      <c r="GYH890" s="77"/>
      <c r="GYI890" s="77"/>
      <c r="GYJ890" s="77"/>
      <c r="GYK890" s="77"/>
      <c r="GYL890" s="77"/>
      <c r="GYM890" s="77"/>
      <c r="GYN890" s="77"/>
      <c r="GYO890" s="77"/>
      <c r="GYP890" s="77"/>
      <c r="GYQ890" s="77"/>
      <c r="GYR890" s="77"/>
      <c r="GYS890" s="77"/>
      <c r="GYT890" s="77"/>
      <c r="GYU890" s="77"/>
      <c r="GYV890" s="77"/>
      <c r="GYW890" s="77"/>
      <c r="GYX890" s="77"/>
      <c r="GYY890" s="77"/>
      <c r="GYZ890" s="77"/>
      <c r="GZA890" s="77"/>
      <c r="GZB890" s="77"/>
      <c r="GZC890" s="77"/>
      <c r="GZD890" s="77"/>
      <c r="GZE890" s="77"/>
      <c r="GZF890" s="77"/>
      <c r="GZG890" s="77"/>
      <c r="GZH890" s="77"/>
      <c r="GZI890" s="77"/>
      <c r="GZJ890" s="77"/>
      <c r="GZK890" s="77"/>
      <c r="GZL890" s="77"/>
      <c r="GZM890" s="77"/>
      <c r="GZN890" s="77"/>
      <c r="GZO890" s="77"/>
      <c r="GZP890" s="77"/>
      <c r="GZQ890" s="77"/>
      <c r="GZR890" s="77"/>
      <c r="GZS890" s="77"/>
      <c r="GZT890" s="77"/>
      <c r="GZU890" s="77"/>
      <c r="GZV890" s="77"/>
      <c r="GZW890" s="77"/>
      <c r="GZX890" s="77"/>
      <c r="GZY890" s="77"/>
      <c r="GZZ890" s="77"/>
      <c r="HAA890" s="77"/>
      <c r="HAB890" s="77"/>
      <c r="HAC890" s="77"/>
      <c r="HAD890" s="77"/>
      <c r="HAE890" s="77"/>
      <c r="HAF890" s="77"/>
      <c r="HAG890" s="77"/>
      <c r="HAH890" s="77"/>
      <c r="HAI890" s="77"/>
      <c r="HAJ890" s="77"/>
      <c r="HAK890" s="77"/>
      <c r="HAL890" s="77"/>
      <c r="HAM890" s="77"/>
      <c r="HAN890" s="77"/>
      <c r="HAO890" s="77"/>
      <c r="HAP890" s="77"/>
      <c r="HAQ890" s="77"/>
      <c r="HAR890" s="77"/>
      <c r="HAS890" s="77"/>
      <c r="HAT890" s="77"/>
      <c r="HAU890" s="77"/>
      <c r="HAV890" s="77"/>
      <c r="HAW890" s="77"/>
      <c r="HAX890" s="77"/>
      <c r="HAY890" s="77"/>
      <c r="HAZ890" s="77"/>
      <c r="HBA890" s="77"/>
      <c r="HBB890" s="77"/>
      <c r="HBC890" s="77"/>
      <c r="HBD890" s="77"/>
      <c r="HBE890" s="77"/>
      <c r="HBF890" s="77"/>
      <c r="HBG890" s="77"/>
      <c r="HBH890" s="77"/>
      <c r="HBI890" s="77"/>
      <c r="HBJ890" s="77"/>
      <c r="HBK890" s="77"/>
      <c r="HBL890" s="77"/>
      <c r="HBM890" s="77"/>
      <c r="HBN890" s="77"/>
      <c r="HBO890" s="77"/>
      <c r="HBP890" s="77"/>
      <c r="HBQ890" s="77"/>
      <c r="HBR890" s="77"/>
      <c r="HBS890" s="77"/>
      <c r="HBT890" s="77"/>
      <c r="HBU890" s="77"/>
      <c r="HBV890" s="77"/>
      <c r="HBW890" s="77"/>
      <c r="HBX890" s="77"/>
      <c r="HBY890" s="77"/>
      <c r="HBZ890" s="77"/>
      <c r="HCA890" s="77"/>
      <c r="HCB890" s="77"/>
      <c r="HCC890" s="77"/>
      <c r="HCD890" s="77"/>
      <c r="HCE890" s="77"/>
      <c r="HCF890" s="77"/>
      <c r="HCG890" s="77"/>
      <c r="HCH890" s="77"/>
      <c r="HCI890" s="77"/>
      <c r="HCJ890" s="77"/>
      <c r="HCK890" s="77"/>
      <c r="HCL890" s="77"/>
      <c r="HCM890" s="77"/>
      <c r="HCN890" s="77"/>
      <c r="HCO890" s="77"/>
      <c r="HCP890" s="77"/>
      <c r="HCQ890" s="77"/>
      <c r="HCR890" s="77"/>
      <c r="HCS890" s="77"/>
      <c r="HCT890" s="77"/>
      <c r="HCU890" s="77"/>
      <c r="HCV890" s="77"/>
      <c r="HCW890" s="77"/>
      <c r="HCX890" s="77"/>
      <c r="HCY890" s="77"/>
      <c r="HCZ890" s="77"/>
      <c r="HDA890" s="77"/>
      <c r="HDB890" s="77"/>
      <c r="HDC890" s="77"/>
      <c r="HDD890" s="77"/>
      <c r="HDE890" s="77"/>
      <c r="HDF890" s="77"/>
      <c r="HDG890" s="77"/>
      <c r="HDH890" s="77"/>
      <c r="HDI890" s="77"/>
      <c r="HDJ890" s="77"/>
      <c r="HDK890" s="77"/>
      <c r="HDL890" s="77"/>
      <c r="HDM890" s="77"/>
      <c r="HDN890" s="77"/>
      <c r="HDO890" s="77"/>
      <c r="HDP890" s="77"/>
      <c r="HDQ890" s="77"/>
      <c r="HDR890" s="77"/>
      <c r="HDS890" s="77"/>
      <c r="HDT890" s="77"/>
      <c r="HDU890" s="77"/>
      <c r="HDV890" s="77"/>
      <c r="HDW890" s="77"/>
      <c r="HDX890" s="77"/>
      <c r="HDY890" s="77"/>
      <c r="HDZ890" s="77"/>
      <c r="HEA890" s="77"/>
      <c r="HEB890" s="77"/>
      <c r="HEC890" s="77"/>
      <c r="HED890" s="77"/>
      <c r="HEE890" s="77"/>
      <c r="HEF890" s="77"/>
      <c r="HEG890" s="77"/>
      <c r="HEH890" s="77"/>
      <c r="HEI890" s="77"/>
      <c r="HEJ890" s="77"/>
      <c r="HEK890" s="77"/>
      <c r="HEL890" s="77"/>
      <c r="HEM890" s="77"/>
      <c r="HEN890" s="77"/>
      <c r="HEO890" s="77"/>
      <c r="HEP890" s="77"/>
      <c r="HEQ890" s="77"/>
      <c r="HER890" s="77"/>
      <c r="HES890" s="77"/>
      <c r="HET890" s="77"/>
      <c r="HEU890" s="77"/>
      <c r="HEV890" s="77"/>
      <c r="HEW890" s="77"/>
      <c r="HEX890" s="77"/>
      <c r="HEY890" s="77"/>
      <c r="HEZ890" s="77"/>
      <c r="HFA890" s="77"/>
      <c r="HFB890" s="77"/>
      <c r="HFC890" s="77"/>
      <c r="HFD890" s="77"/>
      <c r="HFE890" s="77"/>
      <c r="HFF890" s="77"/>
      <c r="HFG890" s="77"/>
      <c r="HFH890" s="77"/>
      <c r="HFI890" s="77"/>
      <c r="HFJ890" s="77"/>
      <c r="HFK890" s="77"/>
      <c r="HFL890" s="77"/>
      <c r="HFM890" s="77"/>
      <c r="HFN890" s="77"/>
      <c r="HFO890" s="77"/>
      <c r="HFP890" s="77"/>
      <c r="HFQ890" s="77"/>
      <c r="HFR890" s="77"/>
      <c r="HFS890" s="77"/>
      <c r="HFT890" s="77"/>
      <c r="HFU890" s="77"/>
      <c r="HFV890" s="77"/>
      <c r="HFW890" s="77"/>
      <c r="HFX890" s="77"/>
      <c r="HFY890" s="77"/>
      <c r="HFZ890" s="77"/>
      <c r="HGA890" s="77"/>
      <c r="HGB890" s="77"/>
      <c r="HGC890" s="77"/>
      <c r="HGD890" s="77"/>
      <c r="HGE890" s="77"/>
      <c r="HGF890" s="77"/>
      <c r="HGG890" s="77"/>
      <c r="HGH890" s="77"/>
      <c r="HGI890" s="77"/>
      <c r="HGJ890" s="77"/>
      <c r="HGK890" s="77"/>
      <c r="HGL890" s="77"/>
      <c r="HGM890" s="77"/>
      <c r="HGN890" s="77"/>
      <c r="HGO890" s="77"/>
      <c r="HGP890" s="77"/>
      <c r="HGQ890" s="77"/>
      <c r="HGR890" s="77"/>
      <c r="HGS890" s="77"/>
      <c r="HGT890" s="77"/>
      <c r="HGU890" s="77"/>
      <c r="HGV890" s="77"/>
      <c r="HGW890" s="77"/>
      <c r="HGX890" s="77"/>
      <c r="HGY890" s="77"/>
      <c r="HGZ890" s="77"/>
      <c r="HHA890" s="77"/>
      <c r="HHB890" s="77"/>
      <c r="HHC890" s="77"/>
      <c r="HHD890" s="77"/>
      <c r="HHE890" s="77"/>
      <c r="HHF890" s="77"/>
      <c r="HHG890" s="77"/>
      <c r="HHH890" s="77"/>
      <c r="HHI890" s="77"/>
      <c r="HHJ890" s="77"/>
      <c r="HHK890" s="77"/>
      <c r="HHL890" s="77"/>
      <c r="HHM890" s="77"/>
      <c r="HHN890" s="77"/>
      <c r="HHO890" s="77"/>
      <c r="HHP890" s="77"/>
      <c r="HHQ890" s="77"/>
      <c r="HHR890" s="77"/>
      <c r="HHS890" s="77"/>
      <c r="HHT890" s="77"/>
      <c r="HHU890" s="77"/>
      <c r="HHV890" s="77"/>
      <c r="HHW890" s="77"/>
      <c r="HHX890" s="77"/>
      <c r="HHY890" s="77"/>
      <c r="HHZ890" s="77"/>
      <c r="HIA890" s="77"/>
      <c r="HIB890" s="77"/>
      <c r="HIC890" s="77"/>
      <c r="HID890" s="77"/>
      <c r="HIE890" s="77"/>
      <c r="HIF890" s="77"/>
      <c r="HIG890" s="77"/>
      <c r="HIH890" s="77"/>
      <c r="HII890" s="77"/>
      <c r="HIJ890" s="77"/>
      <c r="HIK890" s="77"/>
      <c r="HIL890" s="77"/>
      <c r="HIM890" s="77"/>
      <c r="HIN890" s="77"/>
      <c r="HIO890" s="77"/>
      <c r="HIP890" s="77"/>
      <c r="HIQ890" s="77"/>
      <c r="HIR890" s="77"/>
      <c r="HIS890" s="77"/>
      <c r="HIT890" s="77"/>
      <c r="HIU890" s="77"/>
      <c r="HIV890" s="77"/>
      <c r="HIW890" s="77"/>
      <c r="HIX890" s="77"/>
      <c r="HIY890" s="77"/>
      <c r="HIZ890" s="77"/>
      <c r="HJA890" s="77"/>
      <c r="HJB890" s="77"/>
      <c r="HJC890" s="77"/>
      <c r="HJD890" s="77"/>
      <c r="HJE890" s="77"/>
      <c r="HJF890" s="77"/>
      <c r="HJG890" s="77"/>
      <c r="HJH890" s="77"/>
      <c r="HJI890" s="77"/>
      <c r="HJJ890" s="77"/>
      <c r="HJK890" s="77"/>
      <c r="HJL890" s="77"/>
      <c r="HJM890" s="77"/>
      <c r="HJN890" s="77"/>
      <c r="HJO890" s="77"/>
      <c r="HJP890" s="77"/>
      <c r="HJQ890" s="77"/>
      <c r="HJR890" s="77"/>
      <c r="HJS890" s="77"/>
      <c r="HJT890" s="77"/>
      <c r="HJU890" s="77"/>
      <c r="HJV890" s="77"/>
      <c r="HJW890" s="77"/>
      <c r="HJX890" s="77"/>
      <c r="HJY890" s="77"/>
      <c r="HJZ890" s="77"/>
      <c r="HKA890" s="77"/>
      <c r="HKB890" s="77"/>
      <c r="HKC890" s="77"/>
      <c r="HKD890" s="77"/>
      <c r="HKE890" s="77"/>
      <c r="HKF890" s="77"/>
      <c r="HKG890" s="77"/>
      <c r="HKH890" s="77"/>
      <c r="HKI890" s="77"/>
      <c r="HKJ890" s="77"/>
      <c r="HKK890" s="77"/>
      <c r="HKL890" s="77"/>
      <c r="HKM890" s="77"/>
      <c r="HKN890" s="77"/>
      <c r="HKO890" s="77"/>
      <c r="HKP890" s="77"/>
      <c r="HKQ890" s="77"/>
      <c r="HKR890" s="77"/>
      <c r="HKS890" s="77"/>
      <c r="HKT890" s="77"/>
      <c r="HKU890" s="77"/>
      <c r="HKV890" s="77"/>
      <c r="HKW890" s="77"/>
      <c r="HKX890" s="77"/>
      <c r="HKY890" s="77"/>
      <c r="HKZ890" s="77"/>
      <c r="HLA890" s="77"/>
      <c r="HLB890" s="77"/>
      <c r="HLC890" s="77"/>
      <c r="HLD890" s="77"/>
      <c r="HLE890" s="77"/>
      <c r="HLF890" s="77"/>
      <c r="HLG890" s="77"/>
      <c r="HLH890" s="77"/>
      <c r="HLI890" s="77"/>
      <c r="HLJ890" s="77"/>
      <c r="HLK890" s="77"/>
      <c r="HLL890" s="77"/>
      <c r="HLM890" s="77"/>
      <c r="HLN890" s="77"/>
      <c r="HLO890" s="77"/>
      <c r="HLP890" s="77"/>
      <c r="HLQ890" s="77"/>
      <c r="HLR890" s="77"/>
      <c r="HLS890" s="77"/>
      <c r="HLT890" s="77"/>
      <c r="HLU890" s="77"/>
      <c r="HLV890" s="77"/>
      <c r="HLW890" s="77"/>
      <c r="HLX890" s="77"/>
      <c r="HLY890" s="77"/>
      <c r="HLZ890" s="77"/>
      <c r="HMA890" s="77"/>
      <c r="HMB890" s="77"/>
      <c r="HMC890" s="77"/>
      <c r="HMD890" s="77"/>
      <c r="HME890" s="77"/>
      <c r="HMF890" s="77"/>
      <c r="HMG890" s="77"/>
      <c r="HMH890" s="77"/>
      <c r="HMI890" s="77"/>
      <c r="HMJ890" s="77"/>
      <c r="HMK890" s="77"/>
      <c r="HML890" s="77"/>
      <c r="HMM890" s="77"/>
      <c r="HMN890" s="77"/>
      <c r="HMO890" s="77"/>
      <c r="HMP890" s="77"/>
      <c r="HMQ890" s="77"/>
      <c r="HMR890" s="77"/>
      <c r="HMS890" s="77"/>
      <c r="HMT890" s="77"/>
      <c r="HMU890" s="77"/>
      <c r="HMV890" s="77"/>
      <c r="HMW890" s="77"/>
      <c r="HMX890" s="77"/>
      <c r="HMY890" s="77"/>
      <c r="HMZ890" s="77"/>
      <c r="HNA890" s="77"/>
      <c r="HNB890" s="77"/>
      <c r="HNC890" s="77"/>
      <c r="HND890" s="77"/>
      <c r="HNE890" s="77"/>
      <c r="HNF890" s="77"/>
      <c r="HNG890" s="77"/>
      <c r="HNH890" s="77"/>
      <c r="HNI890" s="77"/>
      <c r="HNJ890" s="77"/>
      <c r="HNK890" s="77"/>
      <c r="HNL890" s="77"/>
      <c r="HNM890" s="77"/>
      <c r="HNN890" s="77"/>
      <c r="HNO890" s="77"/>
      <c r="HNP890" s="77"/>
      <c r="HNQ890" s="77"/>
      <c r="HNR890" s="77"/>
      <c r="HNS890" s="77"/>
      <c r="HNT890" s="77"/>
      <c r="HNU890" s="77"/>
      <c r="HNV890" s="77"/>
      <c r="HNW890" s="77"/>
      <c r="HNX890" s="77"/>
      <c r="HNY890" s="77"/>
      <c r="HNZ890" s="77"/>
      <c r="HOA890" s="77"/>
      <c r="HOB890" s="77"/>
      <c r="HOC890" s="77"/>
      <c r="HOD890" s="77"/>
      <c r="HOE890" s="77"/>
      <c r="HOF890" s="77"/>
      <c r="HOG890" s="77"/>
      <c r="HOH890" s="77"/>
      <c r="HOI890" s="77"/>
      <c r="HOJ890" s="77"/>
      <c r="HOK890" s="77"/>
      <c r="HOL890" s="77"/>
      <c r="HOM890" s="77"/>
      <c r="HON890" s="77"/>
      <c r="HOO890" s="77"/>
      <c r="HOP890" s="77"/>
      <c r="HOQ890" s="77"/>
      <c r="HOR890" s="77"/>
      <c r="HOS890" s="77"/>
      <c r="HOT890" s="77"/>
      <c r="HOU890" s="77"/>
      <c r="HOV890" s="77"/>
      <c r="HOW890" s="77"/>
      <c r="HOX890" s="77"/>
      <c r="HOY890" s="77"/>
      <c r="HOZ890" s="77"/>
      <c r="HPA890" s="77"/>
      <c r="HPB890" s="77"/>
      <c r="HPC890" s="77"/>
      <c r="HPD890" s="77"/>
      <c r="HPE890" s="77"/>
      <c r="HPF890" s="77"/>
      <c r="HPG890" s="77"/>
      <c r="HPH890" s="77"/>
      <c r="HPI890" s="77"/>
      <c r="HPJ890" s="77"/>
      <c r="HPK890" s="77"/>
      <c r="HPL890" s="77"/>
      <c r="HPM890" s="77"/>
      <c r="HPN890" s="77"/>
      <c r="HPO890" s="77"/>
      <c r="HPP890" s="77"/>
      <c r="HPQ890" s="77"/>
      <c r="HPR890" s="77"/>
      <c r="HPS890" s="77"/>
      <c r="HPT890" s="77"/>
      <c r="HPU890" s="77"/>
      <c r="HPV890" s="77"/>
      <c r="HPW890" s="77"/>
      <c r="HPX890" s="77"/>
      <c r="HPY890" s="77"/>
      <c r="HPZ890" s="77"/>
      <c r="HQA890" s="77"/>
      <c r="HQB890" s="77"/>
      <c r="HQC890" s="77"/>
      <c r="HQD890" s="77"/>
      <c r="HQE890" s="77"/>
      <c r="HQF890" s="77"/>
      <c r="HQG890" s="77"/>
      <c r="HQH890" s="77"/>
      <c r="HQI890" s="77"/>
      <c r="HQJ890" s="77"/>
      <c r="HQK890" s="77"/>
      <c r="HQL890" s="77"/>
      <c r="HQM890" s="77"/>
      <c r="HQN890" s="77"/>
      <c r="HQO890" s="77"/>
      <c r="HQP890" s="77"/>
      <c r="HQQ890" s="77"/>
      <c r="HQR890" s="77"/>
      <c r="HQS890" s="77"/>
      <c r="HQT890" s="77"/>
      <c r="HQU890" s="77"/>
      <c r="HQV890" s="77"/>
      <c r="HQW890" s="77"/>
      <c r="HQX890" s="77"/>
      <c r="HQY890" s="77"/>
      <c r="HQZ890" s="77"/>
      <c r="HRA890" s="77"/>
      <c r="HRB890" s="77"/>
      <c r="HRC890" s="77"/>
      <c r="HRD890" s="77"/>
      <c r="HRE890" s="77"/>
      <c r="HRF890" s="77"/>
      <c r="HRG890" s="77"/>
      <c r="HRH890" s="77"/>
      <c r="HRI890" s="77"/>
      <c r="HRJ890" s="77"/>
      <c r="HRK890" s="77"/>
      <c r="HRL890" s="77"/>
      <c r="HRM890" s="77"/>
      <c r="HRN890" s="77"/>
      <c r="HRO890" s="77"/>
      <c r="HRP890" s="77"/>
      <c r="HRQ890" s="77"/>
      <c r="HRR890" s="77"/>
      <c r="HRS890" s="77"/>
      <c r="HRT890" s="77"/>
      <c r="HRU890" s="77"/>
      <c r="HRV890" s="77"/>
      <c r="HRW890" s="77"/>
      <c r="HRX890" s="77"/>
      <c r="HRY890" s="77"/>
      <c r="HRZ890" s="77"/>
      <c r="HSA890" s="77"/>
      <c r="HSB890" s="77"/>
      <c r="HSC890" s="77"/>
      <c r="HSD890" s="77"/>
      <c r="HSE890" s="77"/>
      <c r="HSF890" s="77"/>
      <c r="HSG890" s="77"/>
      <c r="HSH890" s="77"/>
      <c r="HSI890" s="77"/>
      <c r="HSJ890" s="77"/>
      <c r="HSK890" s="77"/>
      <c r="HSL890" s="77"/>
      <c r="HSM890" s="77"/>
      <c r="HSN890" s="77"/>
      <c r="HSO890" s="77"/>
      <c r="HSP890" s="77"/>
      <c r="HSQ890" s="77"/>
      <c r="HSR890" s="77"/>
      <c r="HSS890" s="77"/>
      <c r="HST890" s="77"/>
      <c r="HSU890" s="77"/>
      <c r="HSV890" s="77"/>
      <c r="HSW890" s="77"/>
      <c r="HSX890" s="77"/>
      <c r="HSY890" s="77"/>
      <c r="HSZ890" s="77"/>
      <c r="HTA890" s="77"/>
      <c r="HTB890" s="77"/>
      <c r="HTC890" s="77"/>
      <c r="HTD890" s="77"/>
      <c r="HTE890" s="77"/>
      <c r="HTF890" s="77"/>
      <c r="HTG890" s="77"/>
      <c r="HTH890" s="77"/>
      <c r="HTI890" s="77"/>
      <c r="HTJ890" s="77"/>
      <c r="HTK890" s="77"/>
      <c r="HTL890" s="77"/>
      <c r="HTM890" s="77"/>
      <c r="HTN890" s="77"/>
      <c r="HTO890" s="77"/>
      <c r="HTP890" s="77"/>
      <c r="HTQ890" s="77"/>
      <c r="HTR890" s="77"/>
      <c r="HTS890" s="77"/>
      <c r="HTT890" s="77"/>
      <c r="HTU890" s="77"/>
      <c r="HTV890" s="77"/>
      <c r="HTW890" s="77"/>
      <c r="HTX890" s="77"/>
      <c r="HTY890" s="77"/>
      <c r="HTZ890" s="77"/>
      <c r="HUA890" s="77"/>
      <c r="HUB890" s="77"/>
      <c r="HUC890" s="77"/>
      <c r="HUD890" s="77"/>
      <c r="HUE890" s="77"/>
      <c r="HUF890" s="77"/>
      <c r="HUG890" s="77"/>
      <c r="HUH890" s="77"/>
      <c r="HUI890" s="77"/>
      <c r="HUJ890" s="77"/>
      <c r="HUK890" s="77"/>
      <c r="HUL890" s="77"/>
      <c r="HUM890" s="77"/>
      <c r="HUN890" s="77"/>
      <c r="HUO890" s="77"/>
      <c r="HUP890" s="77"/>
      <c r="HUQ890" s="77"/>
      <c r="HUR890" s="77"/>
      <c r="HUS890" s="77"/>
      <c r="HUT890" s="77"/>
      <c r="HUU890" s="77"/>
      <c r="HUV890" s="77"/>
      <c r="HUW890" s="77"/>
      <c r="HUX890" s="77"/>
      <c r="HUY890" s="77"/>
      <c r="HUZ890" s="77"/>
      <c r="HVA890" s="77"/>
      <c r="HVB890" s="77"/>
      <c r="HVC890" s="77"/>
      <c r="HVD890" s="77"/>
      <c r="HVE890" s="77"/>
      <c r="HVF890" s="77"/>
      <c r="HVG890" s="77"/>
      <c r="HVH890" s="77"/>
      <c r="HVI890" s="77"/>
      <c r="HVJ890" s="77"/>
      <c r="HVK890" s="77"/>
      <c r="HVL890" s="77"/>
      <c r="HVM890" s="77"/>
      <c r="HVN890" s="77"/>
      <c r="HVO890" s="77"/>
      <c r="HVP890" s="77"/>
      <c r="HVQ890" s="77"/>
      <c r="HVR890" s="77"/>
      <c r="HVS890" s="77"/>
      <c r="HVT890" s="77"/>
      <c r="HVU890" s="77"/>
      <c r="HVV890" s="77"/>
      <c r="HVW890" s="77"/>
      <c r="HVX890" s="77"/>
      <c r="HVY890" s="77"/>
      <c r="HVZ890" s="77"/>
      <c r="HWA890" s="77"/>
      <c r="HWB890" s="77"/>
      <c r="HWC890" s="77"/>
      <c r="HWD890" s="77"/>
      <c r="HWE890" s="77"/>
      <c r="HWF890" s="77"/>
      <c r="HWG890" s="77"/>
      <c r="HWH890" s="77"/>
      <c r="HWI890" s="77"/>
      <c r="HWJ890" s="77"/>
      <c r="HWK890" s="77"/>
      <c r="HWL890" s="77"/>
      <c r="HWM890" s="77"/>
      <c r="HWN890" s="77"/>
      <c r="HWO890" s="77"/>
      <c r="HWP890" s="77"/>
      <c r="HWQ890" s="77"/>
      <c r="HWR890" s="77"/>
      <c r="HWS890" s="77"/>
      <c r="HWT890" s="77"/>
      <c r="HWU890" s="77"/>
      <c r="HWV890" s="77"/>
      <c r="HWW890" s="77"/>
      <c r="HWX890" s="77"/>
      <c r="HWY890" s="77"/>
      <c r="HWZ890" s="77"/>
      <c r="HXA890" s="77"/>
      <c r="HXB890" s="77"/>
      <c r="HXC890" s="77"/>
      <c r="HXD890" s="77"/>
      <c r="HXE890" s="77"/>
      <c r="HXF890" s="77"/>
      <c r="HXG890" s="77"/>
      <c r="HXH890" s="77"/>
      <c r="HXI890" s="77"/>
      <c r="HXJ890" s="77"/>
      <c r="HXK890" s="77"/>
      <c r="HXL890" s="77"/>
      <c r="HXM890" s="77"/>
      <c r="HXN890" s="77"/>
      <c r="HXO890" s="77"/>
      <c r="HXP890" s="77"/>
      <c r="HXQ890" s="77"/>
      <c r="HXR890" s="77"/>
      <c r="HXS890" s="77"/>
      <c r="HXT890" s="77"/>
      <c r="HXU890" s="77"/>
      <c r="HXV890" s="77"/>
      <c r="HXW890" s="77"/>
      <c r="HXX890" s="77"/>
      <c r="HXY890" s="77"/>
      <c r="HXZ890" s="77"/>
      <c r="HYA890" s="77"/>
      <c r="HYB890" s="77"/>
      <c r="HYC890" s="77"/>
      <c r="HYD890" s="77"/>
      <c r="HYE890" s="77"/>
      <c r="HYF890" s="77"/>
      <c r="HYG890" s="77"/>
      <c r="HYH890" s="77"/>
      <c r="HYI890" s="77"/>
      <c r="HYJ890" s="77"/>
      <c r="HYK890" s="77"/>
      <c r="HYL890" s="77"/>
      <c r="HYM890" s="77"/>
      <c r="HYN890" s="77"/>
      <c r="HYO890" s="77"/>
      <c r="HYP890" s="77"/>
      <c r="HYQ890" s="77"/>
      <c r="HYR890" s="77"/>
      <c r="HYS890" s="77"/>
      <c r="HYT890" s="77"/>
      <c r="HYU890" s="77"/>
      <c r="HYV890" s="77"/>
      <c r="HYW890" s="77"/>
      <c r="HYX890" s="77"/>
      <c r="HYY890" s="77"/>
      <c r="HYZ890" s="77"/>
      <c r="HZA890" s="77"/>
      <c r="HZB890" s="77"/>
      <c r="HZC890" s="77"/>
      <c r="HZD890" s="77"/>
      <c r="HZE890" s="77"/>
      <c r="HZF890" s="77"/>
      <c r="HZG890" s="77"/>
      <c r="HZH890" s="77"/>
      <c r="HZI890" s="77"/>
      <c r="HZJ890" s="77"/>
      <c r="HZK890" s="77"/>
      <c r="HZL890" s="77"/>
      <c r="HZM890" s="77"/>
      <c r="HZN890" s="77"/>
      <c r="HZO890" s="77"/>
      <c r="HZP890" s="77"/>
      <c r="HZQ890" s="77"/>
      <c r="HZR890" s="77"/>
      <c r="HZS890" s="77"/>
      <c r="HZT890" s="77"/>
      <c r="HZU890" s="77"/>
      <c r="HZV890" s="77"/>
      <c r="HZW890" s="77"/>
      <c r="HZX890" s="77"/>
      <c r="HZY890" s="77"/>
      <c r="HZZ890" s="77"/>
      <c r="IAA890" s="77"/>
      <c r="IAB890" s="77"/>
      <c r="IAC890" s="77"/>
      <c r="IAD890" s="77"/>
      <c r="IAE890" s="77"/>
      <c r="IAF890" s="77"/>
      <c r="IAG890" s="77"/>
      <c r="IAH890" s="77"/>
      <c r="IAI890" s="77"/>
      <c r="IAJ890" s="77"/>
      <c r="IAK890" s="77"/>
      <c r="IAL890" s="77"/>
      <c r="IAM890" s="77"/>
      <c r="IAN890" s="77"/>
      <c r="IAO890" s="77"/>
      <c r="IAP890" s="77"/>
      <c r="IAQ890" s="77"/>
      <c r="IAR890" s="77"/>
      <c r="IAS890" s="77"/>
      <c r="IAT890" s="77"/>
      <c r="IAU890" s="77"/>
      <c r="IAV890" s="77"/>
      <c r="IAW890" s="77"/>
      <c r="IAX890" s="77"/>
      <c r="IAY890" s="77"/>
      <c r="IAZ890" s="77"/>
      <c r="IBA890" s="77"/>
      <c r="IBB890" s="77"/>
      <c r="IBC890" s="77"/>
      <c r="IBD890" s="77"/>
      <c r="IBE890" s="77"/>
      <c r="IBF890" s="77"/>
      <c r="IBG890" s="77"/>
      <c r="IBH890" s="77"/>
      <c r="IBI890" s="77"/>
      <c r="IBJ890" s="77"/>
      <c r="IBK890" s="77"/>
      <c r="IBL890" s="77"/>
      <c r="IBM890" s="77"/>
      <c r="IBN890" s="77"/>
      <c r="IBO890" s="77"/>
      <c r="IBP890" s="77"/>
      <c r="IBQ890" s="77"/>
      <c r="IBR890" s="77"/>
      <c r="IBS890" s="77"/>
      <c r="IBT890" s="77"/>
      <c r="IBU890" s="77"/>
      <c r="IBV890" s="77"/>
      <c r="IBW890" s="77"/>
      <c r="IBX890" s="77"/>
      <c r="IBY890" s="77"/>
      <c r="IBZ890" s="77"/>
      <c r="ICA890" s="77"/>
      <c r="ICB890" s="77"/>
      <c r="ICC890" s="77"/>
      <c r="ICD890" s="77"/>
      <c r="ICE890" s="77"/>
      <c r="ICF890" s="77"/>
      <c r="ICG890" s="77"/>
      <c r="ICH890" s="77"/>
      <c r="ICI890" s="77"/>
      <c r="ICJ890" s="77"/>
      <c r="ICK890" s="77"/>
      <c r="ICL890" s="77"/>
      <c r="ICM890" s="77"/>
      <c r="ICN890" s="77"/>
      <c r="ICO890" s="77"/>
      <c r="ICP890" s="77"/>
      <c r="ICQ890" s="77"/>
      <c r="ICR890" s="77"/>
      <c r="ICS890" s="77"/>
      <c r="ICT890" s="77"/>
      <c r="ICU890" s="77"/>
      <c r="ICV890" s="77"/>
      <c r="ICW890" s="77"/>
      <c r="ICX890" s="77"/>
      <c r="ICY890" s="77"/>
      <c r="ICZ890" s="77"/>
      <c r="IDA890" s="77"/>
      <c r="IDB890" s="77"/>
      <c r="IDC890" s="77"/>
      <c r="IDD890" s="77"/>
      <c r="IDE890" s="77"/>
      <c r="IDF890" s="77"/>
      <c r="IDG890" s="77"/>
      <c r="IDH890" s="77"/>
      <c r="IDI890" s="77"/>
      <c r="IDJ890" s="77"/>
      <c r="IDK890" s="77"/>
      <c r="IDL890" s="77"/>
      <c r="IDM890" s="77"/>
      <c r="IDN890" s="77"/>
      <c r="IDO890" s="77"/>
      <c r="IDP890" s="77"/>
      <c r="IDQ890" s="77"/>
      <c r="IDR890" s="77"/>
      <c r="IDS890" s="77"/>
      <c r="IDT890" s="77"/>
      <c r="IDU890" s="77"/>
      <c r="IDV890" s="77"/>
      <c r="IDW890" s="77"/>
      <c r="IDX890" s="77"/>
      <c r="IDY890" s="77"/>
      <c r="IDZ890" s="77"/>
      <c r="IEA890" s="77"/>
      <c r="IEB890" s="77"/>
      <c r="IEC890" s="77"/>
      <c r="IED890" s="77"/>
      <c r="IEE890" s="77"/>
      <c r="IEF890" s="77"/>
      <c r="IEG890" s="77"/>
      <c r="IEH890" s="77"/>
      <c r="IEI890" s="77"/>
      <c r="IEJ890" s="77"/>
      <c r="IEK890" s="77"/>
      <c r="IEL890" s="77"/>
      <c r="IEM890" s="77"/>
      <c r="IEN890" s="77"/>
      <c r="IEO890" s="77"/>
      <c r="IEP890" s="77"/>
      <c r="IEQ890" s="77"/>
      <c r="IER890" s="77"/>
      <c r="IES890" s="77"/>
      <c r="IET890" s="77"/>
      <c r="IEU890" s="77"/>
      <c r="IEV890" s="77"/>
      <c r="IEW890" s="77"/>
      <c r="IEX890" s="77"/>
      <c r="IEY890" s="77"/>
      <c r="IEZ890" s="77"/>
      <c r="IFA890" s="77"/>
      <c r="IFB890" s="77"/>
      <c r="IFC890" s="77"/>
      <c r="IFD890" s="77"/>
      <c r="IFE890" s="77"/>
      <c r="IFF890" s="77"/>
      <c r="IFG890" s="77"/>
      <c r="IFH890" s="77"/>
      <c r="IFI890" s="77"/>
      <c r="IFJ890" s="77"/>
      <c r="IFK890" s="77"/>
      <c r="IFL890" s="77"/>
      <c r="IFM890" s="77"/>
      <c r="IFN890" s="77"/>
      <c r="IFO890" s="77"/>
      <c r="IFP890" s="77"/>
      <c r="IFQ890" s="77"/>
      <c r="IFR890" s="77"/>
      <c r="IFS890" s="77"/>
      <c r="IFT890" s="77"/>
      <c r="IFU890" s="77"/>
      <c r="IFV890" s="77"/>
      <c r="IFW890" s="77"/>
      <c r="IFX890" s="77"/>
      <c r="IFY890" s="77"/>
      <c r="IFZ890" s="77"/>
      <c r="IGA890" s="77"/>
      <c r="IGB890" s="77"/>
      <c r="IGC890" s="77"/>
      <c r="IGD890" s="77"/>
      <c r="IGE890" s="77"/>
      <c r="IGF890" s="77"/>
      <c r="IGG890" s="77"/>
      <c r="IGH890" s="77"/>
      <c r="IGI890" s="77"/>
      <c r="IGJ890" s="77"/>
      <c r="IGK890" s="77"/>
      <c r="IGL890" s="77"/>
      <c r="IGM890" s="77"/>
      <c r="IGN890" s="77"/>
      <c r="IGO890" s="77"/>
      <c r="IGP890" s="77"/>
      <c r="IGQ890" s="77"/>
      <c r="IGR890" s="77"/>
      <c r="IGS890" s="77"/>
      <c r="IGT890" s="77"/>
      <c r="IGU890" s="77"/>
      <c r="IGV890" s="77"/>
      <c r="IGW890" s="77"/>
      <c r="IGX890" s="77"/>
      <c r="IGY890" s="77"/>
      <c r="IGZ890" s="77"/>
      <c r="IHA890" s="77"/>
      <c r="IHB890" s="77"/>
      <c r="IHC890" s="77"/>
      <c r="IHD890" s="77"/>
      <c r="IHE890" s="77"/>
      <c r="IHF890" s="77"/>
      <c r="IHG890" s="77"/>
      <c r="IHH890" s="77"/>
      <c r="IHI890" s="77"/>
      <c r="IHJ890" s="77"/>
      <c r="IHK890" s="77"/>
      <c r="IHL890" s="77"/>
      <c r="IHM890" s="77"/>
      <c r="IHN890" s="77"/>
      <c r="IHO890" s="77"/>
      <c r="IHP890" s="77"/>
      <c r="IHQ890" s="77"/>
      <c r="IHR890" s="77"/>
      <c r="IHS890" s="77"/>
      <c r="IHT890" s="77"/>
      <c r="IHU890" s="77"/>
      <c r="IHV890" s="77"/>
      <c r="IHW890" s="77"/>
      <c r="IHX890" s="77"/>
      <c r="IHY890" s="77"/>
      <c r="IHZ890" s="77"/>
      <c r="IIA890" s="77"/>
      <c r="IIB890" s="77"/>
      <c r="IIC890" s="77"/>
      <c r="IID890" s="77"/>
      <c r="IIE890" s="77"/>
      <c r="IIF890" s="77"/>
      <c r="IIG890" s="77"/>
      <c r="IIH890" s="77"/>
      <c r="III890" s="77"/>
      <c r="IIJ890" s="77"/>
      <c r="IIK890" s="77"/>
      <c r="IIL890" s="77"/>
      <c r="IIM890" s="77"/>
      <c r="IIN890" s="77"/>
      <c r="IIO890" s="77"/>
      <c r="IIP890" s="77"/>
      <c r="IIQ890" s="77"/>
      <c r="IIR890" s="77"/>
      <c r="IIS890" s="77"/>
      <c r="IIT890" s="77"/>
      <c r="IIU890" s="77"/>
      <c r="IIV890" s="77"/>
      <c r="IIW890" s="77"/>
      <c r="IIX890" s="77"/>
      <c r="IIY890" s="77"/>
      <c r="IIZ890" s="77"/>
      <c r="IJA890" s="77"/>
      <c r="IJB890" s="77"/>
      <c r="IJC890" s="77"/>
      <c r="IJD890" s="77"/>
      <c r="IJE890" s="77"/>
      <c r="IJF890" s="77"/>
      <c r="IJG890" s="77"/>
      <c r="IJH890" s="77"/>
      <c r="IJI890" s="77"/>
      <c r="IJJ890" s="77"/>
      <c r="IJK890" s="77"/>
      <c r="IJL890" s="77"/>
      <c r="IJM890" s="77"/>
      <c r="IJN890" s="77"/>
      <c r="IJO890" s="77"/>
      <c r="IJP890" s="77"/>
      <c r="IJQ890" s="77"/>
      <c r="IJR890" s="77"/>
      <c r="IJS890" s="77"/>
      <c r="IJT890" s="77"/>
      <c r="IJU890" s="77"/>
      <c r="IJV890" s="77"/>
      <c r="IJW890" s="77"/>
      <c r="IJX890" s="77"/>
      <c r="IJY890" s="77"/>
      <c r="IJZ890" s="77"/>
      <c r="IKA890" s="77"/>
      <c r="IKB890" s="77"/>
      <c r="IKC890" s="77"/>
      <c r="IKD890" s="77"/>
      <c r="IKE890" s="77"/>
      <c r="IKF890" s="77"/>
      <c r="IKG890" s="77"/>
      <c r="IKH890" s="77"/>
      <c r="IKI890" s="77"/>
      <c r="IKJ890" s="77"/>
      <c r="IKK890" s="77"/>
      <c r="IKL890" s="77"/>
      <c r="IKM890" s="77"/>
      <c r="IKN890" s="77"/>
      <c r="IKO890" s="77"/>
      <c r="IKP890" s="77"/>
      <c r="IKQ890" s="77"/>
      <c r="IKR890" s="77"/>
      <c r="IKS890" s="77"/>
      <c r="IKT890" s="77"/>
      <c r="IKU890" s="77"/>
      <c r="IKV890" s="77"/>
      <c r="IKW890" s="77"/>
      <c r="IKX890" s="77"/>
      <c r="IKY890" s="77"/>
      <c r="IKZ890" s="77"/>
      <c r="ILA890" s="77"/>
      <c r="ILB890" s="77"/>
      <c r="ILC890" s="77"/>
      <c r="ILD890" s="77"/>
      <c r="ILE890" s="77"/>
      <c r="ILF890" s="77"/>
      <c r="ILG890" s="77"/>
      <c r="ILH890" s="77"/>
      <c r="ILI890" s="77"/>
      <c r="ILJ890" s="77"/>
      <c r="ILK890" s="77"/>
      <c r="ILL890" s="77"/>
      <c r="ILM890" s="77"/>
      <c r="ILN890" s="77"/>
      <c r="ILO890" s="77"/>
      <c r="ILP890" s="77"/>
      <c r="ILQ890" s="77"/>
      <c r="ILR890" s="77"/>
      <c r="ILS890" s="77"/>
      <c r="ILT890" s="77"/>
      <c r="ILU890" s="77"/>
      <c r="ILV890" s="77"/>
      <c r="ILW890" s="77"/>
      <c r="ILX890" s="77"/>
      <c r="ILY890" s="77"/>
      <c r="ILZ890" s="77"/>
      <c r="IMA890" s="77"/>
      <c r="IMB890" s="77"/>
      <c r="IMC890" s="77"/>
      <c r="IMD890" s="77"/>
      <c r="IME890" s="77"/>
      <c r="IMF890" s="77"/>
      <c r="IMG890" s="77"/>
      <c r="IMH890" s="77"/>
      <c r="IMI890" s="77"/>
      <c r="IMJ890" s="77"/>
      <c r="IMK890" s="77"/>
      <c r="IML890" s="77"/>
      <c r="IMM890" s="77"/>
      <c r="IMN890" s="77"/>
      <c r="IMO890" s="77"/>
      <c r="IMP890" s="77"/>
      <c r="IMQ890" s="77"/>
      <c r="IMR890" s="77"/>
      <c r="IMS890" s="77"/>
      <c r="IMT890" s="77"/>
      <c r="IMU890" s="77"/>
      <c r="IMV890" s="77"/>
      <c r="IMW890" s="77"/>
      <c r="IMX890" s="77"/>
      <c r="IMY890" s="77"/>
      <c r="IMZ890" s="77"/>
      <c r="INA890" s="77"/>
      <c r="INB890" s="77"/>
      <c r="INC890" s="77"/>
      <c r="IND890" s="77"/>
      <c r="INE890" s="77"/>
      <c r="INF890" s="77"/>
      <c r="ING890" s="77"/>
      <c r="INH890" s="77"/>
      <c r="INI890" s="77"/>
      <c r="INJ890" s="77"/>
      <c r="INK890" s="77"/>
      <c r="INL890" s="77"/>
      <c r="INM890" s="77"/>
      <c r="INN890" s="77"/>
      <c r="INO890" s="77"/>
      <c r="INP890" s="77"/>
      <c r="INQ890" s="77"/>
      <c r="INR890" s="77"/>
      <c r="INS890" s="77"/>
      <c r="INT890" s="77"/>
      <c r="INU890" s="77"/>
      <c r="INV890" s="77"/>
      <c r="INW890" s="77"/>
      <c r="INX890" s="77"/>
      <c r="INY890" s="77"/>
      <c r="INZ890" s="77"/>
      <c r="IOA890" s="77"/>
      <c r="IOB890" s="77"/>
      <c r="IOC890" s="77"/>
      <c r="IOD890" s="77"/>
      <c r="IOE890" s="77"/>
      <c r="IOF890" s="77"/>
      <c r="IOG890" s="77"/>
      <c r="IOH890" s="77"/>
      <c r="IOI890" s="77"/>
      <c r="IOJ890" s="77"/>
      <c r="IOK890" s="77"/>
      <c r="IOL890" s="77"/>
      <c r="IOM890" s="77"/>
      <c r="ION890" s="77"/>
      <c r="IOO890" s="77"/>
      <c r="IOP890" s="77"/>
      <c r="IOQ890" s="77"/>
      <c r="IOR890" s="77"/>
      <c r="IOS890" s="77"/>
      <c r="IOT890" s="77"/>
      <c r="IOU890" s="77"/>
      <c r="IOV890" s="77"/>
      <c r="IOW890" s="77"/>
      <c r="IOX890" s="77"/>
      <c r="IOY890" s="77"/>
      <c r="IOZ890" s="77"/>
      <c r="IPA890" s="77"/>
      <c r="IPB890" s="77"/>
      <c r="IPC890" s="77"/>
      <c r="IPD890" s="77"/>
      <c r="IPE890" s="77"/>
      <c r="IPF890" s="77"/>
      <c r="IPG890" s="77"/>
      <c r="IPH890" s="77"/>
      <c r="IPI890" s="77"/>
      <c r="IPJ890" s="77"/>
      <c r="IPK890" s="77"/>
      <c r="IPL890" s="77"/>
      <c r="IPM890" s="77"/>
      <c r="IPN890" s="77"/>
      <c r="IPO890" s="77"/>
      <c r="IPP890" s="77"/>
      <c r="IPQ890" s="77"/>
      <c r="IPR890" s="77"/>
      <c r="IPS890" s="77"/>
      <c r="IPT890" s="77"/>
      <c r="IPU890" s="77"/>
      <c r="IPV890" s="77"/>
      <c r="IPW890" s="77"/>
      <c r="IPX890" s="77"/>
      <c r="IPY890" s="77"/>
      <c r="IPZ890" s="77"/>
      <c r="IQA890" s="77"/>
      <c r="IQB890" s="77"/>
      <c r="IQC890" s="77"/>
      <c r="IQD890" s="77"/>
      <c r="IQE890" s="77"/>
      <c r="IQF890" s="77"/>
      <c r="IQG890" s="77"/>
      <c r="IQH890" s="77"/>
      <c r="IQI890" s="77"/>
      <c r="IQJ890" s="77"/>
      <c r="IQK890" s="77"/>
      <c r="IQL890" s="77"/>
      <c r="IQM890" s="77"/>
      <c r="IQN890" s="77"/>
      <c r="IQO890" s="77"/>
      <c r="IQP890" s="77"/>
      <c r="IQQ890" s="77"/>
      <c r="IQR890" s="77"/>
      <c r="IQS890" s="77"/>
      <c r="IQT890" s="77"/>
      <c r="IQU890" s="77"/>
      <c r="IQV890" s="77"/>
      <c r="IQW890" s="77"/>
      <c r="IQX890" s="77"/>
      <c r="IQY890" s="77"/>
      <c r="IQZ890" s="77"/>
      <c r="IRA890" s="77"/>
      <c r="IRB890" s="77"/>
      <c r="IRC890" s="77"/>
      <c r="IRD890" s="77"/>
      <c r="IRE890" s="77"/>
      <c r="IRF890" s="77"/>
      <c r="IRG890" s="77"/>
      <c r="IRH890" s="77"/>
      <c r="IRI890" s="77"/>
      <c r="IRJ890" s="77"/>
      <c r="IRK890" s="77"/>
      <c r="IRL890" s="77"/>
      <c r="IRM890" s="77"/>
      <c r="IRN890" s="77"/>
      <c r="IRO890" s="77"/>
      <c r="IRP890" s="77"/>
      <c r="IRQ890" s="77"/>
      <c r="IRR890" s="77"/>
      <c r="IRS890" s="77"/>
      <c r="IRT890" s="77"/>
      <c r="IRU890" s="77"/>
      <c r="IRV890" s="77"/>
      <c r="IRW890" s="77"/>
      <c r="IRX890" s="77"/>
      <c r="IRY890" s="77"/>
      <c r="IRZ890" s="77"/>
      <c r="ISA890" s="77"/>
      <c r="ISB890" s="77"/>
      <c r="ISC890" s="77"/>
      <c r="ISD890" s="77"/>
      <c r="ISE890" s="77"/>
      <c r="ISF890" s="77"/>
      <c r="ISG890" s="77"/>
      <c r="ISH890" s="77"/>
      <c r="ISI890" s="77"/>
      <c r="ISJ890" s="77"/>
      <c r="ISK890" s="77"/>
      <c r="ISL890" s="77"/>
      <c r="ISM890" s="77"/>
      <c r="ISN890" s="77"/>
      <c r="ISO890" s="77"/>
      <c r="ISP890" s="77"/>
      <c r="ISQ890" s="77"/>
      <c r="ISR890" s="77"/>
      <c r="ISS890" s="77"/>
      <c r="IST890" s="77"/>
      <c r="ISU890" s="77"/>
      <c r="ISV890" s="77"/>
      <c r="ISW890" s="77"/>
      <c r="ISX890" s="77"/>
      <c r="ISY890" s="77"/>
      <c r="ISZ890" s="77"/>
      <c r="ITA890" s="77"/>
      <c r="ITB890" s="77"/>
      <c r="ITC890" s="77"/>
      <c r="ITD890" s="77"/>
      <c r="ITE890" s="77"/>
      <c r="ITF890" s="77"/>
      <c r="ITG890" s="77"/>
      <c r="ITH890" s="77"/>
      <c r="ITI890" s="77"/>
      <c r="ITJ890" s="77"/>
      <c r="ITK890" s="77"/>
      <c r="ITL890" s="77"/>
      <c r="ITM890" s="77"/>
      <c r="ITN890" s="77"/>
      <c r="ITO890" s="77"/>
      <c r="ITP890" s="77"/>
      <c r="ITQ890" s="77"/>
      <c r="ITR890" s="77"/>
      <c r="ITS890" s="77"/>
      <c r="ITT890" s="77"/>
      <c r="ITU890" s="77"/>
      <c r="ITV890" s="77"/>
      <c r="ITW890" s="77"/>
      <c r="ITX890" s="77"/>
      <c r="ITY890" s="77"/>
      <c r="ITZ890" s="77"/>
      <c r="IUA890" s="77"/>
      <c r="IUB890" s="77"/>
      <c r="IUC890" s="77"/>
      <c r="IUD890" s="77"/>
      <c r="IUE890" s="77"/>
      <c r="IUF890" s="77"/>
      <c r="IUG890" s="77"/>
      <c r="IUH890" s="77"/>
      <c r="IUI890" s="77"/>
      <c r="IUJ890" s="77"/>
      <c r="IUK890" s="77"/>
      <c r="IUL890" s="77"/>
      <c r="IUM890" s="77"/>
      <c r="IUN890" s="77"/>
      <c r="IUO890" s="77"/>
      <c r="IUP890" s="77"/>
      <c r="IUQ890" s="77"/>
      <c r="IUR890" s="77"/>
      <c r="IUS890" s="77"/>
      <c r="IUT890" s="77"/>
      <c r="IUU890" s="77"/>
      <c r="IUV890" s="77"/>
      <c r="IUW890" s="77"/>
      <c r="IUX890" s="77"/>
      <c r="IUY890" s="77"/>
      <c r="IUZ890" s="77"/>
      <c r="IVA890" s="77"/>
      <c r="IVB890" s="77"/>
      <c r="IVC890" s="77"/>
      <c r="IVD890" s="77"/>
      <c r="IVE890" s="77"/>
      <c r="IVF890" s="77"/>
      <c r="IVG890" s="77"/>
      <c r="IVH890" s="77"/>
      <c r="IVI890" s="77"/>
      <c r="IVJ890" s="77"/>
      <c r="IVK890" s="77"/>
      <c r="IVL890" s="77"/>
      <c r="IVM890" s="77"/>
      <c r="IVN890" s="77"/>
      <c r="IVO890" s="77"/>
      <c r="IVP890" s="77"/>
      <c r="IVQ890" s="77"/>
      <c r="IVR890" s="77"/>
      <c r="IVS890" s="77"/>
      <c r="IVT890" s="77"/>
      <c r="IVU890" s="77"/>
      <c r="IVV890" s="77"/>
      <c r="IVW890" s="77"/>
      <c r="IVX890" s="77"/>
      <c r="IVY890" s="77"/>
      <c r="IVZ890" s="77"/>
      <c r="IWA890" s="77"/>
      <c r="IWB890" s="77"/>
      <c r="IWC890" s="77"/>
      <c r="IWD890" s="77"/>
      <c r="IWE890" s="77"/>
      <c r="IWF890" s="77"/>
      <c r="IWG890" s="77"/>
      <c r="IWH890" s="77"/>
      <c r="IWI890" s="77"/>
      <c r="IWJ890" s="77"/>
      <c r="IWK890" s="77"/>
      <c r="IWL890" s="77"/>
      <c r="IWM890" s="77"/>
      <c r="IWN890" s="77"/>
      <c r="IWO890" s="77"/>
      <c r="IWP890" s="77"/>
      <c r="IWQ890" s="77"/>
      <c r="IWR890" s="77"/>
      <c r="IWS890" s="77"/>
      <c r="IWT890" s="77"/>
      <c r="IWU890" s="77"/>
      <c r="IWV890" s="77"/>
      <c r="IWW890" s="77"/>
      <c r="IWX890" s="77"/>
      <c r="IWY890" s="77"/>
      <c r="IWZ890" s="77"/>
      <c r="IXA890" s="77"/>
      <c r="IXB890" s="77"/>
      <c r="IXC890" s="77"/>
      <c r="IXD890" s="77"/>
      <c r="IXE890" s="77"/>
      <c r="IXF890" s="77"/>
      <c r="IXG890" s="77"/>
      <c r="IXH890" s="77"/>
      <c r="IXI890" s="77"/>
      <c r="IXJ890" s="77"/>
      <c r="IXK890" s="77"/>
      <c r="IXL890" s="77"/>
      <c r="IXM890" s="77"/>
      <c r="IXN890" s="77"/>
      <c r="IXO890" s="77"/>
      <c r="IXP890" s="77"/>
      <c r="IXQ890" s="77"/>
      <c r="IXR890" s="77"/>
      <c r="IXS890" s="77"/>
      <c r="IXT890" s="77"/>
      <c r="IXU890" s="77"/>
      <c r="IXV890" s="77"/>
      <c r="IXW890" s="77"/>
      <c r="IXX890" s="77"/>
      <c r="IXY890" s="77"/>
      <c r="IXZ890" s="77"/>
      <c r="IYA890" s="77"/>
      <c r="IYB890" s="77"/>
      <c r="IYC890" s="77"/>
      <c r="IYD890" s="77"/>
      <c r="IYE890" s="77"/>
      <c r="IYF890" s="77"/>
      <c r="IYG890" s="77"/>
      <c r="IYH890" s="77"/>
      <c r="IYI890" s="77"/>
      <c r="IYJ890" s="77"/>
      <c r="IYK890" s="77"/>
      <c r="IYL890" s="77"/>
      <c r="IYM890" s="77"/>
      <c r="IYN890" s="77"/>
      <c r="IYO890" s="77"/>
      <c r="IYP890" s="77"/>
      <c r="IYQ890" s="77"/>
      <c r="IYR890" s="77"/>
      <c r="IYS890" s="77"/>
      <c r="IYT890" s="77"/>
      <c r="IYU890" s="77"/>
      <c r="IYV890" s="77"/>
      <c r="IYW890" s="77"/>
      <c r="IYX890" s="77"/>
      <c r="IYY890" s="77"/>
      <c r="IYZ890" s="77"/>
      <c r="IZA890" s="77"/>
      <c r="IZB890" s="77"/>
      <c r="IZC890" s="77"/>
      <c r="IZD890" s="77"/>
      <c r="IZE890" s="77"/>
      <c r="IZF890" s="77"/>
      <c r="IZG890" s="77"/>
      <c r="IZH890" s="77"/>
      <c r="IZI890" s="77"/>
      <c r="IZJ890" s="77"/>
      <c r="IZK890" s="77"/>
      <c r="IZL890" s="77"/>
      <c r="IZM890" s="77"/>
      <c r="IZN890" s="77"/>
      <c r="IZO890" s="77"/>
      <c r="IZP890" s="77"/>
      <c r="IZQ890" s="77"/>
      <c r="IZR890" s="77"/>
      <c r="IZS890" s="77"/>
      <c r="IZT890" s="77"/>
      <c r="IZU890" s="77"/>
      <c r="IZV890" s="77"/>
      <c r="IZW890" s="77"/>
      <c r="IZX890" s="77"/>
      <c r="IZY890" s="77"/>
      <c r="IZZ890" s="77"/>
      <c r="JAA890" s="77"/>
      <c r="JAB890" s="77"/>
      <c r="JAC890" s="77"/>
      <c r="JAD890" s="77"/>
      <c r="JAE890" s="77"/>
      <c r="JAF890" s="77"/>
      <c r="JAG890" s="77"/>
      <c r="JAH890" s="77"/>
      <c r="JAI890" s="77"/>
      <c r="JAJ890" s="77"/>
      <c r="JAK890" s="77"/>
      <c r="JAL890" s="77"/>
      <c r="JAM890" s="77"/>
      <c r="JAN890" s="77"/>
      <c r="JAO890" s="77"/>
      <c r="JAP890" s="77"/>
      <c r="JAQ890" s="77"/>
      <c r="JAR890" s="77"/>
      <c r="JAS890" s="77"/>
      <c r="JAT890" s="77"/>
      <c r="JAU890" s="77"/>
      <c r="JAV890" s="77"/>
      <c r="JAW890" s="77"/>
      <c r="JAX890" s="77"/>
      <c r="JAY890" s="77"/>
      <c r="JAZ890" s="77"/>
      <c r="JBA890" s="77"/>
      <c r="JBB890" s="77"/>
      <c r="JBC890" s="77"/>
      <c r="JBD890" s="77"/>
      <c r="JBE890" s="77"/>
      <c r="JBF890" s="77"/>
      <c r="JBG890" s="77"/>
      <c r="JBH890" s="77"/>
      <c r="JBI890" s="77"/>
      <c r="JBJ890" s="77"/>
      <c r="JBK890" s="77"/>
      <c r="JBL890" s="77"/>
      <c r="JBM890" s="77"/>
      <c r="JBN890" s="77"/>
      <c r="JBO890" s="77"/>
      <c r="JBP890" s="77"/>
      <c r="JBQ890" s="77"/>
      <c r="JBR890" s="77"/>
      <c r="JBS890" s="77"/>
      <c r="JBT890" s="77"/>
      <c r="JBU890" s="77"/>
      <c r="JBV890" s="77"/>
      <c r="JBW890" s="77"/>
      <c r="JBX890" s="77"/>
      <c r="JBY890" s="77"/>
      <c r="JBZ890" s="77"/>
      <c r="JCA890" s="77"/>
      <c r="JCB890" s="77"/>
      <c r="JCC890" s="77"/>
      <c r="JCD890" s="77"/>
      <c r="JCE890" s="77"/>
      <c r="JCF890" s="77"/>
      <c r="JCG890" s="77"/>
      <c r="JCH890" s="77"/>
      <c r="JCI890" s="77"/>
      <c r="JCJ890" s="77"/>
      <c r="JCK890" s="77"/>
      <c r="JCL890" s="77"/>
      <c r="JCM890" s="77"/>
      <c r="JCN890" s="77"/>
      <c r="JCO890" s="77"/>
      <c r="JCP890" s="77"/>
      <c r="JCQ890" s="77"/>
      <c r="JCR890" s="77"/>
      <c r="JCS890" s="77"/>
      <c r="JCT890" s="77"/>
      <c r="JCU890" s="77"/>
      <c r="JCV890" s="77"/>
      <c r="JCW890" s="77"/>
      <c r="JCX890" s="77"/>
      <c r="JCY890" s="77"/>
      <c r="JCZ890" s="77"/>
      <c r="JDA890" s="77"/>
      <c r="JDB890" s="77"/>
      <c r="JDC890" s="77"/>
      <c r="JDD890" s="77"/>
      <c r="JDE890" s="77"/>
      <c r="JDF890" s="77"/>
      <c r="JDG890" s="77"/>
      <c r="JDH890" s="77"/>
      <c r="JDI890" s="77"/>
      <c r="JDJ890" s="77"/>
      <c r="JDK890" s="77"/>
      <c r="JDL890" s="77"/>
      <c r="JDM890" s="77"/>
      <c r="JDN890" s="77"/>
      <c r="JDO890" s="77"/>
      <c r="JDP890" s="77"/>
      <c r="JDQ890" s="77"/>
      <c r="JDR890" s="77"/>
      <c r="JDS890" s="77"/>
      <c r="JDT890" s="77"/>
      <c r="JDU890" s="77"/>
      <c r="JDV890" s="77"/>
      <c r="JDW890" s="77"/>
      <c r="JDX890" s="77"/>
      <c r="JDY890" s="77"/>
      <c r="JDZ890" s="77"/>
      <c r="JEA890" s="77"/>
      <c r="JEB890" s="77"/>
      <c r="JEC890" s="77"/>
      <c r="JED890" s="77"/>
      <c r="JEE890" s="77"/>
      <c r="JEF890" s="77"/>
      <c r="JEG890" s="77"/>
      <c r="JEH890" s="77"/>
      <c r="JEI890" s="77"/>
      <c r="JEJ890" s="77"/>
      <c r="JEK890" s="77"/>
      <c r="JEL890" s="77"/>
      <c r="JEM890" s="77"/>
      <c r="JEN890" s="77"/>
      <c r="JEO890" s="77"/>
      <c r="JEP890" s="77"/>
      <c r="JEQ890" s="77"/>
      <c r="JER890" s="77"/>
      <c r="JES890" s="77"/>
      <c r="JET890" s="77"/>
      <c r="JEU890" s="77"/>
      <c r="JEV890" s="77"/>
      <c r="JEW890" s="77"/>
      <c r="JEX890" s="77"/>
      <c r="JEY890" s="77"/>
      <c r="JEZ890" s="77"/>
      <c r="JFA890" s="77"/>
      <c r="JFB890" s="77"/>
      <c r="JFC890" s="77"/>
      <c r="JFD890" s="77"/>
      <c r="JFE890" s="77"/>
      <c r="JFF890" s="77"/>
      <c r="JFG890" s="77"/>
      <c r="JFH890" s="77"/>
      <c r="JFI890" s="77"/>
      <c r="JFJ890" s="77"/>
      <c r="JFK890" s="77"/>
      <c r="JFL890" s="77"/>
      <c r="JFM890" s="77"/>
      <c r="JFN890" s="77"/>
      <c r="JFO890" s="77"/>
      <c r="JFP890" s="77"/>
      <c r="JFQ890" s="77"/>
      <c r="JFR890" s="77"/>
      <c r="JFS890" s="77"/>
      <c r="JFT890" s="77"/>
      <c r="JFU890" s="77"/>
      <c r="JFV890" s="77"/>
      <c r="JFW890" s="77"/>
      <c r="JFX890" s="77"/>
      <c r="JFY890" s="77"/>
      <c r="JFZ890" s="77"/>
      <c r="JGA890" s="77"/>
      <c r="JGB890" s="77"/>
      <c r="JGC890" s="77"/>
      <c r="JGD890" s="77"/>
      <c r="JGE890" s="77"/>
      <c r="JGF890" s="77"/>
      <c r="JGG890" s="77"/>
      <c r="JGH890" s="77"/>
      <c r="JGI890" s="77"/>
      <c r="JGJ890" s="77"/>
      <c r="JGK890" s="77"/>
      <c r="JGL890" s="77"/>
      <c r="JGM890" s="77"/>
      <c r="JGN890" s="77"/>
      <c r="JGO890" s="77"/>
      <c r="JGP890" s="77"/>
      <c r="JGQ890" s="77"/>
      <c r="JGR890" s="77"/>
      <c r="JGS890" s="77"/>
      <c r="JGT890" s="77"/>
      <c r="JGU890" s="77"/>
      <c r="JGV890" s="77"/>
      <c r="JGW890" s="77"/>
      <c r="JGX890" s="77"/>
      <c r="JGY890" s="77"/>
      <c r="JGZ890" s="77"/>
      <c r="JHA890" s="77"/>
      <c r="JHB890" s="77"/>
      <c r="JHC890" s="77"/>
      <c r="JHD890" s="77"/>
      <c r="JHE890" s="77"/>
      <c r="JHF890" s="77"/>
      <c r="JHG890" s="77"/>
      <c r="JHH890" s="77"/>
      <c r="JHI890" s="77"/>
      <c r="JHJ890" s="77"/>
      <c r="JHK890" s="77"/>
      <c r="JHL890" s="77"/>
      <c r="JHM890" s="77"/>
      <c r="JHN890" s="77"/>
      <c r="JHO890" s="77"/>
      <c r="JHP890" s="77"/>
      <c r="JHQ890" s="77"/>
      <c r="JHR890" s="77"/>
      <c r="JHS890" s="77"/>
      <c r="JHT890" s="77"/>
      <c r="JHU890" s="77"/>
      <c r="JHV890" s="77"/>
      <c r="JHW890" s="77"/>
      <c r="JHX890" s="77"/>
      <c r="JHY890" s="77"/>
      <c r="JHZ890" s="77"/>
      <c r="JIA890" s="77"/>
      <c r="JIB890" s="77"/>
      <c r="JIC890" s="77"/>
      <c r="JID890" s="77"/>
      <c r="JIE890" s="77"/>
      <c r="JIF890" s="77"/>
      <c r="JIG890" s="77"/>
      <c r="JIH890" s="77"/>
      <c r="JII890" s="77"/>
      <c r="JIJ890" s="77"/>
      <c r="JIK890" s="77"/>
      <c r="JIL890" s="77"/>
      <c r="JIM890" s="77"/>
      <c r="JIN890" s="77"/>
      <c r="JIO890" s="77"/>
      <c r="JIP890" s="77"/>
      <c r="JIQ890" s="77"/>
      <c r="JIR890" s="77"/>
      <c r="JIS890" s="77"/>
      <c r="JIT890" s="77"/>
      <c r="JIU890" s="77"/>
      <c r="JIV890" s="77"/>
      <c r="JIW890" s="77"/>
      <c r="JIX890" s="77"/>
      <c r="JIY890" s="77"/>
      <c r="JIZ890" s="77"/>
      <c r="JJA890" s="77"/>
      <c r="JJB890" s="77"/>
      <c r="JJC890" s="77"/>
      <c r="JJD890" s="77"/>
      <c r="JJE890" s="77"/>
      <c r="JJF890" s="77"/>
      <c r="JJG890" s="77"/>
      <c r="JJH890" s="77"/>
      <c r="JJI890" s="77"/>
      <c r="JJJ890" s="77"/>
      <c r="JJK890" s="77"/>
      <c r="JJL890" s="77"/>
      <c r="JJM890" s="77"/>
      <c r="JJN890" s="77"/>
      <c r="JJO890" s="77"/>
      <c r="JJP890" s="77"/>
      <c r="JJQ890" s="77"/>
      <c r="JJR890" s="77"/>
      <c r="JJS890" s="77"/>
      <c r="JJT890" s="77"/>
      <c r="JJU890" s="77"/>
      <c r="JJV890" s="77"/>
      <c r="JJW890" s="77"/>
      <c r="JJX890" s="77"/>
      <c r="JJY890" s="77"/>
      <c r="JJZ890" s="77"/>
      <c r="JKA890" s="77"/>
      <c r="JKB890" s="77"/>
      <c r="JKC890" s="77"/>
      <c r="JKD890" s="77"/>
      <c r="JKE890" s="77"/>
      <c r="JKF890" s="77"/>
      <c r="JKG890" s="77"/>
      <c r="JKH890" s="77"/>
      <c r="JKI890" s="77"/>
      <c r="JKJ890" s="77"/>
      <c r="JKK890" s="77"/>
      <c r="JKL890" s="77"/>
      <c r="JKM890" s="77"/>
      <c r="JKN890" s="77"/>
      <c r="JKO890" s="77"/>
      <c r="JKP890" s="77"/>
      <c r="JKQ890" s="77"/>
      <c r="JKR890" s="77"/>
      <c r="JKS890" s="77"/>
      <c r="JKT890" s="77"/>
      <c r="JKU890" s="77"/>
      <c r="JKV890" s="77"/>
      <c r="JKW890" s="77"/>
      <c r="JKX890" s="77"/>
      <c r="JKY890" s="77"/>
      <c r="JKZ890" s="77"/>
      <c r="JLA890" s="77"/>
      <c r="JLB890" s="77"/>
      <c r="JLC890" s="77"/>
      <c r="JLD890" s="77"/>
      <c r="JLE890" s="77"/>
      <c r="JLF890" s="77"/>
      <c r="JLG890" s="77"/>
      <c r="JLH890" s="77"/>
      <c r="JLI890" s="77"/>
      <c r="JLJ890" s="77"/>
      <c r="JLK890" s="77"/>
      <c r="JLL890" s="77"/>
      <c r="JLM890" s="77"/>
      <c r="JLN890" s="77"/>
      <c r="JLO890" s="77"/>
      <c r="JLP890" s="77"/>
      <c r="JLQ890" s="77"/>
      <c r="JLR890" s="77"/>
      <c r="JLS890" s="77"/>
      <c r="JLT890" s="77"/>
      <c r="JLU890" s="77"/>
      <c r="JLV890" s="77"/>
      <c r="JLW890" s="77"/>
      <c r="JLX890" s="77"/>
      <c r="JLY890" s="77"/>
      <c r="JLZ890" s="77"/>
      <c r="JMA890" s="77"/>
      <c r="JMB890" s="77"/>
      <c r="JMC890" s="77"/>
      <c r="JMD890" s="77"/>
      <c r="JME890" s="77"/>
      <c r="JMF890" s="77"/>
      <c r="JMG890" s="77"/>
      <c r="JMH890" s="77"/>
      <c r="JMI890" s="77"/>
      <c r="JMJ890" s="77"/>
      <c r="JMK890" s="77"/>
      <c r="JML890" s="77"/>
      <c r="JMM890" s="77"/>
      <c r="JMN890" s="77"/>
      <c r="JMO890" s="77"/>
      <c r="JMP890" s="77"/>
      <c r="JMQ890" s="77"/>
      <c r="JMR890" s="77"/>
      <c r="JMS890" s="77"/>
      <c r="JMT890" s="77"/>
      <c r="JMU890" s="77"/>
      <c r="JMV890" s="77"/>
      <c r="JMW890" s="77"/>
      <c r="JMX890" s="77"/>
      <c r="JMY890" s="77"/>
      <c r="JMZ890" s="77"/>
      <c r="JNA890" s="77"/>
      <c r="JNB890" s="77"/>
      <c r="JNC890" s="77"/>
      <c r="JND890" s="77"/>
      <c r="JNE890" s="77"/>
      <c r="JNF890" s="77"/>
      <c r="JNG890" s="77"/>
      <c r="JNH890" s="77"/>
      <c r="JNI890" s="77"/>
      <c r="JNJ890" s="77"/>
      <c r="JNK890" s="77"/>
      <c r="JNL890" s="77"/>
      <c r="JNM890" s="77"/>
      <c r="JNN890" s="77"/>
      <c r="JNO890" s="77"/>
      <c r="JNP890" s="77"/>
      <c r="JNQ890" s="77"/>
      <c r="JNR890" s="77"/>
      <c r="JNS890" s="77"/>
      <c r="JNT890" s="77"/>
      <c r="JNU890" s="77"/>
      <c r="JNV890" s="77"/>
      <c r="JNW890" s="77"/>
      <c r="JNX890" s="77"/>
      <c r="JNY890" s="77"/>
      <c r="JNZ890" s="77"/>
      <c r="JOA890" s="77"/>
      <c r="JOB890" s="77"/>
      <c r="JOC890" s="77"/>
      <c r="JOD890" s="77"/>
      <c r="JOE890" s="77"/>
      <c r="JOF890" s="77"/>
      <c r="JOG890" s="77"/>
      <c r="JOH890" s="77"/>
      <c r="JOI890" s="77"/>
      <c r="JOJ890" s="77"/>
      <c r="JOK890" s="77"/>
      <c r="JOL890" s="77"/>
      <c r="JOM890" s="77"/>
      <c r="JON890" s="77"/>
      <c r="JOO890" s="77"/>
      <c r="JOP890" s="77"/>
      <c r="JOQ890" s="77"/>
      <c r="JOR890" s="77"/>
      <c r="JOS890" s="77"/>
      <c r="JOT890" s="77"/>
      <c r="JOU890" s="77"/>
      <c r="JOV890" s="77"/>
      <c r="JOW890" s="77"/>
      <c r="JOX890" s="77"/>
      <c r="JOY890" s="77"/>
      <c r="JOZ890" s="77"/>
      <c r="JPA890" s="77"/>
      <c r="JPB890" s="77"/>
      <c r="JPC890" s="77"/>
      <c r="JPD890" s="77"/>
      <c r="JPE890" s="77"/>
      <c r="JPF890" s="77"/>
      <c r="JPG890" s="77"/>
      <c r="JPH890" s="77"/>
      <c r="JPI890" s="77"/>
      <c r="JPJ890" s="77"/>
      <c r="JPK890" s="77"/>
      <c r="JPL890" s="77"/>
      <c r="JPM890" s="77"/>
      <c r="JPN890" s="77"/>
      <c r="JPO890" s="77"/>
      <c r="JPP890" s="77"/>
      <c r="JPQ890" s="77"/>
      <c r="JPR890" s="77"/>
      <c r="JPS890" s="77"/>
      <c r="JPT890" s="77"/>
      <c r="JPU890" s="77"/>
      <c r="JPV890" s="77"/>
      <c r="JPW890" s="77"/>
      <c r="JPX890" s="77"/>
      <c r="JPY890" s="77"/>
      <c r="JPZ890" s="77"/>
      <c r="JQA890" s="77"/>
      <c r="JQB890" s="77"/>
      <c r="JQC890" s="77"/>
      <c r="JQD890" s="77"/>
      <c r="JQE890" s="77"/>
      <c r="JQF890" s="77"/>
      <c r="JQG890" s="77"/>
      <c r="JQH890" s="77"/>
      <c r="JQI890" s="77"/>
      <c r="JQJ890" s="77"/>
      <c r="JQK890" s="77"/>
      <c r="JQL890" s="77"/>
      <c r="JQM890" s="77"/>
      <c r="JQN890" s="77"/>
      <c r="JQO890" s="77"/>
      <c r="JQP890" s="77"/>
      <c r="JQQ890" s="77"/>
      <c r="JQR890" s="77"/>
      <c r="JQS890" s="77"/>
      <c r="JQT890" s="77"/>
      <c r="JQU890" s="77"/>
      <c r="JQV890" s="77"/>
      <c r="JQW890" s="77"/>
      <c r="JQX890" s="77"/>
      <c r="JQY890" s="77"/>
      <c r="JQZ890" s="77"/>
      <c r="JRA890" s="77"/>
      <c r="JRB890" s="77"/>
      <c r="JRC890" s="77"/>
      <c r="JRD890" s="77"/>
      <c r="JRE890" s="77"/>
      <c r="JRF890" s="77"/>
      <c r="JRG890" s="77"/>
      <c r="JRH890" s="77"/>
      <c r="JRI890" s="77"/>
      <c r="JRJ890" s="77"/>
      <c r="JRK890" s="77"/>
      <c r="JRL890" s="77"/>
      <c r="JRM890" s="77"/>
      <c r="JRN890" s="77"/>
      <c r="JRO890" s="77"/>
      <c r="JRP890" s="77"/>
      <c r="JRQ890" s="77"/>
      <c r="JRR890" s="77"/>
      <c r="JRS890" s="77"/>
      <c r="JRT890" s="77"/>
      <c r="JRU890" s="77"/>
      <c r="JRV890" s="77"/>
      <c r="JRW890" s="77"/>
      <c r="JRX890" s="77"/>
      <c r="JRY890" s="77"/>
      <c r="JRZ890" s="77"/>
      <c r="JSA890" s="77"/>
      <c r="JSB890" s="77"/>
      <c r="JSC890" s="77"/>
      <c r="JSD890" s="77"/>
      <c r="JSE890" s="77"/>
      <c r="JSF890" s="77"/>
      <c r="JSG890" s="77"/>
      <c r="JSH890" s="77"/>
      <c r="JSI890" s="77"/>
      <c r="JSJ890" s="77"/>
      <c r="JSK890" s="77"/>
      <c r="JSL890" s="77"/>
      <c r="JSM890" s="77"/>
      <c r="JSN890" s="77"/>
      <c r="JSO890" s="77"/>
      <c r="JSP890" s="77"/>
      <c r="JSQ890" s="77"/>
      <c r="JSR890" s="77"/>
      <c r="JSS890" s="77"/>
      <c r="JST890" s="77"/>
      <c r="JSU890" s="77"/>
      <c r="JSV890" s="77"/>
      <c r="JSW890" s="77"/>
      <c r="JSX890" s="77"/>
      <c r="JSY890" s="77"/>
      <c r="JSZ890" s="77"/>
      <c r="JTA890" s="77"/>
      <c r="JTB890" s="77"/>
      <c r="JTC890" s="77"/>
      <c r="JTD890" s="77"/>
      <c r="JTE890" s="77"/>
      <c r="JTF890" s="77"/>
      <c r="JTG890" s="77"/>
      <c r="JTH890" s="77"/>
      <c r="JTI890" s="77"/>
      <c r="JTJ890" s="77"/>
      <c r="JTK890" s="77"/>
      <c r="JTL890" s="77"/>
      <c r="JTM890" s="77"/>
      <c r="JTN890" s="77"/>
      <c r="JTO890" s="77"/>
      <c r="JTP890" s="77"/>
      <c r="JTQ890" s="77"/>
      <c r="JTR890" s="77"/>
      <c r="JTS890" s="77"/>
      <c r="JTT890" s="77"/>
      <c r="JTU890" s="77"/>
      <c r="JTV890" s="77"/>
      <c r="JTW890" s="77"/>
      <c r="JTX890" s="77"/>
      <c r="JTY890" s="77"/>
      <c r="JTZ890" s="77"/>
      <c r="JUA890" s="77"/>
      <c r="JUB890" s="77"/>
      <c r="JUC890" s="77"/>
      <c r="JUD890" s="77"/>
      <c r="JUE890" s="77"/>
      <c r="JUF890" s="77"/>
      <c r="JUG890" s="77"/>
      <c r="JUH890" s="77"/>
      <c r="JUI890" s="77"/>
      <c r="JUJ890" s="77"/>
      <c r="JUK890" s="77"/>
      <c r="JUL890" s="77"/>
      <c r="JUM890" s="77"/>
      <c r="JUN890" s="77"/>
      <c r="JUO890" s="77"/>
      <c r="JUP890" s="77"/>
      <c r="JUQ890" s="77"/>
      <c r="JUR890" s="77"/>
      <c r="JUS890" s="77"/>
      <c r="JUT890" s="77"/>
      <c r="JUU890" s="77"/>
      <c r="JUV890" s="77"/>
      <c r="JUW890" s="77"/>
      <c r="JUX890" s="77"/>
      <c r="JUY890" s="77"/>
      <c r="JUZ890" s="77"/>
      <c r="JVA890" s="77"/>
      <c r="JVB890" s="77"/>
      <c r="JVC890" s="77"/>
      <c r="JVD890" s="77"/>
      <c r="JVE890" s="77"/>
      <c r="JVF890" s="77"/>
      <c r="JVG890" s="77"/>
      <c r="JVH890" s="77"/>
      <c r="JVI890" s="77"/>
      <c r="JVJ890" s="77"/>
      <c r="JVK890" s="77"/>
      <c r="JVL890" s="77"/>
      <c r="JVM890" s="77"/>
      <c r="JVN890" s="77"/>
      <c r="JVO890" s="77"/>
      <c r="JVP890" s="77"/>
      <c r="JVQ890" s="77"/>
      <c r="JVR890" s="77"/>
      <c r="JVS890" s="77"/>
      <c r="JVT890" s="77"/>
      <c r="JVU890" s="77"/>
      <c r="JVV890" s="77"/>
      <c r="JVW890" s="77"/>
      <c r="JVX890" s="77"/>
      <c r="JVY890" s="77"/>
      <c r="JVZ890" s="77"/>
      <c r="JWA890" s="77"/>
      <c r="JWB890" s="77"/>
      <c r="JWC890" s="77"/>
      <c r="JWD890" s="77"/>
      <c r="JWE890" s="77"/>
      <c r="JWF890" s="77"/>
      <c r="JWG890" s="77"/>
      <c r="JWH890" s="77"/>
      <c r="JWI890" s="77"/>
      <c r="JWJ890" s="77"/>
      <c r="JWK890" s="77"/>
      <c r="JWL890" s="77"/>
      <c r="JWM890" s="77"/>
      <c r="JWN890" s="77"/>
      <c r="JWO890" s="77"/>
      <c r="JWP890" s="77"/>
      <c r="JWQ890" s="77"/>
      <c r="JWR890" s="77"/>
      <c r="JWS890" s="77"/>
      <c r="JWT890" s="77"/>
      <c r="JWU890" s="77"/>
      <c r="JWV890" s="77"/>
      <c r="JWW890" s="77"/>
      <c r="JWX890" s="77"/>
      <c r="JWY890" s="77"/>
      <c r="JWZ890" s="77"/>
      <c r="JXA890" s="77"/>
      <c r="JXB890" s="77"/>
      <c r="JXC890" s="77"/>
      <c r="JXD890" s="77"/>
      <c r="JXE890" s="77"/>
      <c r="JXF890" s="77"/>
      <c r="JXG890" s="77"/>
      <c r="JXH890" s="77"/>
      <c r="JXI890" s="77"/>
      <c r="JXJ890" s="77"/>
      <c r="JXK890" s="77"/>
      <c r="JXL890" s="77"/>
      <c r="JXM890" s="77"/>
      <c r="JXN890" s="77"/>
      <c r="JXO890" s="77"/>
      <c r="JXP890" s="77"/>
      <c r="JXQ890" s="77"/>
      <c r="JXR890" s="77"/>
      <c r="JXS890" s="77"/>
      <c r="JXT890" s="77"/>
      <c r="JXU890" s="77"/>
      <c r="JXV890" s="77"/>
      <c r="JXW890" s="77"/>
      <c r="JXX890" s="77"/>
      <c r="JXY890" s="77"/>
      <c r="JXZ890" s="77"/>
      <c r="JYA890" s="77"/>
      <c r="JYB890" s="77"/>
      <c r="JYC890" s="77"/>
      <c r="JYD890" s="77"/>
      <c r="JYE890" s="77"/>
      <c r="JYF890" s="77"/>
      <c r="JYG890" s="77"/>
      <c r="JYH890" s="77"/>
      <c r="JYI890" s="77"/>
      <c r="JYJ890" s="77"/>
      <c r="JYK890" s="77"/>
      <c r="JYL890" s="77"/>
      <c r="JYM890" s="77"/>
      <c r="JYN890" s="77"/>
      <c r="JYO890" s="77"/>
      <c r="JYP890" s="77"/>
      <c r="JYQ890" s="77"/>
      <c r="JYR890" s="77"/>
      <c r="JYS890" s="77"/>
      <c r="JYT890" s="77"/>
      <c r="JYU890" s="77"/>
      <c r="JYV890" s="77"/>
      <c r="JYW890" s="77"/>
      <c r="JYX890" s="77"/>
      <c r="JYY890" s="77"/>
      <c r="JYZ890" s="77"/>
      <c r="JZA890" s="77"/>
      <c r="JZB890" s="77"/>
      <c r="JZC890" s="77"/>
      <c r="JZD890" s="77"/>
      <c r="JZE890" s="77"/>
      <c r="JZF890" s="77"/>
      <c r="JZG890" s="77"/>
      <c r="JZH890" s="77"/>
      <c r="JZI890" s="77"/>
      <c r="JZJ890" s="77"/>
      <c r="JZK890" s="77"/>
      <c r="JZL890" s="77"/>
      <c r="JZM890" s="77"/>
      <c r="JZN890" s="77"/>
      <c r="JZO890" s="77"/>
      <c r="JZP890" s="77"/>
      <c r="JZQ890" s="77"/>
      <c r="JZR890" s="77"/>
      <c r="JZS890" s="77"/>
      <c r="JZT890" s="77"/>
      <c r="JZU890" s="77"/>
      <c r="JZV890" s="77"/>
      <c r="JZW890" s="77"/>
      <c r="JZX890" s="77"/>
      <c r="JZY890" s="77"/>
      <c r="JZZ890" s="77"/>
      <c r="KAA890" s="77"/>
      <c r="KAB890" s="77"/>
      <c r="KAC890" s="77"/>
      <c r="KAD890" s="77"/>
      <c r="KAE890" s="77"/>
      <c r="KAF890" s="77"/>
      <c r="KAG890" s="77"/>
      <c r="KAH890" s="77"/>
      <c r="KAI890" s="77"/>
      <c r="KAJ890" s="77"/>
      <c r="KAK890" s="77"/>
      <c r="KAL890" s="77"/>
      <c r="KAM890" s="77"/>
      <c r="KAN890" s="77"/>
      <c r="KAO890" s="77"/>
      <c r="KAP890" s="77"/>
      <c r="KAQ890" s="77"/>
      <c r="KAR890" s="77"/>
      <c r="KAS890" s="77"/>
      <c r="KAT890" s="77"/>
      <c r="KAU890" s="77"/>
      <c r="KAV890" s="77"/>
      <c r="KAW890" s="77"/>
      <c r="KAX890" s="77"/>
      <c r="KAY890" s="77"/>
      <c r="KAZ890" s="77"/>
      <c r="KBA890" s="77"/>
      <c r="KBB890" s="77"/>
      <c r="KBC890" s="77"/>
      <c r="KBD890" s="77"/>
      <c r="KBE890" s="77"/>
      <c r="KBF890" s="77"/>
      <c r="KBG890" s="77"/>
      <c r="KBH890" s="77"/>
      <c r="KBI890" s="77"/>
      <c r="KBJ890" s="77"/>
      <c r="KBK890" s="77"/>
      <c r="KBL890" s="77"/>
      <c r="KBM890" s="77"/>
      <c r="KBN890" s="77"/>
      <c r="KBO890" s="77"/>
      <c r="KBP890" s="77"/>
      <c r="KBQ890" s="77"/>
      <c r="KBR890" s="77"/>
      <c r="KBS890" s="77"/>
      <c r="KBT890" s="77"/>
      <c r="KBU890" s="77"/>
      <c r="KBV890" s="77"/>
      <c r="KBW890" s="77"/>
      <c r="KBX890" s="77"/>
      <c r="KBY890" s="77"/>
      <c r="KBZ890" s="77"/>
      <c r="KCA890" s="77"/>
      <c r="KCB890" s="77"/>
      <c r="KCC890" s="77"/>
      <c r="KCD890" s="77"/>
      <c r="KCE890" s="77"/>
      <c r="KCF890" s="77"/>
      <c r="KCG890" s="77"/>
      <c r="KCH890" s="77"/>
      <c r="KCI890" s="77"/>
      <c r="KCJ890" s="77"/>
      <c r="KCK890" s="77"/>
      <c r="KCL890" s="77"/>
      <c r="KCM890" s="77"/>
      <c r="KCN890" s="77"/>
      <c r="KCO890" s="77"/>
      <c r="KCP890" s="77"/>
      <c r="KCQ890" s="77"/>
      <c r="KCR890" s="77"/>
      <c r="KCS890" s="77"/>
      <c r="KCT890" s="77"/>
      <c r="KCU890" s="77"/>
      <c r="KCV890" s="77"/>
      <c r="KCW890" s="77"/>
      <c r="KCX890" s="77"/>
      <c r="KCY890" s="77"/>
      <c r="KCZ890" s="77"/>
      <c r="KDA890" s="77"/>
      <c r="KDB890" s="77"/>
      <c r="KDC890" s="77"/>
      <c r="KDD890" s="77"/>
      <c r="KDE890" s="77"/>
      <c r="KDF890" s="77"/>
      <c r="KDG890" s="77"/>
      <c r="KDH890" s="77"/>
      <c r="KDI890" s="77"/>
      <c r="KDJ890" s="77"/>
      <c r="KDK890" s="77"/>
      <c r="KDL890" s="77"/>
      <c r="KDM890" s="77"/>
      <c r="KDN890" s="77"/>
      <c r="KDO890" s="77"/>
      <c r="KDP890" s="77"/>
      <c r="KDQ890" s="77"/>
      <c r="KDR890" s="77"/>
      <c r="KDS890" s="77"/>
      <c r="KDT890" s="77"/>
      <c r="KDU890" s="77"/>
      <c r="KDV890" s="77"/>
      <c r="KDW890" s="77"/>
      <c r="KDX890" s="77"/>
      <c r="KDY890" s="77"/>
      <c r="KDZ890" s="77"/>
      <c r="KEA890" s="77"/>
      <c r="KEB890" s="77"/>
      <c r="KEC890" s="77"/>
      <c r="KED890" s="77"/>
      <c r="KEE890" s="77"/>
      <c r="KEF890" s="77"/>
      <c r="KEG890" s="77"/>
      <c r="KEH890" s="77"/>
      <c r="KEI890" s="77"/>
      <c r="KEJ890" s="77"/>
      <c r="KEK890" s="77"/>
      <c r="KEL890" s="77"/>
      <c r="KEM890" s="77"/>
      <c r="KEN890" s="77"/>
      <c r="KEO890" s="77"/>
      <c r="KEP890" s="77"/>
      <c r="KEQ890" s="77"/>
      <c r="KER890" s="77"/>
      <c r="KES890" s="77"/>
      <c r="KET890" s="77"/>
      <c r="KEU890" s="77"/>
      <c r="KEV890" s="77"/>
      <c r="KEW890" s="77"/>
      <c r="KEX890" s="77"/>
      <c r="KEY890" s="77"/>
      <c r="KEZ890" s="77"/>
      <c r="KFA890" s="77"/>
      <c r="KFB890" s="77"/>
      <c r="KFC890" s="77"/>
      <c r="KFD890" s="77"/>
      <c r="KFE890" s="77"/>
      <c r="KFF890" s="77"/>
      <c r="KFG890" s="77"/>
      <c r="KFH890" s="77"/>
      <c r="KFI890" s="77"/>
      <c r="KFJ890" s="77"/>
      <c r="KFK890" s="77"/>
      <c r="KFL890" s="77"/>
      <c r="KFM890" s="77"/>
      <c r="KFN890" s="77"/>
      <c r="KFO890" s="77"/>
      <c r="KFP890" s="77"/>
      <c r="KFQ890" s="77"/>
      <c r="KFR890" s="77"/>
      <c r="KFS890" s="77"/>
      <c r="KFT890" s="77"/>
      <c r="KFU890" s="77"/>
      <c r="KFV890" s="77"/>
      <c r="KFW890" s="77"/>
      <c r="KFX890" s="77"/>
      <c r="KFY890" s="77"/>
      <c r="KFZ890" s="77"/>
      <c r="KGA890" s="77"/>
      <c r="KGB890" s="77"/>
      <c r="KGC890" s="77"/>
      <c r="KGD890" s="77"/>
      <c r="KGE890" s="77"/>
      <c r="KGF890" s="77"/>
      <c r="KGG890" s="77"/>
      <c r="KGH890" s="77"/>
      <c r="KGI890" s="77"/>
      <c r="KGJ890" s="77"/>
      <c r="KGK890" s="77"/>
      <c r="KGL890" s="77"/>
      <c r="KGM890" s="77"/>
      <c r="KGN890" s="77"/>
      <c r="KGO890" s="77"/>
      <c r="KGP890" s="77"/>
      <c r="KGQ890" s="77"/>
      <c r="KGR890" s="77"/>
      <c r="KGS890" s="77"/>
      <c r="KGT890" s="77"/>
      <c r="KGU890" s="77"/>
      <c r="KGV890" s="77"/>
      <c r="KGW890" s="77"/>
      <c r="KGX890" s="77"/>
      <c r="KGY890" s="77"/>
      <c r="KGZ890" s="77"/>
      <c r="KHA890" s="77"/>
      <c r="KHB890" s="77"/>
      <c r="KHC890" s="77"/>
      <c r="KHD890" s="77"/>
      <c r="KHE890" s="77"/>
      <c r="KHF890" s="77"/>
      <c r="KHG890" s="77"/>
      <c r="KHH890" s="77"/>
      <c r="KHI890" s="77"/>
      <c r="KHJ890" s="77"/>
      <c r="KHK890" s="77"/>
      <c r="KHL890" s="77"/>
      <c r="KHM890" s="77"/>
      <c r="KHN890" s="77"/>
      <c r="KHO890" s="77"/>
      <c r="KHP890" s="77"/>
      <c r="KHQ890" s="77"/>
      <c r="KHR890" s="77"/>
      <c r="KHS890" s="77"/>
      <c r="KHT890" s="77"/>
      <c r="KHU890" s="77"/>
      <c r="KHV890" s="77"/>
      <c r="KHW890" s="77"/>
      <c r="KHX890" s="77"/>
      <c r="KHY890" s="77"/>
      <c r="KHZ890" s="77"/>
      <c r="KIA890" s="77"/>
      <c r="KIB890" s="77"/>
      <c r="KIC890" s="77"/>
      <c r="KID890" s="77"/>
      <c r="KIE890" s="77"/>
      <c r="KIF890" s="77"/>
      <c r="KIG890" s="77"/>
      <c r="KIH890" s="77"/>
      <c r="KII890" s="77"/>
      <c r="KIJ890" s="77"/>
      <c r="KIK890" s="77"/>
      <c r="KIL890" s="77"/>
      <c r="KIM890" s="77"/>
      <c r="KIN890" s="77"/>
      <c r="KIO890" s="77"/>
      <c r="KIP890" s="77"/>
      <c r="KIQ890" s="77"/>
      <c r="KIR890" s="77"/>
      <c r="KIS890" s="77"/>
      <c r="KIT890" s="77"/>
      <c r="KIU890" s="77"/>
      <c r="KIV890" s="77"/>
      <c r="KIW890" s="77"/>
      <c r="KIX890" s="77"/>
      <c r="KIY890" s="77"/>
      <c r="KIZ890" s="77"/>
      <c r="KJA890" s="77"/>
      <c r="KJB890" s="77"/>
      <c r="KJC890" s="77"/>
      <c r="KJD890" s="77"/>
      <c r="KJE890" s="77"/>
      <c r="KJF890" s="77"/>
      <c r="KJG890" s="77"/>
      <c r="KJH890" s="77"/>
      <c r="KJI890" s="77"/>
      <c r="KJJ890" s="77"/>
      <c r="KJK890" s="77"/>
      <c r="KJL890" s="77"/>
      <c r="KJM890" s="77"/>
      <c r="KJN890" s="77"/>
      <c r="KJO890" s="77"/>
      <c r="KJP890" s="77"/>
      <c r="KJQ890" s="77"/>
      <c r="KJR890" s="77"/>
      <c r="KJS890" s="77"/>
      <c r="KJT890" s="77"/>
      <c r="KJU890" s="77"/>
      <c r="KJV890" s="77"/>
      <c r="KJW890" s="77"/>
      <c r="KJX890" s="77"/>
      <c r="KJY890" s="77"/>
      <c r="KJZ890" s="77"/>
      <c r="KKA890" s="77"/>
      <c r="KKB890" s="77"/>
      <c r="KKC890" s="77"/>
      <c r="KKD890" s="77"/>
      <c r="KKE890" s="77"/>
      <c r="KKF890" s="77"/>
      <c r="KKG890" s="77"/>
      <c r="KKH890" s="77"/>
      <c r="KKI890" s="77"/>
      <c r="KKJ890" s="77"/>
      <c r="KKK890" s="77"/>
      <c r="KKL890" s="77"/>
      <c r="KKM890" s="77"/>
      <c r="KKN890" s="77"/>
      <c r="KKO890" s="77"/>
      <c r="KKP890" s="77"/>
      <c r="KKQ890" s="77"/>
      <c r="KKR890" s="77"/>
      <c r="KKS890" s="77"/>
      <c r="KKT890" s="77"/>
      <c r="KKU890" s="77"/>
      <c r="KKV890" s="77"/>
      <c r="KKW890" s="77"/>
      <c r="KKX890" s="77"/>
      <c r="KKY890" s="77"/>
      <c r="KKZ890" s="77"/>
      <c r="KLA890" s="77"/>
      <c r="KLB890" s="77"/>
      <c r="KLC890" s="77"/>
      <c r="KLD890" s="77"/>
      <c r="KLE890" s="77"/>
      <c r="KLF890" s="77"/>
      <c r="KLG890" s="77"/>
      <c r="KLH890" s="77"/>
      <c r="KLI890" s="77"/>
      <c r="KLJ890" s="77"/>
      <c r="KLK890" s="77"/>
      <c r="KLL890" s="77"/>
      <c r="KLM890" s="77"/>
      <c r="KLN890" s="77"/>
      <c r="KLO890" s="77"/>
      <c r="KLP890" s="77"/>
      <c r="KLQ890" s="77"/>
      <c r="KLR890" s="77"/>
      <c r="KLS890" s="77"/>
      <c r="KLT890" s="77"/>
      <c r="KLU890" s="77"/>
      <c r="KLV890" s="77"/>
      <c r="KLW890" s="77"/>
      <c r="KLX890" s="77"/>
      <c r="KLY890" s="77"/>
      <c r="KLZ890" s="77"/>
      <c r="KMA890" s="77"/>
      <c r="KMB890" s="77"/>
      <c r="KMC890" s="77"/>
      <c r="KMD890" s="77"/>
      <c r="KME890" s="77"/>
      <c r="KMF890" s="77"/>
      <c r="KMG890" s="77"/>
      <c r="KMH890" s="77"/>
      <c r="KMI890" s="77"/>
      <c r="KMJ890" s="77"/>
      <c r="KMK890" s="77"/>
      <c r="KML890" s="77"/>
      <c r="KMM890" s="77"/>
      <c r="KMN890" s="77"/>
      <c r="KMO890" s="77"/>
      <c r="KMP890" s="77"/>
      <c r="KMQ890" s="77"/>
      <c r="KMR890" s="77"/>
      <c r="KMS890" s="77"/>
      <c r="KMT890" s="77"/>
      <c r="KMU890" s="77"/>
      <c r="KMV890" s="77"/>
      <c r="KMW890" s="77"/>
      <c r="KMX890" s="77"/>
      <c r="KMY890" s="77"/>
      <c r="KMZ890" s="77"/>
      <c r="KNA890" s="77"/>
      <c r="KNB890" s="77"/>
      <c r="KNC890" s="77"/>
      <c r="KND890" s="77"/>
      <c r="KNE890" s="77"/>
      <c r="KNF890" s="77"/>
      <c r="KNG890" s="77"/>
      <c r="KNH890" s="77"/>
      <c r="KNI890" s="77"/>
      <c r="KNJ890" s="77"/>
      <c r="KNK890" s="77"/>
      <c r="KNL890" s="77"/>
      <c r="KNM890" s="77"/>
      <c r="KNN890" s="77"/>
      <c r="KNO890" s="77"/>
      <c r="KNP890" s="77"/>
      <c r="KNQ890" s="77"/>
      <c r="KNR890" s="77"/>
      <c r="KNS890" s="77"/>
      <c r="KNT890" s="77"/>
      <c r="KNU890" s="77"/>
      <c r="KNV890" s="77"/>
      <c r="KNW890" s="77"/>
      <c r="KNX890" s="77"/>
      <c r="KNY890" s="77"/>
      <c r="KNZ890" s="77"/>
      <c r="KOA890" s="77"/>
      <c r="KOB890" s="77"/>
      <c r="KOC890" s="77"/>
      <c r="KOD890" s="77"/>
      <c r="KOE890" s="77"/>
      <c r="KOF890" s="77"/>
      <c r="KOG890" s="77"/>
      <c r="KOH890" s="77"/>
      <c r="KOI890" s="77"/>
      <c r="KOJ890" s="77"/>
      <c r="KOK890" s="77"/>
      <c r="KOL890" s="77"/>
      <c r="KOM890" s="77"/>
      <c r="KON890" s="77"/>
      <c r="KOO890" s="77"/>
      <c r="KOP890" s="77"/>
      <c r="KOQ890" s="77"/>
      <c r="KOR890" s="77"/>
      <c r="KOS890" s="77"/>
      <c r="KOT890" s="77"/>
      <c r="KOU890" s="77"/>
      <c r="KOV890" s="77"/>
      <c r="KOW890" s="77"/>
      <c r="KOX890" s="77"/>
      <c r="KOY890" s="77"/>
      <c r="KOZ890" s="77"/>
      <c r="KPA890" s="77"/>
      <c r="KPB890" s="77"/>
      <c r="KPC890" s="77"/>
      <c r="KPD890" s="77"/>
      <c r="KPE890" s="77"/>
      <c r="KPF890" s="77"/>
      <c r="KPG890" s="77"/>
      <c r="KPH890" s="77"/>
      <c r="KPI890" s="77"/>
      <c r="KPJ890" s="77"/>
      <c r="KPK890" s="77"/>
      <c r="KPL890" s="77"/>
      <c r="KPM890" s="77"/>
      <c r="KPN890" s="77"/>
      <c r="KPO890" s="77"/>
      <c r="KPP890" s="77"/>
      <c r="KPQ890" s="77"/>
      <c r="KPR890" s="77"/>
      <c r="KPS890" s="77"/>
      <c r="KPT890" s="77"/>
      <c r="KPU890" s="77"/>
      <c r="KPV890" s="77"/>
      <c r="KPW890" s="77"/>
      <c r="KPX890" s="77"/>
      <c r="KPY890" s="77"/>
      <c r="KPZ890" s="77"/>
      <c r="KQA890" s="77"/>
      <c r="KQB890" s="77"/>
      <c r="KQC890" s="77"/>
      <c r="KQD890" s="77"/>
      <c r="KQE890" s="77"/>
      <c r="KQF890" s="77"/>
      <c r="KQG890" s="77"/>
      <c r="KQH890" s="77"/>
      <c r="KQI890" s="77"/>
      <c r="KQJ890" s="77"/>
      <c r="KQK890" s="77"/>
      <c r="KQL890" s="77"/>
      <c r="KQM890" s="77"/>
      <c r="KQN890" s="77"/>
      <c r="KQO890" s="77"/>
      <c r="KQP890" s="77"/>
      <c r="KQQ890" s="77"/>
      <c r="KQR890" s="77"/>
      <c r="KQS890" s="77"/>
      <c r="KQT890" s="77"/>
      <c r="KQU890" s="77"/>
      <c r="KQV890" s="77"/>
      <c r="KQW890" s="77"/>
      <c r="KQX890" s="77"/>
      <c r="KQY890" s="77"/>
      <c r="KQZ890" s="77"/>
      <c r="KRA890" s="77"/>
      <c r="KRB890" s="77"/>
      <c r="KRC890" s="77"/>
      <c r="KRD890" s="77"/>
      <c r="KRE890" s="77"/>
      <c r="KRF890" s="77"/>
      <c r="KRG890" s="77"/>
      <c r="KRH890" s="77"/>
      <c r="KRI890" s="77"/>
      <c r="KRJ890" s="77"/>
      <c r="KRK890" s="77"/>
      <c r="KRL890" s="77"/>
      <c r="KRM890" s="77"/>
      <c r="KRN890" s="77"/>
      <c r="KRO890" s="77"/>
      <c r="KRP890" s="77"/>
      <c r="KRQ890" s="77"/>
      <c r="KRR890" s="77"/>
      <c r="KRS890" s="77"/>
      <c r="KRT890" s="77"/>
      <c r="KRU890" s="77"/>
      <c r="KRV890" s="77"/>
      <c r="KRW890" s="77"/>
      <c r="KRX890" s="77"/>
      <c r="KRY890" s="77"/>
      <c r="KRZ890" s="77"/>
      <c r="KSA890" s="77"/>
      <c r="KSB890" s="77"/>
      <c r="KSC890" s="77"/>
      <c r="KSD890" s="77"/>
      <c r="KSE890" s="77"/>
      <c r="KSF890" s="77"/>
      <c r="KSG890" s="77"/>
      <c r="KSH890" s="77"/>
      <c r="KSI890" s="77"/>
      <c r="KSJ890" s="77"/>
      <c r="KSK890" s="77"/>
      <c r="KSL890" s="77"/>
      <c r="KSM890" s="77"/>
      <c r="KSN890" s="77"/>
      <c r="KSO890" s="77"/>
      <c r="KSP890" s="77"/>
      <c r="KSQ890" s="77"/>
      <c r="KSR890" s="77"/>
      <c r="KSS890" s="77"/>
      <c r="KST890" s="77"/>
      <c r="KSU890" s="77"/>
      <c r="KSV890" s="77"/>
      <c r="KSW890" s="77"/>
      <c r="KSX890" s="77"/>
      <c r="KSY890" s="77"/>
      <c r="KSZ890" s="77"/>
      <c r="KTA890" s="77"/>
      <c r="KTB890" s="77"/>
      <c r="KTC890" s="77"/>
      <c r="KTD890" s="77"/>
      <c r="KTE890" s="77"/>
      <c r="KTF890" s="77"/>
      <c r="KTG890" s="77"/>
      <c r="KTH890" s="77"/>
      <c r="KTI890" s="77"/>
      <c r="KTJ890" s="77"/>
      <c r="KTK890" s="77"/>
      <c r="KTL890" s="77"/>
      <c r="KTM890" s="77"/>
      <c r="KTN890" s="77"/>
      <c r="KTO890" s="77"/>
      <c r="KTP890" s="77"/>
      <c r="KTQ890" s="77"/>
      <c r="KTR890" s="77"/>
      <c r="KTS890" s="77"/>
      <c r="KTT890" s="77"/>
      <c r="KTU890" s="77"/>
      <c r="KTV890" s="77"/>
      <c r="KTW890" s="77"/>
      <c r="KTX890" s="77"/>
      <c r="KTY890" s="77"/>
      <c r="KTZ890" s="77"/>
      <c r="KUA890" s="77"/>
      <c r="KUB890" s="77"/>
      <c r="KUC890" s="77"/>
      <c r="KUD890" s="77"/>
      <c r="KUE890" s="77"/>
      <c r="KUF890" s="77"/>
      <c r="KUG890" s="77"/>
      <c r="KUH890" s="77"/>
      <c r="KUI890" s="77"/>
      <c r="KUJ890" s="77"/>
      <c r="KUK890" s="77"/>
      <c r="KUL890" s="77"/>
      <c r="KUM890" s="77"/>
      <c r="KUN890" s="77"/>
      <c r="KUO890" s="77"/>
      <c r="KUP890" s="77"/>
      <c r="KUQ890" s="77"/>
      <c r="KUR890" s="77"/>
      <c r="KUS890" s="77"/>
      <c r="KUT890" s="77"/>
      <c r="KUU890" s="77"/>
      <c r="KUV890" s="77"/>
      <c r="KUW890" s="77"/>
      <c r="KUX890" s="77"/>
      <c r="KUY890" s="77"/>
      <c r="KUZ890" s="77"/>
      <c r="KVA890" s="77"/>
      <c r="KVB890" s="77"/>
      <c r="KVC890" s="77"/>
      <c r="KVD890" s="77"/>
      <c r="KVE890" s="77"/>
      <c r="KVF890" s="77"/>
      <c r="KVG890" s="77"/>
      <c r="KVH890" s="77"/>
      <c r="KVI890" s="77"/>
      <c r="KVJ890" s="77"/>
      <c r="KVK890" s="77"/>
      <c r="KVL890" s="77"/>
      <c r="KVM890" s="77"/>
      <c r="KVN890" s="77"/>
      <c r="KVO890" s="77"/>
      <c r="KVP890" s="77"/>
      <c r="KVQ890" s="77"/>
      <c r="KVR890" s="77"/>
      <c r="KVS890" s="77"/>
      <c r="KVT890" s="77"/>
      <c r="KVU890" s="77"/>
      <c r="KVV890" s="77"/>
      <c r="KVW890" s="77"/>
      <c r="KVX890" s="77"/>
      <c r="KVY890" s="77"/>
      <c r="KVZ890" s="77"/>
      <c r="KWA890" s="77"/>
      <c r="KWB890" s="77"/>
      <c r="KWC890" s="77"/>
      <c r="KWD890" s="77"/>
      <c r="KWE890" s="77"/>
      <c r="KWF890" s="77"/>
      <c r="KWG890" s="77"/>
      <c r="KWH890" s="77"/>
      <c r="KWI890" s="77"/>
      <c r="KWJ890" s="77"/>
      <c r="KWK890" s="77"/>
      <c r="KWL890" s="77"/>
      <c r="KWM890" s="77"/>
      <c r="KWN890" s="77"/>
      <c r="KWO890" s="77"/>
      <c r="KWP890" s="77"/>
      <c r="KWQ890" s="77"/>
      <c r="KWR890" s="77"/>
      <c r="KWS890" s="77"/>
      <c r="KWT890" s="77"/>
      <c r="KWU890" s="77"/>
      <c r="KWV890" s="77"/>
      <c r="KWW890" s="77"/>
      <c r="KWX890" s="77"/>
      <c r="KWY890" s="77"/>
      <c r="KWZ890" s="77"/>
      <c r="KXA890" s="77"/>
      <c r="KXB890" s="77"/>
      <c r="KXC890" s="77"/>
      <c r="KXD890" s="77"/>
      <c r="KXE890" s="77"/>
      <c r="KXF890" s="77"/>
      <c r="KXG890" s="77"/>
      <c r="KXH890" s="77"/>
      <c r="KXI890" s="77"/>
      <c r="KXJ890" s="77"/>
      <c r="KXK890" s="77"/>
      <c r="KXL890" s="77"/>
      <c r="KXM890" s="77"/>
      <c r="KXN890" s="77"/>
      <c r="KXO890" s="77"/>
      <c r="KXP890" s="77"/>
      <c r="KXQ890" s="77"/>
      <c r="KXR890" s="77"/>
      <c r="KXS890" s="77"/>
      <c r="KXT890" s="77"/>
      <c r="KXU890" s="77"/>
      <c r="KXV890" s="77"/>
      <c r="KXW890" s="77"/>
      <c r="KXX890" s="77"/>
      <c r="KXY890" s="77"/>
      <c r="KXZ890" s="77"/>
      <c r="KYA890" s="77"/>
      <c r="KYB890" s="77"/>
      <c r="KYC890" s="77"/>
      <c r="KYD890" s="77"/>
      <c r="KYE890" s="77"/>
      <c r="KYF890" s="77"/>
      <c r="KYG890" s="77"/>
      <c r="KYH890" s="77"/>
      <c r="KYI890" s="77"/>
      <c r="KYJ890" s="77"/>
      <c r="KYK890" s="77"/>
      <c r="KYL890" s="77"/>
      <c r="KYM890" s="77"/>
      <c r="KYN890" s="77"/>
      <c r="KYO890" s="77"/>
      <c r="KYP890" s="77"/>
      <c r="KYQ890" s="77"/>
      <c r="KYR890" s="77"/>
      <c r="KYS890" s="77"/>
      <c r="KYT890" s="77"/>
      <c r="KYU890" s="77"/>
      <c r="KYV890" s="77"/>
      <c r="KYW890" s="77"/>
      <c r="KYX890" s="77"/>
      <c r="KYY890" s="77"/>
      <c r="KYZ890" s="77"/>
      <c r="KZA890" s="77"/>
      <c r="KZB890" s="77"/>
      <c r="KZC890" s="77"/>
      <c r="KZD890" s="77"/>
      <c r="KZE890" s="77"/>
      <c r="KZF890" s="77"/>
      <c r="KZG890" s="77"/>
      <c r="KZH890" s="77"/>
      <c r="KZI890" s="77"/>
      <c r="KZJ890" s="77"/>
      <c r="KZK890" s="77"/>
      <c r="KZL890" s="77"/>
      <c r="KZM890" s="77"/>
      <c r="KZN890" s="77"/>
      <c r="KZO890" s="77"/>
      <c r="KZP890" s="77"/>
      <c r="KZQ890" s="77"/>
      <c r="KZR890" s="77"/>
      <c r="KZS890" s="77"/>
      <c r="KZT890" s="77"/>
      <c r="KZU890" s="77"/>
      <c r="KZV890" s="77"/>
      <c r="KZW890" s="77"/>
      <c r="KZX890" s="77"/>
      <c r="KZY890" s="77"/>
      <c r="KZZ890" s="77"/>
      <c r="LAA890" s="77"/>
      <c r="LAB890" s="77"/>
      <c r="LAC890" s="77"/>
      <c r="LAD890" s="77"/>
      <c r="LAE890" s="77"/>
      <c r="LAF890" s="77"/>
      <c r="LAG890" s="77"/>
      <c r="LAH890" s="77"/>
      <c r="LAI890" s="77"/>
      <c r="LAJ890" s="77"/>
      <c r="LAK890" s="77"/>
      <c r="LAL890" s="77"/>
      <c r="LAM890" s="77"/>
      <c r="LAN890" s="77"/>
      <c r="LAO890" s="77"/>
      <c r="LAP890" s="77"/>
      <c r="LAQ890" s="77"/>
      <c r="LAR890" s="77"/>
      <c r="LAS890" s="77"/>
      <c r="LAT890" s="77"/>
      <c r="LAU890" s="77"/>
      <c r="LAV890" s="77"/>
      <c r="LAW890" s="77"/>
      <c r="LAX890" s="77"/>
      <c r="LAY890" s="77"/>
      <c r="LAZ890" s="77"/>
      <c r="LBA890" s="77"/>
      <c r="LBB890" s="77"/>
      <c r="LBC890" s="77"/>
      <c r="LBD890" s="77"/>
      <c r="LBE890" s="77"/>
      <c r="LBF890" s="77"/>
      <c r="LBG890" s="77"/>
      <c r="LBH890" s="77"/>
      <c r="LBI890" s="77"/>
      <c r="LBJ890" s="77"/>
      <c r="LBK890" s="77"/>
      <c r="LBL890" s="77"/>
      <c r="LBM890" s="77"/>
      <c r="LBN890" s="77"/>
      <c r="LBO890" s="77"/>
      <c r="LBP890" s="77"/>
      <c r="LBQ890" s="77"/>
      <c r="LBR890" s="77"/>
      <c r="LBS890" s="77"/>
      <c r="LBT890" s="77"/>
      <c r="LBU890" s="77"/>
      <c r="LBV890" s="77"/>
      <c r="LBW890" s="77"/>
      <c r="LBX890" s="77"/>
      <c r="LBY890" s="77"/>
      <c r="LBZ890" s="77"/>
      <c r="LCA890" s="77"/>
      <c r="LCB890" s="77"/>
      <c r="LCC890" s="77"/>
      <c r="LCD890" s="77"/>
      <c r="LCE890" s="77"/>
      <c r="LCF890" s="77"/>
      <c r="LCG890" s="77"/>
      <c r="LCH890" s="77"/>
      <c r="LCI890" s="77"/>
      <c r="LCJ890" s="77"/>
      <c r="LCK890" s="77"/>
      <c r="LCL890" s="77"/>
      <c r="LCM890" s="77"/>
      <c r="LCN890" s="77"/>
      <c r="LCO890" s="77"/>
      <c r="LCP890" s="77"/>
      <c r="LCQ890" s="77"/>
      <c r="LCR890" s="77"/>
      <c r="LCS890" s="77"/>
      <c r="LCT890" s="77"/>
      <c r="LCU890" s="77"/>
      <c r="LCV890" s="77"/>
      <c r="LCW890" s="77"/>
      <c r="LCX890" s="77"/>
      <c r="LCY890" s="77"/>
      <c r="LCZ890" s="77"/>
      <c r="LDA890" s="77"/>
      <c r="LDB890" s="77"/>
      <c r="LDC890" s="77"/>
      <c r="LDD890" s="77"/>
      <c r="LDE890" s="77"/>
      <c r="LDF890" s="77"/>
      <c r="LDG890" s="77"/>
      <c r="LDH890" s="77"/>
      <c r="LDI890" s="77"/>
      <c r="LDJ890" s="77"/>
      <c r="LDK890" s="77"/>
      <c r="LDL890" s="77"/>
      <c r="LDM890" s="77"/>
      <c r="LDN890" s="77"/>
      <c r="LDO890" s="77"/>
      <c r="LDP890" s="77"/>
      <c r="LDQ890" s="77"/>
      <c r="LDR890" s="77"/>
      <c r="LDS890" s="77"/>
      <c r="LDT890" s="77"/>
      <c r="LDU890" s="77"/>
      <c r="LDV890" s="77"/>
      <c r="LDW890" s="77"/>
      <c r="LDX890" s="77"/>
      <c r="LDY890" s="77"/>
      <c r="LDZ890" s="77"/>
      <c r="LEA890" s="77"/>
      <c r="LEB890" s="77"/>
      <c r="LEC890" s="77"/>
      <c r="LED890" s="77"/>
      <c r="LEE890" s="77"/>
      <c r="LEF890" s="77"/>
      <c r="LEG890" s="77"/>
      <c r="LEH890" s="77"/>
      <c r="LEI890" s="77"/>
      <c r="LEJ890" s="77"/>
      <c r="LEK890" s="77"/>
      <c r="LEL890" s="77"/>
      <c r="LEM890" s="77"/>
      <c r="LEN890" s="77"/>
      <c r="LEO890" s="77"/>
      <c r="LEP890" s="77"/>
      <c r="LEQ890" s="77"/>
      <c r="LER890" s="77"/>
      <c r="LES890" s="77"/>
      <c r="LET890" s="77"/>
      <c r="LEU890" s="77"/>
      <c r="LEV890" s="77"/>
      <c r="LEW890" s="77"/>
      <c r="LEX890" s="77"/>
      <c r="LEY890" s="77"/>
      <c r="LEZ890" s="77"/>
      <c r="LFA890" s="77"/>
      <c r="LFB890" s="77"/>
      <c r="LFC890" s="77"/>
      <c r="LFD890" s="77"/>
      <c r="LFE890" s="77"/>
      <c r="LFF890" s="77"/>
      <c r="LFG890" s="77"/>
      <c r="LFH890" s="77"/>
      <c r="LFI890" s="77"/>
      <c r="LFJ890" s="77"/>
      <c r="LFK890" s="77"/>
      <c r="LFL890" s="77"/>
      <c r="LFM890" s="77"/>
      <c r="LFN890" s="77"/>
      <c r="LFO890" s="77"/>
      <c r="LFP890" s="77"/>
      <c r="LFQ890" s="77"/>
      <c r="LFR890" s="77"/>
      <c r="LFS890" s="77"/>
      <c r="LFT890" s="77"/>
      <c r="LFU890" s="77"/>
      <c r="LFV890" s="77"/>
      <c r="LFW890" s="77"/>
      <c r="LFX890" s="77"/>
      <c r="LFY890" s="77"/>
      <c r="LFZ890" s="77"/>
      <c r="LGA890" s="77"/>
      <c r="LGB890" s="77"/>
      <c r="LGC890" s="77"/>
      <c r="LGD890" s="77"/>
      <c r="LGE890" s="77"/>
      <c r="LGF890" s="77"/>
      <c r="LGG890" s="77"/>
      <c r="LGH890" s="77"/>
      <c r="LGI890" s="77"/>
      <c r="LGJ890" s="77"/>
      <c r="LGK890" s="77"/>
      <c r="LGL890" s="77"/>
      <c r="LGM890" s="77"/>
      <c r="LGN890" s="77"/>
      <c r="LGO890" s="77"/>
      <c r="LGP890" s="77"/>
      <c r="LGQ890" s="77"/>
      <c r="LGR890" s="77"/>
      <c r="LGS890" s="77"/>
      <c r="LGT890" s="77"/>
      <c r="LGU890" s="77"/>
      <c r="LGV890" s="77"/>
      <c r="LGW890" s="77"/>
      <c r="LGX890" s="77"/>
      <c r="LGY890" s="77"/>
      <c r="LGZ890" s="77"/>
      <c r="LHA890" s="77"/>
      <c r="LHB890" s="77"/>
      <c r="LHC890" s="77"/>
      <c r="LHD890" s="77"/>
      <c r="LHE890" s="77"/>
      <c r="LHF890" s="77"/>
      <c r="LHG890" s="77"/>
      <c r="LHH890" s="77"/>
      <c r="LHI890" s="77"/>
      <c r="LHJ890" s="77"/>
      <c r="LHK890" s="77"/>
      <c r="LHL890" s="77"/>
      <c r="LHM890" s="77"/>
      <c r="LHN890" s="77"/>
      <c r="LHO890" s="77"/>
      <c r="LHP890" s="77"/>
      <c r="LHQ890" s="77"/>
      <c r="LHR890" s="77"/>
      <c r="LHS890" s="77"/>
      <c r="LHT890" s="77"/>
      <c r="LHU890" s="77"/>
      <c r="LHV890" s="77"/>
      <c r="LHW890" s="77"/>
      <c r="LHX890" s="77"/>
      <c r="LHY890" s="77"/>
      <c r="LHZ890" s="77"/>
      <c r="LIA890" s="77"/>
      <c r="LIB890" s="77"/>
      <c r="LIC890" s="77"/>
      <c r="LID890" s="77"/>
      <c r="LIE890" s="77"/>
      <c r="LIF890" s="77"/>
      <c r="LIG890" s="77"/>
      <c r="LIH890" s="77"/>
      <c r="LII890" s="77"/>
      <c r="LIJ890" s="77"/>
      <c r="LIK890" s="77"/>
      <c r="LIL890" s="77"/>
      <c r="LIM890" s="77"/>
      <c r="LIN890" s="77"/>
      <c r="LIO890" s="77"/>
      <c r="LIP890" s="77"/>
      <c r="LIQ890" s="77"/>
      <c r="LIR890" s="77"/>
      <c r="LIS890" s="77"/>
      <c r="LIT890" s="77"/>
      <c r="LIU890" s="77"/>
      <c r="LIV890" s="77"/>
      <c r="LIW890" s="77"/>
      <c r="LIX890" s="77"/>
      <c r="LIY890" s="77"/>
      <c r="LIZ890" s="77"/>
      <c r="LJA890" s="77"/>
      <c r="LJB890" s="77"/>
      <c r="LJC890" s="77"/>
      <c r="LJD890" s="77"/>
      <c r="LJE890" s="77"/>
      <c r="LJF890" s="77"/>
      <c r="LJG890" s="77"/>
      <c r="LJH890" s="77"/>
      <c r="LJI890" s="77"/>
      <c r="LJJ890" s="77"/>
      <c r="LJK890" s="77"/>
      <c r="LJL890" s="77"/>
      <c r="LJM890" s="77"/>
      <c r="LJN890" s="77"/>
      <c r="LJO890" s="77"/>
      <c r="LJP890" s="77"/>
      <c r="LJQ890" s="77"/>
      <c r="LJR890" s="77"/>
      <c r="LJS890" s="77"/>
      <c r="LJT890" s="77"/>
      <c r="LJU890" s="77"/>
      <c r="LJV890" s="77"/>
      <c r="LJW890" s="77"/>
      <c r="LJX890" s="77"/>
      <c r="LJY890" s="77"/>
      <c r="LJZ890" s="77"/>
      <c r="LKA890" s="77"/>
      <c r="LKB890" s="77"/>
      <c r="LKC890" s="77"/>
      <c r="LKD890" s="77"/>
      <c r="LKE890" s="77"/>
      <c r="LKF890" s="77"/>
      <c r="LKG890" s="77"/>
      <c r="LKH890" s="77"/>
      <c r="LKI890" s="77"/>
      <c r="LKJ890" s="77"/>
      <c r="LKK890" s="77"/>
      <c r="LKL890" s="77"/>
      <c r="LKM890" s="77"/>
      <c r="LKN890" s="77"/>
      <c r="LKO890" s="77"/>
      <c r="LKP890" s="77"/>
      <c r="LKQ890" s="77"/>
      <c r="LKR890" s="77"/>
      <c r="LKS890" s="77"/>
      <c r="LKT890" s="77"/>
      <c r="LKU890" s="77"/>
      <c r="LKV890" s="77"/>
      <c r="LKW890" s="77"/>
      <c r="LKX890" s="77"/>
      <c r="LKY890" s="77"/>
      <c r="LKZ890" s="77"/>
      <c r="LLA890" s="77"/>
      <c r="LLB890" s="77"/>
      <c r="LLC890" s="77"/>
      <c r="LLD890" s="77"/>
      <c r="LLE890" s="77"/>
      <c r="LLF890" s="77"/>
      <c r="LLG890" s="77"/>
      <c r="LLH890" s="77"/>
      <c r="LLI890" s="77"/>
      <c r="LLJ890" s="77"/>
      <c r="LLK890" s="77"/>
      <c r="LLL890" s="77"/>
      <c r="LLM890" s="77"/>
      <c r="LLN890" s="77"/>
      <c r="LLO890" s="77"/>
      <c r="LLP890" s="77"/>
      <c r="LLQ890" s="77"/>
      <c r="LLR890" s="77"/>
      <c r="LLS890" s="77"/>
      <c r="LLT890" s="77"/>
      <c r="LLU890" s="77"/>
      <c r="LLV890" s="77"/>
      <c r="LLW890" s="77"/>
      <c r="LLX890" s="77"/>
      <c r="LLY890" s="77"/>
      <c r="LLZ890" s="77"/>
      <c r="LMA890" s="77"/>
      <c r="LMB890" s="77"/>
      <c r="LMC890" s="77"/>
      <c r="LMD890" s="77"/>
      <c r="LME890" s="77"/>
      <c r="LMF890" s="77"/>
      <c r="LMG890" s="77"/>
      <c r="LMH890" s="77"/>
      <c r="LMI890" s="77"/>
      <c r="LMJ890" s="77"/>
      <c r="LMK890" s="77"/>
      <c r="LML890" s="77"/>
      <c r="LMM890" s="77"/>
      <c r="LMN890" s="77"/>
      <c r="LMO890" s="77"/>
      <c r="LMP890" s="77"/>
      <c r="LMQ890" s="77"/>
      <c r="LMR890" s="77"/>
      <c r="LMS890" s="77"/>
      <c r="LMT890" s="77"/>
      <c r="LMU890" s="77"/>
      <c r="LMV890" s="77"/>
      <c r="LMW890" s="77"/>
      <c r="LMX890" s="77"/>
      <c r="LMY890" s="77"/>
      <c r="LMZ890" s="77"/>
      <c r="LNA890" s="77"/>
      <c r="LNB890" s="77"/>
      <c r="LNC890" s="77"/>
      <c r="LND890" s="77"/>
      <c r="LNE890" s="77"/>
      <c r="LNF890" s="77"/>
      <c r="LNG890" s="77"/>
      <c r="LNH890" s="77"/>
      <c r="LNI890" s="77"/>
      <c r="LNJ890" s="77"/>
      <c r="LNK890" s="77"/>
      <c r="LNL890" s="77"/>
      <c r="LNM890" s="77"/>
      <c r="LNN890" s="77"/>
      <c r="LNO890" s="77"/>
      <c r="LNP890" s="77"/>
      <c r="LNQ890" s="77"/>
      <c r="LNR890" s="77"/>
      <c r="LNS890" s="77"/>
      <c r="LNT890" s="77"/>
      <c r="LNU890" s="77"/>
      <c r="LNV890" s="77"/>
      <c r="LNW890" s="77"/>
      <c r="LNX890" s="77"/>
      <c r="LNY890" s="77"/>
      <c r="LNZ890" s="77"/>
      <c r="LOA890" s="77"/>
      <c r="LOB890" s="77"/>
      <c r="LOC890" s="77"/>
      <c r="LOD890" s="77"/>
      <c r="LOE890" s="77"/>
      <c r="LOF890" s="77"/>
      <c r="LOG890" s="77"/>
      <c r="LOH890" s="77"/>
      <c r="LOI890" s="77"/>
      <c r="LOJ890" s="77"/>
      <c r="LOK890" s="77"/>
      <c r="LOL890" s="77"/>
      <c r="LOM890" s="77"/>
      <c r="LON890" s="77"/>
      <c r="LOO890" s="77"/>
      <c r="LOP890" s="77"/>
      <c r="LOQ890" s="77"/>
      <c r="LOR890" s="77"/>
      <c r="LOS890" s="77"/>
      <c r="LOT890" s="77"/>
      <c r="LOU890" s="77"/>
      <c r="LOV890" s="77"/>
      <c r="LOW890" s="77"/>
      <c r="LOX890" s="77"/>
      <c r="LOY890" s="77"/>
      <c r="LOZ890" s="77"/>
      <c r="LPA890" s="77"/>
      <c r="LPB890" s="77"/>
      <c r="LPC890" s="77"/>
      <c r="LPD890" s="77"/>
      <c r="LPE890" s="77"/>
      <c r="LPF890" s="77"/>
      <c r="LPG890" s="77"/>
      <c r="LPH890" s="77"/>
      <c r="LPI890" s="77"/>
      <c r="LPJ890" s="77"/>
      <c r="LPK890" s="77"/>
      <c r="LPL890" s="77"/>
      <c r="LPM890" s="77"/>
      <c r="LPN890" s="77"/>
      <c r="LPO890" s="77"/>
      <c r="LPP890" s="77"/>
      <c r="LPQ890" s="77"/>
      <c r="LPR890" s="77"/>
      <c r="LPS890" s="77"/>
      <c r="LPT890" s="77"/>
      <c r="LPU890" s="77"/>
      <c r="LPV890" s="77"/>
      <c r="LPW890" s="77"/>
      <c r="LPX890" s="77"/>
      <c r="LPY890" s="77"/>
      <c r="LPZ890" s="77"/>
      <c r="LQA890" s="77"/>
      <c r="LQB890" s="77"/>
      <c r="LQC890" s="77"/>
      <c r="LQD890" s="77"/>
      <c r="LQE890" s="77"/>
      <c r="LQF890" s="77"/>
      <c r="LQG890" s="77"/>
      <c r="LQH890" s="77"/>
      <c r="LQI890" s="77"/>
      <c r="LQJ890" s="77"/>
      <c r="LQK890" s="77"/>
      <c r="LQL890" s="77"/>
      <c r="LQM890" s="77"/>
      <c r="LQN890" s="77"/>
      <c r="LQO890" s="77"/>
      <c r="LQP890" s="77"/>
      <c r="LQQ890" s="77"/>
      <c r="LQR890" s="77"/>
      <c r="LQS890" s="77"/>
      <c r="LQT890" s="77"/>
      <c r="LQU890" s="77"/>
      <c r="LQV890" s="77"/>
      <c r="LQW890" s="77"/>
      <c r="LQX890" s="77"/>
      <c r="LQY890" s="77"/>
      <c r="LQZ890" s="77"/>
      <c r="LRA890" s="77"/>
      <c r="LRB890" s="77"/>
      <c r="LRC890" s="77"/>
      <c r="LRD890" s="77"/>
      <c r="LRE890" s="77"/>
      <c r="LRF890" s="77"/>
      <c r="LRG890" s="77"/>
      <c r="LRH890" s="77"/>
      <c r="LRI890" s="77"/>
      <c r="LRJ890" s="77"/>
      <c r="LRK890" s="77"/>
      <c r="LRL890" s="77"/>
      <c r="LRM890" s="77"/>
      <c r="LRN890" s="77"/>
      <c r="LRO890" s="77"/>
      <c r="LRP890" s="77"/>
      <c r="LRQ890" s="77"/>
      <c r="LRR890" s="77"/>
      <c r="LRS890" s="77"/>
      <c r="LRT890" s="77"/>
      <c r="LRU890" s="77"/>
      <c r="LRV890" s="77"/>
      <c r="LRW890" s="77"/>
      <c r="LRX890" s="77"/>
      <c r="LRY890" s="77"/>
      <c r="LRZ890" s="77"/>
      <c r="LSA890" s="77"/>
      <c r="LSB890" s="77"/>
      <c r="LSC890" s="77"/>
      <c r="LSD890" s="77"/>
      <c r="LSE890" s="77"/>
      <c r="LSF890" s="77"/>
      <c r="LSG890" s="77"/>
      <c r="LSH890" s="77"/>
      <c r="LSI890" s="77"/>
      <c r="LSJ890" s="77"/>
      <c r="LSK890" s="77"/>
      <c r="LSL890" s="77"/>
      <c r="LSM890" s="77"/>
      <c r="LSN890" s="77"/>
      <c r="LSO890" s="77"/>
      <c r="LSP890" s="77"/>
      <c r="LSQ890" s="77"/>
      <c r="LSR890" s="77"/>
      <c r="LSS890" s="77"/>
      <c r="LST890" s="77"/>
      <c r="LSU890" s="77"/>
      <c r="LSV890" s="77"/>
      <c r="LSW890" s="77"/>
      <c r="LSX890" s="77"/>
      <c r="LSY890" s="77"/>
      <c r="LSZ890" s="77"/>
      <c r="LTA890" s="77"/>
      <c r="LTB890" s="77"/>
      <c r="LTC890" s="77"/>
      <c r="LTD890" s="77"/>
      <c r="LTE890" s="77"/>
      <c r="LTF890" s="77"/>
      <c r="LTG890" s="77"/>
      <c r="LTH890" s="77"/>
      <c r="LTI890" s="77"/>
      <c r="LTJ890" s="77"/>
      <c r="LTK890" s="77"/>
      <c r="LTL890" s="77"/>
      <c r="LTM890" s="77"/>
      <c r="LTN890" s="77"/>
      <c r="LTO890" s="77"/>
      <c r="LTP890" s="77"/>
      <c r="LTQ890" s="77"/>
      <c r="LTR890" s="77"/>
      <c r="LTS890" s="77"/>
      <c r="LTT890" s="77"/>
      <c r="LTU890" s="77"/>
      <c r="LTV890" s="77"/>
      <c r="LTW890" s="77"/>
      <c r="LTX890" s="77"/>
      <c r="LTY890" s="77"/>
      <c r="LTZ890" s="77"/>
      <c r="LUA890" s="77"/>
      <c r="LUB890" s="77"/>
      <c r="LUC890" s="77"/>
      <c r="LUD890" s="77"/>
      <c r="LUE890" s="77"/>
      <c r="LUF890" s="77"/>
      <c r="LUG890" s="77"/>
      <c r="LUH890" s="77"/>
      <c r="LUI890" s="77"/>
      <c r="LUJ890" s="77"/>
      <c r="LUK890" s="77"/>
      <c r="LUL890" s="77"/>
      <c r="LUM890" s="77"/>
      <c r="LUN890" s="77"/>
      <c r="LUO890" s="77"/>
      <c r="LUP890" s="77"/>
      <c r="LUQ890" s="77"/>
      <c r="LUR890" s="77"/>
      <c r="LUS890" s="77"/>
      <c r="LUT890" s="77"/>
      <c r="LUU890" s="77"/>
      <c r="LUV890" s="77"/>
      <c r="LUW890" s="77"/>
      <c r="LUX890" s="77"/>
      <c r="LUY890" s="77"/>
      <c r="LUZ890" s="77"/>
      <c r="LVA890" s="77"/>
      <c r="LVB890" s="77"/>
      <c r="LVC890" s="77"/>
      <c r="LVD890" s="77"/>
      <c r="LVE890" s="77"/>
      <c r="LVF890" s="77"/>
      <c r="LVG890" s="77"/>
      <c r="LVH890" s="77"/>
      <c r="LVI890" s="77"/>
      <c r="LVJ890" s="77"/>
      <c r="LVK890" s="77"/>
      <c r="LVL890" s="77"/>
      <c r="LVM890" s="77"/>
      <c r="LVN890" s="77"/>
      <c r="LVO890" s="77"/>
      <c r="LVP890" s="77"/>
      <c r="LVQ890" s="77"/>
      <c r="LVR890" s="77"/>
      <c r="LVS890" s="77"/>
      <c r="LVT890" s="77"/>
      <c r="LVU890" s="77"/>
      <c r="LVV890" s="77"/>
      <c r="LVW890" s="77"/>
      <c r="LVX890" s="77"/>
      <c r="LVY890" s="77"/>
      <c r="LVZ890" s="77"/>
      <c r="LWA890" s="77"/>
      <c r="LWB890" s="77"/>
      <c r="LWC890" s="77"/>
      <c r="LWD890" s="77"/>
      <c r="LWE890" s="77"/>
      <c r="LWF890" s="77"/>
      <c r="LWG890" s="77"/>
      <c r="LWH890" s="77"/>
      <c r="LWI890" s="77"/>
      <c r="LWJ890" s="77"/>
      <c r="LWK890" s="77"/>
      <c r="LWL890" s="77"/>
      <c r="LWM890" s="77"/>
      <c r="LWN890" s="77"/>
      <c r="LWO890" s="77"/>
      <c r="LWP890" s="77"/>
      <c r="LWQ890" s="77"/>
      <c r="LWR890" s="77"/>
      <c r="LWS890" s="77"/>
      <c r="LWT890" s="77"/>
      <c r="LWU890" s="77"/>
      <c r="LWV890" s="77"/>
      <c r="LWW890" s="77"/>
      <c r="LWX890" s="77"/>
      <c r="LWY890" s="77"/>
      <c r="LWZ890" s="77"/>
      <c r="LXA890" s="77"/>
      <c r="LXB890" s="77"/>
      <c r="LXC890" s="77"/>
      <c r="LXD890" s="77"/>
      <c r="LXE890" s="77"/>
      <c r="LXF890" s="77"/>
      <c r="LXG890" s="77"/>
      <c r="LXH890" s="77"/>
      <c r="LXI890" s="77"/>
      <c r="LXJ890" s="77"/>
      <c r="LXK890" s="77"/>
      <c r="LXL890" s="77"/>
      <c r="LXM890" s="77"/>
      <c r="LXN890" s="77"/>
      <c r="LXO890" s="77"/>
      <c r="LXP890" s="77"/>
      <c r="LXQ890" s="77"/>
      <c r="LXR890" s="77"/>
      <c r="LXS890" s="77"/>
      <c r="LXT890" s="77"/>
      <c r="LXU890" s="77"/>
      <c r="LXV890" s="77"/>
      <c r="LXW890" s="77"/>
      <c r="LXX890" s="77"/>
      <c r="LXY890" s="77"/>
      <c r="LXZ890" s="77"/>
      <c r="LYA890" s="77"/>
      <c r="LYB890" s="77"/>
      <c r="LYC890" s="77"/>
      <c r="LYD890" s="77"/>
      <c r="LYE890" s="77"/>
      <c r="LYF890" s="77"/>
      <c r="LYG890" s="77"/>
      <c r="LYH890" s="77"/>
      <c r="LYI890" s="77"/>
      <c r="LYJ890" s="77"/>
      <c r="LYK890" s="77"/>
      <c r="LYL890" s="77"/>
      <c r="LYM890" s="77"/>
      <c r="LYN890" s="77"/>
      <c r="LYO890" s="77"/>
      <c r="LYP890" s="77"/>
      <c r="LYQ890" s="77"/>
      <c r="LYR890" s="77"/>
      <c r="LYS890" s="77"/>
      <c r="LYT890" s="77"/>
      <c r="LYU890" s="77"/>
      <c r="LYV890" s="77"/>
      <c r="LYW890" s="77"/>
      <c r="LYX890" s="77"/>
      <c r="LYY890" s="77"/>
      <c r="LYZ890" s="77"/>
      <c r="LZA890" s="77"/>
      <c r="LZB890" s="77"/>
      <c r="LZC890" s="77"/>
      <c r="LZD890" s="77"/>
      <c r="LZE890" s="77"/>
      <c r="LZF890" s="77"/>
      <c r="LZG890" s="77"/>
      <c r="LZH890" s="77"/>
      <c r="LZI890" s="77"/>
      <c r="LZJ890" s="77"/>
      <c r="LZK890" s="77"/>
      <c r="LZL890" s="77"/>
      <c r="LZM890" s="77"/>
      <c r="LZN890" s="77"/>
      <c r="LZO890" s="77"/>
      <c r="LZP890" s="77"/>
      <c r="LZQ890" s="77"/>
      <c r="LZR890" s="77"/>
      <c r="LZS890" s="77"/>
      <c r="LZT890" s="77"/>
      <c r="LZU890" s="77"/>
      <c r="LZV890" s="77"/>
      <c r="LZW890" s="77"/>
      <c r="LZX890" s="77"/>
      <c r="LZY890" s="77"/>
      <c r="LZZ890" s="77"/>
      <c r="MAA890" s="77"/>
      <c r="MAB890" s="77"/>
      <c r="MAC890" s="77"/>
      <c r="MAD890" s="77"/>
      <c r="MAE890" s="77"/>
      <c r="MAF890" s="77"/>
      <c r="MAG890" s="77"/>
      <c r="MAH890" s="77"/>
      <c r="MAI890" s="77"/>
      <c r="MAJ890" s="77"/>
      <c r="MAK890" s="77"/>
      <c r="MAL890" s="77"/>
      <c r="MAM890" s="77"/>
      <c r="MAN890" s="77"/>
      <c r="MAO890" s="77"/>
      <c r="MAP890" s="77"/>
      <c r="MAQ890" s="77"/>
      <c r="MAR890" s="77"/>
      <c r="MAS890" s="77"/>
      <c r="MAT890" s="77"/>
      <c r="MAU890" s="77"/>
      <c r="MAV890" s="77"/>
      <c r="MAW890" s="77"/>
      <c r="MAX890" s="77"/>
      <c r="MAY890" s="77"/>
      <c r="MAZ890" s="77"/>
      <c r="MBA890" s="77"/>
      <c r="MBB890" s="77"/>
      <c r="MBC890" s="77"/>
      <c r="MBD890" s="77"/>
      <c r="MBE890" s="77"/>
      <c r="MBF890" s="77"/>
      <c r="MBG890" s="77"/>
      <c r="MBH890" s="77"/>
      <c r="MBI890" s="77"/>
      <c r="MBJ890" s="77"/>
      <c r="MBK890" s="77"/>
      <c r="MBL890" s="77"/>
      <c r="MBM890" s="77"/>
      <c r="MBN890" s="77"/>
      <c r="MBO890" s="77"/>
      <c r="MBP890" s="77"/>
      <c r="MBQ890" s="77"/>
      <c r="MBR890" s="77"/>
      <c r="MBS890" s="77"/>
      <c r="MBT890" s="77"/>
      <c r="MBU890" s="77"/>
      <c r="MBV890" s="77"/>
      <c r="MBW890" s="77"/>
      <c r="MBX890" s="77"/>
      <c r="MBY890" s="77"/>
      <c r="MBZ890" s="77"/>
      <c r="MCA890" s="77"/>
      <c r="MCB890" s="77"/>
      <c r="MCC890" s="77"/>
      <c r="MCD890" s="77"/>
      <c r="MCE890" s="77"/>
      <c r="MCF890" s="77"/>
      <c r="MCG890" s="77"/>
      <c r="MCH890" s="77"/>
      <c r="MCI890" s="77"/>
      <c r="MCJ890" s="77"/>
      <c r="MCK890" s="77"/>
      <c r="MCL890" s="77"/>
      <c r="MCM890" s="77"/>
      <c r="MCN890" s="77"/>
      <c r="MCO890" s="77"/>
      <c r="MCP890" s="77"/>
      <c r="MCQ890" s="77"/>
      <c r="MCR890" s="77"/>
      <c r="MCS890" s="77"/>
      <c r="MCT890" s="77"/>
      <c r="MCU890" s="77"/>
      <c r="MCV890" s="77"/>
      <c r="MCW890" s="77"/>
      <c r="MCX890" s="77"/>
      <c r="MCY890" s="77"/>
      <c r="MCZ890" s="77"/>
      <c r="MDA890" s="77"/>
      <c r="MDB890" s="77"/>
      <c r="MDC890" s="77"/>
      <c r="MDD890" s="77"/>
      <c r="MDE890" s="77"/>
      <c r="MDF890" s="77"/>
      <c r="MDG890" s="77"/>
      <c r="MDH890" s="77"/>
      <c r="MDI890" s="77"/>
      <c r="MDJ890" s="77"/>
      <c r="MDK890" s="77"/>
      <c r="MDL890" s="77"/>
      <c r="MDM890" s="77"/>
      <c r="MDN890" s="77"/>
      <c r="MDO890" s="77"/>
      <c r="MDP890" s="77"/>
      <c r="MDQ890" s="77"/>
      <c r="MDR890" s="77"/>
      <c r="MDS890" s="77"/>
      <c r="MDT890" s="77"/>
      <c r="MDU890" s="77"/>
      <c r="MDV890" s="77"/>
      <c r="MDW890" s="77"/>
      <c r="MDX890" s="77"/>
      <c r="MDY890" s="77"/>
      <c r="MDZ890" s="77"/>
      <c r="MEA890" s="77"/>
      <c r="MEB890" s="77"/>
      <c r="MEC890" s="77"/>
      <c r="MED890" s="77"/>
      <c r="MEE890" s="77"/>
      <c r="MEF890" s="77"/>
      <c r="MEG890" s="77"/>
      <c r="MEH890" s="77"/>
      <c r="MEI890" s="77"/>
      <c r="MEJ890" s="77"/>
      <c r="MEK890" s="77"/>
      <c r="MEL890" s="77"/>
      <c r="MEM890" s="77"/>
      <c r="MEN890" s="77"/>
      <c r="MEO890" s="77"/>
      <c r="MEP890" s="77"/>
      <c r="MEQ890" s="77"/>
      <c r="MER890" s="77"/>
      <c r="MES890" s="77"/>
      <c r="MET890" s="77"/>
      <c r="MEU890" s="77"/>
      <c r="MEV890" s="77"/>
      <c r="MEW890" s="77"/>
      <c r="MEX890" s="77"/>
      <c r="MEY890" s="77"/>
      <c r="MEZ890" s="77"/>
      <c r="MFA890" s="77"/>
      <c r="MFB890" s="77"/>
      <c r="MFC890" s="77"/>
      <c r="MFD890" s="77"/>
      <c r="MFE890" s="77"/>
      <c r="MFF890" s="77"/>
      <c r="MFG890" s="77"/>
      <c r="MFH890" s="77"/>
      <c r="MFI890" s="77"/>
      <c r="MFJ890" s="77"/>
      <c r="MFK890" s="77"/>
      <c r="MFL890" s="77"/>
      <c r="MFM890" s="77"/>
      <c r="MFN890" s="77"/>
      <c r="MFO890" s="77"/>
      <c r="MFP890" s="77"/>
      <c r="MFQ890" s="77"/>
      <c r="MFR890" s="77"/>
      <c r="MFS890" s="77"/>
      <c r="MFT890" s="77"/>
      <c r="MFU890" s="77"/>
      <c r="MFV890" s="77"/>
      <c r="MFW890" s="77"/>
      <c r="MFX890" s="77"/>
      <c r="MFY890" s="77"/>
      <c r="MFZ890" s="77"/>
      <c r="MGA890" s="77"/>
      <c r="MGB890" s="77"/>
      <c r="MGC890" s="77"/>
      <c r="MGD890" s="77"/>
      <c r="MGE890" s="77"/>
      <c r="MGF890" s="77"/>
      <c r="MGG890" s="77"/>
      <c r="MGH890" s="77"/>
      <c r="MGI890" s="77"/>
      <c r="MGJ890" s="77"/>
      <c r="MGK890" s="77"/>
      <c r="MGL890" s="77"/>
      <c r="MGM890" s="77"/>
      <c r="MGN890" s="77"/>
      <c r="MGO890" s="77"/>
      <c r="MGP890" s="77"/>
      <c r="MGQ890" s="77"/>
      <c r="MGR890" s="77"/>
      <c r="MGS890" s="77"/>
      <c r="MGT890" s="77"/>
      <c r="MGU890" s="77"/>
      <c r="MGV890" s="77"/>
      <c r="MGW890" s="77"/>
      <c r="MGX890" s="77"/>
      <c r="MGY890" s="77"/>
      <c r="MGZ890" s="77"/>
      <c r="MHA890" s="77"/>
      <c r="MHB890" s="77"/>
      <c r="MHC890" s="77"/>
      <c r="MHD890" s="77"/>
      <c r="MHE890" s="77"/>
      <c r="MHF890" s="77"/>
      <c r="MHG890" s="77"/>
      <c r="MHH890" s="77"/>
      <c r="MHI890" s="77"/>
      <c r="MHJ890" s="77"/>
      <c r="MHK890" s="77"/>
      <c r="MHL890" s="77"/>
      <c r="MHM890" s="77"/>
      <c r="MHN890" s="77"/>
      <c r="MHO890" s="77"/>
      <c r="MHP890" s="77"/>
      <c r="MHQ890" s="77"/>
      <c r="MHR890" s="77"/>
      <c r="MHS890" s="77"/>
      <c r="MHT890" s="77"/>
      <c r="MHU890" s="77"/>
      <c r="MHV890" s="77"/>
      <c r="MHW890" s="77"/>
      <c r="MHX890" s="77"/>
      <c r="MHY890" s="77"/>
      <c r="MHZ890" s="77"/>
      <c r="MIA890" s="77"/>
      <c r="MIB890" s="77"/>
      <c r="MIC890" s="77"/>
      <c r="MID890" s="77"/>
      <c r="MIE890" s="77"/>
      <c r="MIF890" s="77"/>
      <c r="MIG890" s="77"/>
      <c r="MIH890" s="77"/>
      <c r="MII890" s="77"/>
      <c r="MIJ890" s="77"/>
      <c r="MIK890" s="77"/>
      <c r="MIL890" s="77"/>
      <c r="MIM890" s="77"/>
      <c r="MIN890" s="77"/>
      <c r="MIO890" s="77"/>
      <c r="MIP890" s="77"/>
      <c r="MIQ890" s="77"/>
      <c r="MIR890" s="77"/>
      <c r="MIS890" s="77"/>
      <c r="MIT890" s="77"/>
      <c r="MIU890" s="77"/>
      <c r="MIV890" s="77"/>
      <c r="MIW890" s="77"/>
      <c r="MIX890" s="77"/>
      <c r="MIY890" s="77"/>
      <c r="MIZ890" s="77"/>
      <c r="MJA890" s="77"/>
      <c r="MJB890" s="77"/>
      <c r="MJC890" s="77"/>
      <c r="MJD890" s="77"/>
      <c r="MJE890" s="77"/>
      <c r="MJF890" s="77"/>
      <c r="MJG890" s="77"/>
      <c r="MJH890" s="77"/>
      <c r="MJI890" s="77"/>
      <c r="MJJ890" s="77"/>
      <c r="MJK890" s="77"/>
      <c r="MJL890" s="77"/>
      <c r="MJM890" s="77"/>
      <c r="MJN890" s="77"/>
      <c r="MJO890" s="77"/>
      <c r="MJP890" s="77"/>
      <c r="MJQ890" s="77"/>
      <c r="MJR890" s="77"/>
      <c r="MJS890" s="77"/>
      <c r="MJT890" s="77"/>
      <c r="MJU890" s="77"/>
      <c r="MJV890" s="77"/>
      <c r="MJW890" s="77"/>
      <c r="MJX890" s="77"/>
      <c r="MJY890" s="77"/>
      <c r="MJZ890" s="77"/>
      <c r="MKA890" s="77"/>
      <c r="MKB890" s="77"/>
      <c r="MKC890" s="77"/>
      <c r="MKD890" s="77"/>
      <c r="MKE890" s="77"/>
      <c r="MKF890" s="77"/>
      <c r="MKG890" s="77"/>
      <c r="MKH890" s="77"/>
      <c r="MKI890" s="77"/>
      <c r="MKJ890" s="77"/>
      <c r="MKK890" s="77"/>
      <c r="MKL890" s="77"/>
      <c r="MKM890" s="77"/>
      <c r="MKN890" s="77"/>
      <c r="MKO890" s="77"/>
      <c r="MKP890" s="77"/>
      <c r="MKQ890" s="77"/>
      <c r="MKR890" s="77"/>
      <c r="MKS890" s="77"/>
      <c r="MKT890" s="77"/>
      <c r="MKU890" s="77"/>
      <c r="MKV890" s="77"/>
      <c r="MKW890" s="77"/>
      <c r="MKX890" s="77"/>
      <c r="MKY890" s="77"/>
      <c r="MKZ890" s="77"/>
      <c r="MLA890" s="77"/>
      <c r="MLB890" s="77"/>
      <c r="MLC890" s="77"/>
      <c r="MLD890" s="77"/>
      <c r="MLE890" s="77"/>
      <c r="MLF890" s="77"/>
      <c r="MLG890" s="77"/>
      <c r="MLH890" s="77"/>
      <c r="MLI890" s="77"/>
      <c r="MLJ890" s="77"/>
      <c r="MLK890" s="77"/>
      <c r="MLL890" s="77"/>
      <c r="MLM890" s="77"/>
      <c r="MLN890" s="77"/>
      <c r="MLO890" s="77"/>
      <c r="MLP890" s="77"/>
      <c r="MLQ890" s="77"/>
      <c r="MLR890" s="77"/>
      <c r="MLS890" s="77"/>
      <c r="MLT890" s="77"/>
      <c r="MLU890" s="77"/>
      <c r="MLV890" s="77"/>
      <c r="MLW890" s="77"/>
      <c r="MLX890" s="77"/>
      <c r="MLY890" s="77"/>
      <c r="MLZ890" s="77"/>
      <c r="MMA890" s="77"/>
      <c r="MMB890" s="77"/>
      <c r="MMC890" s="77"/>
      <c r="MMD890" s="77"/>
      <c r="MME890" s="77"/>
      <c r="MMF890" s="77"/>
      <c r="MMG890" s="77"/>
      <c r="MMH890" s="77"/>
      <c r="MMI890" s="77"/>
      <c r="MMJ890" s="77"/>
      <c r="MMK890" s="77"/>
      <c r="MML890" s="77"/>
      <c r="MMM890" s="77"/>
      <c r="MMN890" s="77"/>
      <c r="MMO890" s="77"/>
      <c r="MMP890" s="77"/>
      <c r="MMQ890" s="77"/>
      <c r="MMR890" s="77"/>
      <c r="MMS890" s="77"/>
      <c r="MMT890" s="77"/>
      <c r="MMU890" s="77"/>
      <c r="MMV890" s="77"/>
      <c r="MMW890" s="77"/>
      <c r="MMX890" s="77"/>
      <c r="MMY890" s="77"/>
      <c r="MMZ890" s="77"/>
      <c r="MNA890" s="77"/>
      <c r="MNB890" s="77"/>
      <c r="MNC890" s="77"/>
      <c r="MND890" s="77"/>
      <c r="MNE890" s="77"/>
      <c r="MNF890" s="77"/>
      <c r="MNG890" s="77"/>
      <c r="MNH890" s="77"/>
      <c r="MNI890" s="77"/>
      <c r="MNJ890" s="77"/>
      <c r="MNK890" s="77"/>
      <c r="MNL890" s="77"/>
      <c r="MNM890" s="77"/>
      <c r="MNN890" s="77"/>
      <c r="MNO890" s="77"/>
      <c r="MNP890" s="77"/>
      <c r="MNQ890" s="77"/>
      <c r="MNR890" s="77"/>
      <c r="MNS890" s="77"/>
      <c r="MNT890" s="77"/>
      <c r="MNU890" s="77"/>
      <c r="MNV890" s="77"/>
      <c r="MNW890" s="77"/>
      <c r="MNX890" s="77"/>
      <c r="MNY890" s="77"/>
      <c r="MNZ890" s="77"/>
      <c r="MOA890" s="77"/>
      <c r="MOB890" s="77"/>
      <c r="MOC890" s="77"/>
      <c r="MOD890" s="77"/>
      <c r="MOE890" s="77"/>
      <c r="MOF890" s="77"/>
      <c r="MOG890" s="77"/>
      <c r="MOH890" s="77"/>
      <c r="MOI890" s="77"/>
      <c r="MOJ890" s="77"/>
      <c r="MOK890" s="77"/>
      <c r="MOL890" s="77"/>
      <c r="MOM890" s="77"/>
      <c r="MON890" s="77"/>
      <c r="MOO890" s="77"/>
      <c r="MOP890" s="77"/>
      <c r="MOQ890" s="77"/>
      <c r="MOR890" s="77"/>
      <c r="MOS890" s="77"/>
      <c r="MOT890" s="77"/>
      <c r="MOU890" s="77"/>
      <c r="MOV890" s="77"/>
      <c r="MOW890" s="77"/>
      <c r="MOX890" s="77"/>
      <c r="MOY890" s="77"/>
      <c r="MOZ890" s="77"/>
      <c r="MPA890" s="77"/>
      <c r="MPB890" s="77"/>
      <c r="MPC890" s="77"/>
      <c r="MPD890" s="77"/>
      <c r="MPE890" s="77"/>
      <c r="MPF890" s="77"/>
      <c r="MPG890" s="77"/>
      <c r="MPH890" s="77"/>
      <c r="MPI890" s="77"/>
      <c r="MPJ890" s="77"/>
      <c r="MPK890" s="77"/>
      <c r="MPL890" s="77"/>
      <c r="MPM890" s="77"/>
      <c r="MPN890" s="77"/>
      <c r="MPO890" s="77"/>
      <c r="MPP890" s="77"/>
      <c r="MPQ890" s="77"/>
      <c r="MPR890" s="77"/>
      <c r="MPS890" s="77"/>
      <c r="MPT890" s="77"/>
      <c r="MPU890" s="77"/>
      <c r="MPV890" s="77"/>
      <c r="MPW890" s="77"/>
      <c r="MPX890" s="77"/>
      <c r="MPY890" s="77"/>
      <c r="MPZ890" s="77"/>
      <c r="MQA890" s="77"/>
      <c r="MQB890" s="77"/>
      <c r="MQC890" s="77"/>
      <c r="MQD890" s="77"/>
      <c r="MQE890" s="77"/>
      <c r="MQF890" s="77"/>
      <c r="MQG890" s="77"/>
      <c r="MQH890" s="77"/>
      <c r="MQI890" s="77"/>
      <c r="MQJ890" s="77"/>
      <c r="MQK890" s="77"/>
      <c r="MQL890" s="77"/>
      <c r="MQM890" s="77"/>
      <c r="MQN890" s="77"/>
      <c r="MQO890" s="77"/>
      <c r="MQP890" s="77"/>
      <c r="MQQ890" s="77"/>
      <c r="MQR890" s="77"/>
      <c r="MQS890" s="77"/>
      <c r="MQT890" s="77"/>
      <c r="MQU890" s="77"/>
      <c r="MQV890" s="77"/>
      <c r="MQW890" s="77"/>
      <c r="MQX890" s="77"/>
      <c r="MQY890" s="77"/>
      <c r="MQZ890" s="77"/>
      <c r="MRA890" s="77"/>
      <c r="MRB890" s="77"/>
      <c r="MRC890" s="77"/>
      <c r="MRD890" s="77"/>
      <c r="MRE890" s="77"/>
      <c r="MRF890" s="77"/>
      <c r="MRG890" s="77"/>
      <c r="MRH890" s="77"/>
      <c r="MRI890" s="77"/>
      <c r="MRJ890" s="77"/>
      <c r="MRK890" s="77"/>
      <c r="MRL890" s="77"/>
      <c r="MRM890" s="77"/>
      <c r="MRN890" s="77"/>
      <c r="MRO890" s="77"/>
      <c r="MRP890" s="77"/>
      <c r="MRQ890" s="77"/>
      <c r="MRR890" s="77"/>
      <c r="MRS890" s="77"/>
      <c r="MRT890" s="77"/>
      <c r="MRU890" s="77"/>
      <c r="MRV890" s="77"/>
      <c r="MRW890" s="77"/>
      <c r="MRX890" s="77"/>
      <c r="MRY890" s="77"/>
      <c r="MRZ890" s="77"/>
      <c r="MSA890" s="77"/>
      <c r="MSB890" s="77"/>
      <c r="MSC890" s="77"/>
      <c r="MSD890" s="77"/>
      <c r="MSE890" s="77"/>
      <c r="MSF890" s="77"/>
      <c r="MSG890" s="77"/>
      <c r="MSH890" s="77"/>
      <c r="MSI890" s="77"/>
      <c r="MSJ890" s="77"/>
      <c r="MSK890" s="77"/>
      <c r="MSL890" s="77"/>
      <c r="MSM890" s="77"/>
      <c r="MSN890" s="77"/>
      <c r="MSO890" s="77"/>
      <c r="MSP890" s="77"/>
      <c r="MSQ890" s="77"/>
      <c r="MSR890" s="77"/>
      <c r="MSS890" s="77"/>
      <c r="MST890" s="77"/>
      <c r="MSU890" s="77"/>
      <c r="MSV890" s="77"/>
      <c r="MSW890" s="77"/>
      <c r="MSX890" s="77"/>
      <c r="MSY890" s="77"/>
      <c r="MSZ890" s="77"/>
      <c r="MTA890" s="77"/>
      <c r="MTB890" s="77"/>
      <c r="MTC890" s="77"/>
      <c r="MTD890" s="77"/>
      <c r="MTE890" s="77"/>
      <c r="MTF890" s="77"/>
      <c r="MTG890" s="77"/>
      <c r="MTH890" s="77"/>
      <c r="MTI890" s="77"/>
      <c r="MTJ890" s="77"/>
      <c r="MTK890" s="77"/>
      <c r="MTL890" s="77"/>
      <c r="MTM890" s="77"/>
      <c r="MTN890" s="77"/>
      <c r="MTO890" s="77"/>
      <c r="MTP890" s="77"/>
      <c r="MTQ890" s="77"/>
      <c r="MTR890" s="77"/>
      <c r="MTS890" s="77"/>
      <c r="MTT890" s="77"/>
      <c r="MTU890" s="77"/>
      <c r="MTV890" s="77"/>
      <c r="MTW890" s="77"/>
      <c r="MTX890" s="77"/>
      <c r="MTY890" s="77"/>
      <c r="MTZ890" s="77"/>
      <c r="MUA890" s="77"/>
      <c r="MUB890" s="77"/>
      <c r="MUC890" s="77"/>
      <c r="MUD890" s="77"/>
      <c r="MUE890" s="77"/>
      <c r="MUF890" s="77"/>
      <c r="MUG890" s="77"/>
      <c r="MUH890" s="77"/>
      <c r="MUI890" s="77"/>
      <c r="MUJ890" s="77"/>
      <c r="MUK890" s="77"/>
      <c r="MUL890" s="77"/>
      <c r="MUM890" s="77"/>
      <c r="MUN890" s="77"/>
      <c r="MUO890" s="77"/>
      <c r="MUP890" s="77"/>
      <c r="MUQ890" s="77"/>
      <c r="MUR890" s="77"/>
      <c r="MUS890" s="77"/>
      <c r="MUT890" s="77"/>
      <c r="MUU890" s="77"/>
      <c r="MUV890" s="77"/>
      <c r="MUW890" s="77"/>
      <c r="MUX890" s="77"/>
      <c r="MUY890" s="77"/>
      <c r="MUZ890" s="77"/>
      <c r="MVA890" s="77"/>
      <c r="MVB890" s="77"/>
      <c r="MVC890" s="77"/>
      <c r="MVD890" s="77"/>
      <c r="MVE890" s="77"/>
      <c r="MVF890" s="77"/>
      <c r="MVG890" s="77"/>
      <c r="MVH890" s="77"/>
      <c r="MVI890" s="77"/>
      <c r="MVJ890" s="77"/>
      <c r="MVK890" s="77"/>
      <c r="MVL890" s="77"/>
      <c r="MVM890" s="77"/>
      <c r="MVN890" s="77"/>
      <c r="MVO890" s="77"/>
      <c r="MVP890" s="77"/>
      <c r="MVQ890" s="77"/>
      <c r="MVR890" s="77"/>
      <c r="MVS890" s="77"/>
      <c r="MVT890" s="77"/>
      <c r="MVU890" s="77"/>
      <c r="MVV890" s="77"/>
      <c r="MVW890" s="77"/>
      <c r="MVX890" s="77"/>
      <c r="MVY890" s="77"/>
      <c r="MVZ890" s="77"/>
      <c r="MWA890" s="77"/>
      <c r="MWB890" s="77"/>
      <c r="MWC890" s="77"/>
      <c r="MWD890" s="77"/>
      <c r="MWE890" s="77"/>
      <c r="MWF890" s="77"/>
      <c r="MWG890" s="77"/>
      <c r="MWH890" s="77"/>
      <c r="MWI890" s="77"/>
      <c r="MWJ890" s="77"/>
      <c r="MWK890" s="77"/>
      <c r="MWL890" s="77"/>
      <c r="MWM890" s="77"/>
      <c r="MWN890" s="77"/>
      <c r="MWO890" s="77"/>
      <c r="MWP890" s="77"/>
      <c r="MWQ890" s="77"/>
      <c r="MWR890" s="77"/>
      <c r="MWS890" s="77"/>
      <c r="MWT890" s="77"/>
      <c r="MWU890" s="77"/>
      <c r="MWV890" s="77"/>
      <c r="MWW890" s="77"/>
      <c r="MWX890" s="77"/>
      <c r="MWY890" s="77"/>
      <c r="MWZ890" s="77"/>
      <c r="MXA890" s="77"/>
      <c r="MXB890" s="77"/>
      <c r="MXC890" s="77"/>
      <c r="MXD890" s="77"/>
      <c r="MXE890" s="77"/>
      <c r="MXF890" s="77"/>
      <c r="MXG890" s="77"/>
      <c r="MXH890" s="77"/>
      <c r="MXI890" s="77"/>
      <c r="MXJ890" s="77"/>
      <c r="MXK890" s="77"/>
      <c r="MXL890" s="77"/>
      <c r="MXM890" s="77"/>
      <c r="MXN890" s="77"/>
      <c r="MXO890" s="77"/>
      <c r="MXP890" s="77"/>
      <c r="MXQ890" s="77"/>
      <c r="MXR890" s="77"/>
      <c r="MXS890" s="77"/>
      <c r="MXT890" s="77"/>
      <c r="MXU890" s="77"/>
      <c r="MXV890" s="77"/>
      <c r="MXW890" s="77"/>
      <c r="MXX890" s="77"/>
      <c r="MXY890" s="77"/>
      <c r="MXZ890" s="77"/>
      <c r="MYA890" s="77"/>
      <c r="MYB890" s="77"/>
      <c r="MYC890" s="77"/>
      <c r="MYD890" s="77"/>
      <c r="MYE890" s="77"/>
      <c r="MYF890" s="77"/>
      <c r="MYG890" s="77"/>
      <c r="MYH890" s="77"/>
      <c r="MYI890" s="77"/>
      <c r="MYJ890" s="77"/>
      <c r="MYK890" s="77"/>
      <c r="MYL890" s="77"/>
      <c r="MYM890" s="77"/>
      <c r="MYN890" s="77"/>
      <c r="MYO890" s="77"/>
      <c r="MYP890" s="77"/>
      <c r="MYQ890" s="77"/>
      <c r="MYR890" s="77"/>
      <c r="MYS890" s="77"/>
      <c r="MYT890" s="77"/>
      <c r="MYU890" s="77"/>
      <c r="MYV890" s="77"/>
      <c r="MYW890" s="77"/>
      <c r="MYX890" s="77"/>
      <c r="MYY890" s="77"/>
      <c r="MYZ890" s="77"/>
      <c r="MZA890" s="77"/>
      <c r="MZB890" s="77"/>
      <c r="MZC890" s="77"/>
      <c r="MZD890" s="77"/>
      <c r="MZE890" s="77"/>
      <c r="MZF890" s="77"/>
      <c r="MZG890" s="77"/>
      <c r="MZH890" s="77"/>
      <c r="MZI890" s="77"/>
      <c r="MZJ890" s="77"/>
      <c r="MZK890" s="77"/>
      <c r="MZL890" s="77"/>
      <c r="MZM890" s="77"/>
      <c r="MZN890" s="77"/>
      <c r="MZO890" s="77"/>
      <c r="MZP890" s="77"/>
      <c r="MZQ890" s="77"/>
      <c r="MZR890" s="77"/>
      <c r="MZS890" s="77"/>
      <c r="MZT890" s="77"/>
      <c r="MZU890" s="77"/>
      <c r="MZV890" s="77"/>
      <c r="MZW890" s="77"/>
      <c r="MZX890" s="77"/>
      <c r="MZY890" s="77"/>
      <c r="MZZ890" s="77"/>
      <c r="NAA890" s="77"/>
      <c r="NAB890" s="77"/>
      <c r="NAC890" s="77"/>
      <c r="NAD890" s="77"/>
      <c r="NAE890" s="77"/>
      <c r="NAF890" s="77"/>
      <c r="NAG890" s="77"/>
      <c r="NAH890" s="77"/>
      <c r="NAI890" s="77"/>
      <c r="NAJ890" s="77"/>
      <c r="NAK890" s="77"/>
      <c r="NAL890" s="77"/>
      <c r="NAM890" s="77"/>
      <c r="NAN890" s="77"/>
      <c r="NAO890" s="77"/>
      <c r="NAP890" s="77"/>
      <c r="NAQ890" s="77"/>
      <c r="NAR890" s="77"/>
      <c r="NAS890" s="77"/>
      <c r="NAT890" s="77"/>
      <c r="NAU890" s="77"/>
      <c r="NAV890" s="77"/>
      <c r="NAW890" s="77"/>
      <c r="NAX890" s="77"/>
      <c r="NAY890" s="77"/>
      <c r="NAZ890" s="77"/>
      <c r="NBA890" s="77"/>
      <c r="NBB890" s="77"/>
      <c r="NBC890" s="77"/>
      <c r="NBD890" s="77"/>
      <c r="NBE890" s="77"/>
      <c r="NBF890" s="77"/>
      <c r="NBG890" s="77"/>
      <c r="NBH890" s="77"/>
      <c r="NBI890" s="77"/>
      <c r="NBJ890" s="77"/>
      <c r="NBK890" s="77"/>
      <c r="NBL890" s="77"/>
      <c r="NBM890" s="77"/>
      <c r="NBN890" s="77"/>
      <c r="NBO890" s="77"/>
      <c r="NBP890" s="77"/>
      <c r="NBQ890" s="77"/>
      <c r="NBR890" s="77"/>
      <c r="NBS890" s="77"/>
      <c r="NBT890" s="77"/>
      <c r="NBU890" s="77"/>
      <c r="NBV890" s="77"/>
      <c r="NBW890" s="77"/>
      <c r="NBX890" s="77"/>
      <c r="NBY890" s="77"/>
      <c r="NBZ890" s="77"/>
      <c r="NCA890" s="77"/>
      <c r="NCB890" s="77"/>
      <c r="NCC890" s="77"/>
      <c r="NCD890" s="77"/>
      <c r="NCE890" s="77"/>
      <c r="NCF890" s="77"/>
      <c r="NCG890" s="77"/>
      <c r="NCH890" s="77"/>
      <c r="NCI890" s="77"/>
      <c r="NCJ890" s="77"/>
      <c r="NCK890" s="77"/>
      <c r="NCL890" s="77"/>
      <c r="NCM890" s="77"/>
      <c r="NCN890" s="77"/>
      <c r="NCO890" s="77"/>
      <c r="NCP890" s="77"/>
      <c r="NCQ890" s="77"/>
      <c r="NCR890" s="77"/>
      <c r="NCS890" s="77"/>
      <c r="NCT890" s="77"/>
      <c r="NCU890" s="77"/>
      <c r="NCV890" s="77"/>
      <c r="NCW890" s="77"/>
      <c r="NCX890" s="77"/>
      <c r="NCY890" s="77"/>
      <c r="NCZ890" s="77"/>
      <c r="NDA890" s="77"/>
      <c r="NDB890" s="77"/>
      <c r="NDC890" s="77"/>
      <c r="NDD890" s="77"/>
      <c r="NDE890" s="77"/>
      <c r="NDF890" s="77"/>
      <c r="NDG890" s="77"/>
      <c r="NDH890" s="77"/>
      <c r="NDI890" s="77"/>
      <c r="NDJ890" s="77"/>
      <c r="NDK890" s="77"/>
      <c r="NDL890" s="77"/>
      <c r="NDM890" s="77"/>
      <c r="NDN890" s="77"/>
      <c r="NDO890" s="77"/>
      <c r="NDP890" s="77"/>
      <c r="NDQ890" s="77"/>
      <c r="NDR890" s="77"/>
      <c r="NDS890" s="77"/>
      <c r="NDT890" s="77"/>
      <c r="NDU890" s="77"/>
      <c r="NDV890" s="77"/>
      <c r="NDW890" s="77"/>
      <c r="NDX890" s="77"/>
      <c r="NDY890" s="77"/>
      <c r="NDZ890" s="77"/>
      <c r="NEA890" s="77"/>
      <c r="NEB890" s="77"/>
      <c r="NEC890" s="77"/>
      <c r="NED890" s="77"/>
      <c r="NEE890" s="77"/>
      <c r="NEF890" s="77"/>
      <c r="NEG890" s="77"/>
      <c r="NEH890" s="77"/>
      <c r="NEI890" s="77"/>
      <c r="NEJ890" s="77"/>
      <c r="NEK890" s="77"/>
      <c r="NEL890" s="77"/>
      <c r="NEM890" s="77"/>
      <c r="NEN890" s="77"/>
      <c r="NEO890" s="77"/>
      <c r="NEP890" s="77"/>
      <c r="NEQ890" s="77"/>
      <c r="NER890" s="77"/>
      <c r="NES890" s="77"/>
      <c r="NET890" s="77"/>
      <c r="NEU890" s="77"/>
      <c r="NEV890" s="77"/>
      <c r="NEW890" s="77"/>
      <c r="NEX890" s="77"/>
      <c r="NEY890" s="77"/>
      <c r="NEZ890" s="77"/>
      <c r="NFA890" s="77"/>
      <c r="NFB890" s="77"/>
      <c r="NFC890" s="77"/>
      <c r="NFD890" s="77"/>
      <c r="NFE890" s="77"/>
      <c r="NFF890" s="77"/>
      <c r="NFG890" s="77"/>
      <c r="NFH890" s="77"/>
      <c r="NFI890" s="77"/>
      <c r="NFJ890" s="77"/>
      <c r="NFK890" s="77"/>
      <c r="NFL890" s="77"/>
      <c r="NFM890" s="77"/>
      <c r="NFN890" s="77"/>
      <c r="NFO890" s="77"/>
      <c r="NFP890" s="77"/>
      <c r="NFQ890" s="77"/>
      <c r="NFR890" s="77"/>
      <c r="NFS890" s="77"/>
      <c r="NFT890" s="77"/>
      <c r="NFU890" s="77"/>
      <c r="NFV890" s="77"/>
      <c r="NFW890" s="77"/>
      <c r="NFX890" s="77"/>
      <c r="NFY890" s="77"/>
      <c r="NFZ890" s="77"/>
      <c r="NGA890" s="77"/>
      <c r="NGB890" s="77"/>
      <c r="NGC890" s="77"/>
      <c r="NGD890" s="77"/>
      <c r="NGE890" s="77"/>
      <c r="NGF890" s="77"/>
      <c r="NGG890" s="77"/>
      <c r="NGH890" s="77"/>
      <c r="NGI890" s="77"/>
      <c r="NGJ890" s="77"/>
      <c r="NGK890" s="77"/>
      <c r="NGL890" s="77"/>
      <c r="NGM890" s="77"/>
      <c r="NGN890" s="77"/>
      <c r="NGO890" s="77"/>
      <c r="NGP890" s="77"/>
      <c r="NGQ890" s="77"/>
      <c r="NGR890" s="77"/>
      <c r="NGS890" s="77"/>
      <c r="NGT890" s="77"/>
      <c r="NGU890" s="77"/>
      <c r="NGV890" s="77"/>
      <c r="NGW890" s="77"/>
      <c r="NGX890" s="77"/>
      <c r="NGY890" s="77"/>
      <c r="NGZ890" s="77"/>
      <c r="NHA890" s="77"/>
      <c r="NHB890" s="77"/>
      <c r="NHC890" s="77"/>
      <c r="NHD890" s="77"/>
      <c r="NHE890" s="77"/>
      <c r="NHF890" s="77"/>
      <c r="NHG890" s="77"/>
      <c r="NHH890" s="77"/>
      <c r="NHI890" s="77"/>
      <c r="NHJ890" s="77"/>
      <c r="NHK890" s="77"/>
      <c r="NHL890" s="77"/>
      <c r="NHM890" s="77"/>
      <c r="NHN890" s="77"/>
      <c r="NHO890" s="77"/>
      <c r="NHP890" s="77"/>
      <c r="NHQ890" s="77"/>
      <c r="NHR890" s="77"/>
      <c r="NHS890" s="77"/>
      <c r="NHT890" s="77"/>
      <c r="NHU890" s="77"/>
      <c r="NHV890" s="77"/>
      <c r="NHW890" s="77"/>
      <c r="NHX890" s="77"/>
      <c r="NHY890" s="77"/>
      <c r="NHZ890" s="77"/>
      <c r="NIA890" s="77"/>
      <c r="NIB890" s="77"/>
      <c r="NIC890" s="77"/>
      <c r="NID890" s="77"/>
      <c r="NIE890" s="77"/>
      <c r="NIF890" s="77"/>
      <c r="NIG890" s="77"/>
      <c r="NIH890" s="77"/>
      <c r="NII890" s="77"/>
      <c r="NIJ890" s="77"/>
      <c r="NIK890" s="77"/>
      <c r="NIL890" s="77"/>
      <c r="NIM890" s="77"/>
      <c r="NIN890" s="77"/>
      <c r="NIO890" s="77"/>
      <c r="NIP890" s="77"/>
      <c r="NIQ890" s="77"/>
      <c r="NIR890" s="77"/>
      <c r="NIS890" s="77"/>
      <c r="NIT890" s="77"/>
      <c r="NIU890" s="77"/>
      <c r="NIV890" s="77"/>
      <c r="NIW890" s="77"/>
      <c r="NIX890" s="77"/>
      <c r="NIY890" s="77"/>
      <c r="NIZ890" s="77"/>
      <c r="NJA890" s="77"/>
      <c r="NJB890" s="77"/>
      <c r="NJC890" s="77"/>
      <c r="NJD890" s="77"/>
      <c r="NJE890" s="77"/>
      <c r="NJF890" s="77"/>
      <c r="NJG890" s="77"/>
      <c r="NJH890" s="77"/>
      <c r="NJI890" s="77"/>
      <c r="NJJ890" s="77"/>
      <c r="NJK890" s="77"/>
      <c r="NJL890" s="77"/>
      <c r="NJM890" s="77"/>
      <c r="NJN890" s="77"/>
      <c r="NJO890" s="77"/>
      <c r="NJP890" s="77"/>
      <c r="NJQ890" s="77"/>
      <c r="NJR890" s="77"/>
      <c r="NJS890" s="77"/>
      <c r="NJT890" s="77"/>
      <c r="NJU890" s="77"/>
      <c r="NJV890" s="77"/>
      <c r="NJW890" s="77"/>
      <c r="NJX890" s="77"/>
      <c r="NJY890" s="77"/>
      <c r="NJZ890" s="77"/>
      <c r="NKA890" s="77"/>
      <c r="NKB890" s="77"/>
      <c r="NKC890" s="77"/>
      <c r="NKD890" s="77"/>
      <c r="NKE890" s="77"/>
      <c r="NKF890" s="77"/>
      <c r="NKG890" s="77"/>
      <c r="NKH890" s="77"/>
      <c r="NKI890" s="77"/>
      <c r="NKJ890" s="77"/>
      <c r="NKK890" s="77"/>
      <c r="NKL890" s="77"/>
      <c r="NKM890" s="77"/>
      <c r="NKN890" s="77"/>
      <c r="NKO890" s="77"/>
      <c r="NKP890" s="77"/>
      <c r="NKQ890" s="77"/>
      <c r="NKR890" s="77"/>
      <c r="NKS890" s="77"/>
      <c r="NKT890" s="77"/>
      <c r="NKU890" s="77"/>
      <c r="NKV890" s="77"/>
      <c r="NKW890" s="77"/>
      <c r="NKX890" s="77"/>
      <c r="NKY890" s="77"/>
      <c r="NKZ890" s="77"/>
      <c r="NLA890" s="77"/>
      <c r="NLB890" s="77"/>
      <c r="NLC890" s="77"/>
      <c r="NLD890" s="77"/>
      <c r="NLE890" s="77"/>
      <c r="NLF890" s="77"/>
      <c r="NLG890" s="77"/>
      <c r="NLH890" s="77"/>
      <c r="NLI890" s="77"/>
      <c r="NLJ890" s="77"/>
      <c r="NLK890" s="77"/>
      <c r="NLL890" s="77"/>
      <c r="NLM890" s="77"/>
      <c r="NLN890" s="77"/>
      <c r="NLO890" s="77"/>
      <c r="NLP890" s="77"/>
      <c r="NLQ890" s="77"/>
      <c r="NLR890" s="77"/>
      <c r="NLS890" s="77"/>
      <c r="NLT890" s="77"/>
      <c r="NLU890" s="77"/>
      <c r="NLV890" s="77"/>
      <c r="NLW890" s="77"/>
      <c r="NLX890" s="77"/>
      <c r="NLY890" s="77"/>
      <c r="NLZ890" s="77"/>
      <c r="NMA890" s="77"/>
      <c r="NMB890" s="77"/>
      <c r="NMC890" s="77"/>
      <c r="NMD890" s="77"/>
      <c r="NME890" s="77"/>
      <c r="NMF890" s="77"/>
      <c r="NMG890" s="77"/>
      <c r="NMH890" s="77"/>
      <c r="NMI890" s="77"/>
      <c r="NMJ890" s="77"/>
      <c r="NMK890" s="77"/>
      <c r="NML890" s="77"/>
      <c r="NMM890" s="77"/>
      <c r="NMN890" s="77"/>
      <c r="NMO890" s="77"/>
      <c r="NMP890" s="77"/>
      <c r="NMQ890" s="77"/>
      <c r="NMR890" s="77"/>
      <c r="NMS890" s="77"/>
      <c r="NMT890" s="77"/>
      <c r="NMU890" s="77"/>
      <c r="NMV890" s="77"/>
      <c r="NMW890" s="77"/>
      <c r="NMX890" s="77"/>
      <c r="NMY890" s="77"/>
      <c r="NMZ890" s="77"/>
      <c r="NNA890" s="77"/>
      <c r="NNB890" s="77"/>
      <c r="NNC890" s="77"/>
      <c r="NND890" s="77"/>
      <c r="NNE890" s="77"/>
      <c r="NNF890" s="77"/>
      <c r="NNG890" s="77"/>
      <c r="NNH890" s="77"/>
      <c r="NNI890" s="77"/>
      <c r="NNJ890" s="77"/>
      <c r="NNK890" s="77"/>
      <c r="NNL890" s="77"/>
      <c r="NNM890" s="77"/>
      <c r="NNN890" s="77"/>
      <c r="NNO890" s="77"/>
      <c r="NNP890" s="77"/>
      <c r="NNQ890" s="77"/>
      <c r="NNR890" s="77"/>
      <c r="NNS890" s="77"/>
      <c r="NNT890" s="77"/>
      <c r="NNU890" s="77"/>
      <c r="NNV890" s="77"/>
      <c r="NNW890" s="77"/>
      <c r="NNX890" s="77"/>
      <c r="NNY890" s="77"/>
      <c r="NNZ890" s="77"/>
      <c r="NOA890" s="77"/>
      <c r="NOB890" s="77"/>
      <c r="NOC890" s="77"/>
      <c r="NOD890" s="77"/>
      <c r="NOE890" s="77"/>
      <c r="NOF890" s="77"/>
      <c r="NOG890" s="77"/>
      <c r="NOH890" s="77"/>
      <c r="NOI890" s="77"/>
      <c r="NOJ890" s="77"/>
      <c r="NOK890" s="77"/>
      <c r="NOL890" s="77"/>
      <c r="NOM890" s="77"/>
      <c r="NON890" s="77"/>
      <c r="NOO890" s="77"/>
      <c r="NOP890" s="77"/>
      <c r="NOQ890" s="77"/>
      <c r="NOR890" s="77"/>
      <c r="NOS890" s="77"/>
      <c r="NOT890" s="77"/>
      <c r="NOU890" s="77"/>
      <c r="NOV890" s="77"/>
      <c r="NOW890" s="77"/>
      <c r="NOX890" s="77"/>
      <c r="NOY890" s="77"/>
      <c r="NOZ890" s="77"/>
      <c r="NPA890" s="77"/>
      <c r="NPB890" s="77"/>
      <c r="NPC890" s="77"/>
      <c r="NPD890" s="77"/>
      <c r="NPE890" s="77"/>
      <c r="NPF890" s="77"/>
      <c r="NPG890" s="77"/>
      <c r="NPH890" s="77"/>
      <c r="NPI890" s="77"/>
      <c r="NPJ890" s="77"/>
      <c r="NPK890" s="77"/>
      <c r="NPL890" s="77"/>
      <c r="NPM890" s="77"/>
      <c r="NPN890" s="77"/>
      <c r="NPO890" s="77"/>
      <c r="NPP890" s="77"/>
      <c r="NPQ890" s="77"/>
      <c r="NPR890" s="77"/>
      <c r="NPS890" s="77"/>
      <c r="NPT890" s="77"/>
      <c r="NPU890" s="77"/>
      <c r="NPV890" s="77"/>
      <c r="NPW890" s="77"/>
      <c r="NPX890" s="77"/>
      <c r="NPY890" s="77"/>
      <c r="NPZ890" s="77"/>
      <c r="NQA890" s="77"/>
      <c r="NQB890" s="77"/>
      <c r="NQC890" s="77"/>
      <c r="NQD890" s="77"/>
      <c r="NQE890" s="77"/>
      <c r="NQF890" s="77"/>
      <c r="NQG890" s="77"/>
      <c r="NQH890" s="77"/>
      <c r="NQI890" s="77"/>
      <c r="NQJ890" s="77"/>
      <c r="NQK890" s="77"/>
      <c r="NQL890" s="77"/>
      <c r="NQM890" s="77"/>
      <c r="NQN890" s="77"/>
      <c r="NQO890" s="77"/>
      <c r="NQP890" s="77"/>
      <c r="NQQ890" s="77"/>
      <c r="NQR890" s="77"/>
      <c r="NQS890" s="77"/>
      <c r="NQT890" s="77"/>
      <c r="NQU890" s="77"/>
      <c r="NQV890" s="77"/>
      <c r="NQW890" s="77"/>
      <c r="NQX890" s="77"/>
      <c r="NQY890" s="77"/>
      <c r="NQZ890" s="77"/>
      <c r="NRA890" s="77"/>
      <c r="NRB890" s="77"/>
      <c r="NRC890" s="77"/>
      <c r="NRD890" s="77"/>
      <c r="NRE890" s="77"/>
      <c r="NRF890" s="77"/>
      <c r="NRG890" s="77"/>
      <c r="NRH890" s="77"/>
      <c r="NRI890" s="77"/>
      <c r="NRJ890" s="77"/>
      <c r="NRK890" s="77"/>
      <c r="NRL890" s="77"/>
      <c r="NRM890" s="77"/>
      <c r="NRN890" s="77"/>
      <c r="NRO890" s="77"/>
      <c r="NRP890" s="77"/>
      <c r="NRQ890" s="77"/>
      <c r="NRR890" s="77"/>
      <c r="NRS890" s="77"/>
      <c r="NRT890" s="77"/>
      <c r="NRU890" s="77"/>
      <c r="NRV890" s="77"/>
      <c r="NRW890" s="77"/>
      <c r="NRX890" s="77"/>
      <c r="NRY890" s="77"/>
      <c r="NRZ890" s="77"/>
      <c r="NSA890" s="77"/>
      <c r="NSB890" s="77"/>
      <c r="NSC890" s="77"/>
      <c r="NSD890" s="77"/>
      <c r="NSE890" s="77"/>
      <c r="NSF890" s="77"/>
      <c r="NSG890" s="77"/>
      <c r="NSH890" s="77"/>
      <c r="NSI890" s="77"/>
      <c r="NSJ890" s="77"/>
      <c r="NSK890" s="77"/>
      <c r="NSL890" s="77"/>
      <c r="NSM890" s="77"/>
      <c r="NSN890" s="77"/>
      <c r="NSO890" s="77"/>
      <c r="NSP890" s="77"/>
      <c r="NSQ890" s="77"/>
      <c r="NSR890" s="77"/>
      <c r="NSS890" s="77"/>
      <c r="NST890" s="77"/>
      <c r="NSU890" s="77"/>
      <c r="NSV890" s="77"/>
      <c r="NSW890" s="77"/>
      <c r="NSX890" s="77"/>
      <c r="NSY890" s="77"/>
      <c r="NSZ890" s="77"/>
      <c r="NTA890" s="77"/>
      <c r="NTB890" s="77"/>
      <c r="NTC890" s="77"/>
      <c r="NTD890" s="77"/>
      <c r="NTE890" s="77"/>
      <c r="NTF890" s="77"/>
      <c r="NTG890" s="77"/>
      <c r="NTH890" s="77"/>
      <c r="NTI890" s="77"/>
      <c r="NTJ890" s="77"/>
      <c r="NTK890" s="77"/>
      <c r="NTL890" s="77"/>
      <c r="NTM890" s="77"/>
      <c r="NTN890" s="77"/>
      <c r="NTO890" s="77"/>
      <c r="NTP890" s="77"/>
      <c r="NTQ890" s="77"/>
      <c r="NTR890" s="77"/>
      <c r="NTS890" s="77"/>
      <c r="NTT890" s="77"/>
      <c r="NTU890" s="77"/>
      <c r="NTV890" s="77"/>
      <c r="NTW890" s="77"/>
      <c r="NTX890" s="77"/>
      <c r="NTY890" s="77"/>
      <c r="NTZ890" s="77"/>
      <c r="NUA890" s="77"/>
      <c r="NUB890" s="77"/>
      <c r="NUC890" s="77"/>
      <c r="NUD890" s="77"/>
      <c r="NUE890" s="77"/>
      <c r="NUF890" s="77"/>
      <c r="NUG890" s="77"/>
      <c r="NUH890" s="77"/>
      <c r="NUI890" s="77"/>
      <c r="NUJ890" s="77"/>
      <c r="NUK890" s="77"/>
      <c r="NUL890" s="77"/>
      <c r="NUM890" s="77"/>
      <c r="NUN890" s="77"/>
      <c r="NUO890" s="77"/>
      <c r="NUP890" s="77"/>
      <c r="NUQ890" s="77"/>
      <c r="NUR890" s="77"/>
      <c r="NUS890" s="77"/>
      <c r="NUT890" s="77"/>
      <c r="NUU890" s="77"/>
      <c r="NUV890" s="77"/>
      <c r="NUW890" s="77"/>
      <c r="NUX890" s="77"/>
      <c r="NUY890" s="77"/>
      <c r="NUZ890" s="77"/>
      <c r="NVA890" s="77"/>
      <c r="NVB890" s="77"/>
      <c r="NVC890" s="77"/>
      <c r="NVD890" s="77"/>
      <c r="NVE890" s="77"/>
      <c r="NVF890" s="77"/>
      <c r="NVG890" s="77"/>
      <c r="NVH890" s="77"/>
      <c r="NVI890" s="77"/>
      <c r="NVJ890" s="77"/>
      <c r="NVK890" s="77"/>
      <c r="NVL890" s="77"/>
      <c r="NVM890" s="77"/>
      <c r="NVN890" s="77"/>
      <c r="NVO890" s="77"/>
      <c r="NVP890" s="77"/>
      <c r="NVQ890" s="77"/>
      <c r="NVR890" s="77"/>
      <c r="NVS890" s="77"/>
      <c r="NVT890" s="77"/>
      <c r="NVU890" s="77"/>
      <c r="NVV890" s="77"/>
      <c r="NVW890" s="77"/>
      <c r="NVX890" s="77"/>
      <c r="NVY890" s="77"/>
      <c r="NVZ890" s="77"/>
      <c r="NWA890" s="77"/>
      <c r="NWB890" s="77"/>
      <c r="NWC890" s="77"/>
      <c r="NWD890" s="77"/>
      <c r="NWE890" s="77"/>
      <c r="NWF890" s="77"/>
      <c r="NWG890" s="77"/>
      <c r="NWH890" s="77"/>
      <c r="NWI890" s="77"/>
      <c r="NWJ890" s="77"/>
      <c r="NWK890" s="77"/>
      <c r="NWL890" s="77"/>
      <c r="NWM890" s="77"/>
      <c r="NWN890" s="77"/>
      <c r="NWO890" s="77"/>
      <c r="NWP890" s="77"/>
      <c r="NWQ890" s="77"/>
      <c r="NWR890" s="77"/>
      <c r="NWS890" s="77"/>
      <c r="NWT890" s="77"/>
      <c r="NWU890" s="77"/>
      <c r="NWV890" s="77"/>
      <c r="NWW890" s="77"/>
      <c r="NWX890" s="77"/>
      <c r="NWY890" s="77"/>
      <c r="NWZ890" s="77"/>
      <c r="NXA890" s="77"/>
      <c r="NXB890" s="77"/>
      <c r="NXC890" s="77"/>
      <c r="NXD890" s="77"/>
      <c r="NXE890" s="77"/>
      <c r="NXF890" s="77"/>
      <c r="NXG890" s="77"/>
      <c r="NXH890" s="77"/>
      <c r="NXI890" s="77"/>
      <c r="NXJ890" s="77"/>
      <c r="NXK890" s="77"/>
      <c r="NXL890" s="77"/>
      <c r="NXM890" s="77"/>
      <c r="NXN890" s="77"/>
      <c r="NXO890" s="77"/>
      <c r="NXP890" s="77"/>
      <c r="NXQ890" s="77"/>
      <c r="NXR890" s="77"/>
      <c r="NXS890" s="77"/>
      <c r="NXT890" s="77"/>
      <c r="NXU890" s="77"/>
      <c r="NXV890" s="77"/>
      <c r="NXW890" s="77"/>
      <c r="NXX890" s="77"/>
      <c r="NXY890" s="77"/>
      <c r="NXZ890" s="77"/>
      <c r="NYA890" s="77"/>
      <c r="NYB890" s="77"/>
      <c r="NYC890" s="77"/>
      <c r="NYD890" s="77"/>
      <c r="NYE890" s="77"/>
      <c r="NYF890" s="77"/>
      <c r="NYG890" s="77"/>
      <c r="NYH890" s="77"/>
      <c r="NYI890" s="77"/>
      <c r="NYJ890" s="77"/>
      <c r="NYK890" s="77"/>
      <c r="NYL890" s="77"/>
      <c r="NYM890" s="77"/>
      <c r="NYN890" s="77"/>
      <c r="NYO890" s="77"/>
      <c r="NYP890" s="77"/>
      <c r="NYQ890" s="77"/>
      <c r="NYR890" s="77"/>
      <c r="NYS890" s="77"/>
      <c r="NYT890" s="77"/>
      <c r="NYU890" s="77"/>
      <c r="NYV890" s="77"/>
      <c r="NYW890" s="77"/>
      <c r="NYX890" s="77"/>
      <c r="NYY890" s="77"/>
      <c r="NYZ890" s="77"/>
      <c r="NZA890" s="77"/>
      <c r="NZB890" s="77"/>
      <c r="NZC890" s="77"/>
      <c r="NZD890" s="77"/>
      <c r="NZE890" s="77"/>
      <c r="NZF890" s="77"/>
      <c r="NZG890" s="77"/>
      <c r="NZH890" s="77"/>
      <c r="NZI890" s="77"/>
      <c r="NZJ890" s="77"/>
      <c r="NZK890" s="77"/>
      <c r="NZL890" s="77"/>
      <c r="NZM890" s="77"/>
      <c r="NZN890" s="77"/>
      <c r="NZO890" s="77"/>
      <c r="NZP890" s="77"/>
      <c r="NZQ890" s="77"/>
      <c r="NZR890" s="77"/>
      <c r="NZS890" s="77"/>
      <c r="NZT890" s="77"/>
      <c r="NZU890" s="77"/>
      <c r="NZV890" s="77"/>
      <c r="NZW890" s="77"/>
      <c r="NZX890" s="77"/>
      <c r="NZY890" s="77"/>
      <c r="NZZ890" s="77"/>
      <c r="OAA890" s="77"/>
      <c r="OAB890" s="77"/>
      <c r="OAC890" s="77"/>
      <c r="OAD890" s="77"/>
      <c r="OAE890" s="77"/>
      <c r="OAF890" s="77"/>
      <c r="OAG890" s="77"/>
      <c r="OAH890" s="77"/>
      <c r="OAI890" s="77"/>
      <c r="OAJ890" s="77"/>
      <c r="OAK890" s="77"/>
      <c r="OAL890" s="77"/>
      <c r="OAM890" s="77"/>
      <c r="OAN890" s="77"/>
      <c r="OAO890" s="77"/>
      <c r="OAP890" s="77"/>
      <c r="OAQ890" s="77"/>
      <c r="OAR890" s="77"/>
      <c r="OAS890" s="77"/>
      <c r="OAT890" s="77"/>
      <c r="OAU890" s="77"/>
      <c r="OAV890" s="77"/>
      <c r="OAW890" s="77"/>
      <c r="OAX890" s="77"/>
      <c r="OAY890" s="77"/>
      <c r="OAZ890" s="77"/>
      <c r="OBA890" s="77"/>
      <c r="OBB890" s="77"/>
      <c r="OBC890" s="77"/>
      <c r="OBD890" s="77"/>
      <c r="OBE890" s="77"/>
      <c r="OBF890" s="77"/>
      <c r="OBG890" s="77"/>
      <c r="OBH890" s="77"/>
      <c r="OBI890" s="77"/>
      <c r="OBJ890" s="77"/>
      <c r="OBK890" s="77"/>
      <c r="OBL890" s="77"/>
      <c r="OBM890" s="77"/>
      <c r="OBN890" s="77"/>
      <c r="OBO890" s="77"/>
      <c r="OBP890" s="77"/>
      <c r="OBQ890" s="77"/>
      <c r="OBR890" s="77"/>
      <c r="OBS890" s="77"/>
      <c r="OBT890" s="77"/>
      <c r="OBU890" s="77"/>
      <c r="OBV890" s="77"/>
      <c r="OBW890" s="77"/>
      <c r="OBX890" s="77"/>
      <c r="OBY890" s="77"/>
      <c r="OBZ890" s="77"/>
      <c r="OCA890" s="77"/>
      <c r="OCB890" s="77"/>
      <c r="OCC890" s="77"/>
      <c r="OCD890" s="77"/>
      <c r="OCE890" s="77"/>
      <c r="OCF890" s="77"/>
      <c r="OCG890" s="77"/>
      <c r="OCH890" s="77"/>
      <c r="OCI890" s="77"/>
      <c r="OCJ890" s="77"/>
      <c r="OCK890" s="77"/>
      <c r="OCL890" s="77"/>
      <c r="OCM890" s="77"/>
      <c r="OCN890" s="77"/>
      <c r="OCO890" s="77"/>
      <c r="OCP890" s="77"/>
      <c r="OCQ890" s="77"/>
      <c r="OCR890" s="77"/>
      <c r="OCS890" s="77"/>
      <c r="OCT890" s="77"/>
      <c r="OCU890" s="77"/>
      <c r="OCV890" s="77"/>
      <c r="OCW890" s="77"/>
      <c r="OCX890" s="77"/>
      <c r="OCY890" s="77"/>
      <c r="OCZ890" s="77"/>
      <c r="ODA890" s="77"/>
      <c r="ODB890" s="77"/>
      <c r="ODC890" s="77"/>
      <c r="ODD890" s="77"/>
      <c r="ODE890" s="77"/>
      <c r="ODF890" s="77"/>
      <c r="ODG890" s="77"/>
      <c r="ODH890" s="77"/>
      <c r="ODI890" s="77"/>
      <c r="ODJ890" s="77"/>
      <c r="ODK890" s="77"/>
      <c r="ODL890" s="77"/>
      <c r="ODM890" s="77"/>
      <c r="ODN890" s="77"/>
      <c r="ODO890" s="77"/>
      <c r="ODP890" s="77"/>
      <c r="ODQ890" s="77"/>
      <c r="ODR890" s="77"/>
      <c r="ODS890" s="77"/>
      <c r="ODT890" s="77"/>
      <c r="ODU890" s="77"/>
      <c r="ODV890" s="77"/>
      <c r="ODW890" s="77"/>
      <c r="ODX890" s="77"/>
      <c r="ODY890" s="77"/>
      <c r="ODZ890" s="77"/>
      <c r="OEA890" s="77"/>
      <c r="OEB890" s="77"/>
      <c r="OEC890" s="77"/>
      <c r="OED890" s="77"/>
      <c r="OEE890" s="77"/>
      <c r="OEF890" s="77"/>
      <c r="OEG890" s="77"/>
      <c r="OEH890" s="77"/>
      <c r="OEI890" s="77"/>
      <c r="OEJ890" s="77"/>
      <c r="OEK890" s="77"/>
      <c r="OEL890" s="77"/>
      <c r="OEM890" s="77"/>
      <c r="OEN890" s="77"/>
      <c r="OEO890" s="77"/>
      <c r="OEP890" s="77"/>
      <c r="OEQ890" s="77"/>
      <c r="OER890" s="77"/>
      <c r="OES890" s="77"/>
      <c r="OET890" s="77"/>
      <c r="OEU890" s="77"/>
      <c r="OEV890" s="77"/>
      <c r="OEW890" s="77"/>
      <c r="OEX890" s="77"/>
      <c r="OEY890" s="77"/>
      <c r="OEZ890" s="77"/>
      <c r="OFA890" s="77"/>
      <c r="OFB890" s="77"/>
      <c r="OFC890" s="77"/>
      <c r="OFD890" s="77"/>
      <c r="OFE890" s="77"/>
      <c r="OFF890" s="77"/>
      <c r="OFG890" s="77"/>
      <c r="OFH890" s="77"/>
      <c r="OFI890" s="77"/>
      <c r="OFJ890" s="77"/>
      <c r="OFK890" s="77"/>
      <c r="OFL890" s="77"/>
      <c r="OFM890" s="77"/>
      <c r="OFN890" s="77"/>
      <c r="OFO890" s="77"/>
      <c r="OFP890" s="77"/>
      <c r="OFQ890" s="77"/>
      <c r="OFR890" s="77"/>
      <c r="OFS890" s="77"/>
      <c r="OFT890" s="77"/>
      <c r="OFU890" s="77"/>
      <c r="OFV890" s="77"/>
      <c r="OFW890" s="77"/>
      <c r="OFX890" s="77"/>
      <c r="OFY890" s="77"/>
      <c r="OFZ890" s="77"/>
      <c r="OGA890" s="77"/>
      <c r="OGB890" s="77"/>
      <c r="OGC890" s="77"/>
      <c r="OGD890" s="77"/>
      <c r="OGE890" s="77"/>
      <c r="OGF890" s="77"/>
      <c r="OGG890" s="77"/>
      <c r="OGH890" s="77"/>
      <c r="OGI890" s="77"/>
      <c r="OGJ890" s="77"/>
      <c r="OGK890" s="77"/>
      <c r="OGL890" s="77"/>
      <c r="OGM890" s="77"/>
      <c r="OGN890" s="77"/>
      <c r="OGO890" s="77"/>
      <c r="OGP890" s="77"/>
      <c r="OGQ890" s="77"/>
      <c r="OGR890" s="77"/>
      <c r="OGS890" s="77"/>
      <c r="OGT890" s="77"/>
      <c r="OGU890" s="77"/>
      <c r="OGV890" s="77"/>
      <c r="OGW890" s="77"/>
      <c r="OGX890" s="77"/>
      <c r="OGY890" s="77"/>
      <c r="OGZ890" s="77"/>
      <c r="OHA890" s="77"/>
      <c r="OHB890" s="77"/>
      <c r="OHC890" s="77"/>
      <c r="OHD890" s="77"/>
      <c r="OHE890" s="77"/>
      <c r="OHF890" s="77"/>
      <c r="OHG890" s="77"/>
      <c r="OHH890" s="77"/>
      <c r="OHI890" s="77"/>
      <c r="OHJ890" s="77"/>
      <c r="OHK890" s="77"/>
      <c r="OHL890" s="77"/>
      <c r="OHM890" s="77"/>
      <c r="OHN890" s="77"/>
      <c r="OHO890" s="77"/>
      <c r="OHP890" s="77"/>
      <c r="OHQ890" s="77"/>
      <c r="OHR890" s="77"/>
      <c r="OHS890" s="77"/>
      <c r="OHT890" s="77"/>
      <c r="OHU890" s="77"/>
      <c r="OHV890" s="77"/>
      <c r="OHW890" s="77"/>
      <c r="OHX890" s="77"/>
      <c r="OHY890" s="77"/>
      <c r="OHZ890" s="77"/>
      <c r="OIA890" s="77"/>
      <c r="OIB890" s="77"/>
      <c r="OIC890" s="77"/>
      <c r="OID890" s="77"/>
      <c r="OIE890" s="77"/>
      <c r="OIF890" s="77"/>
      <c r="OIG890" s="77"/>
      <c r="OIH890" s="77"/>
      <c r="OII890" s="77"/>
      <c r="OIJ890" s="77"/>
      <c r="OIK890" s="77"/>
      <c r="OIL890" s="77"/>
      <c r="OIM890" s="77"/>
      <c r="OIN890" s="77"/>
      <c r="OIO890" s="77"/>
      <c r="OIP890" s="77"/>
      <c r="OIQ890" s="77"/>
      <c r="OIR890" s="77"/>
      <c r="OIS890" s="77"/>
      <c r="OIT890" s="77"/>
      <c r="OIU890" s="77"/>
      <c r="OIV890" s="77"/>
      <c r="OIW890" s="77"/>
      <c r="OIX890" s="77"/>
      <c r="OIY890" s="77"/>
      <c r="OIZ890" s="77"/>
      <c r="OJA890" s="77"/>
      <c r="OJB890" s="77"/>
      <c r="OJC890" s="77"/>
      <c r="OJD890" s="77"/>
      <c r="OJE890" s="77"/>
      <c r="OJF890" s="77"/>
      <c r="OJG890" s="77"/>
      <c r="OJH890" s="77"/>
      <c r="OJI890" s="77"/>
      <c r="OJJ890" s="77"/>
      <c r="OJK890" s="77"/>
      <c r="OJL890" s="77"/>
      <c r="OJM890" s="77"/>
      <c r="OJN890" s="77"/>
      <c r="OJO890" s="77"/>
      <c r="OJP890" s="77"/>
      <c r="OJQ890" s="77"/>
      <c r="OJR890" s="77"/>
      <c r="OJS890" s="77"/>
      <c r="OJT890" s="77"/>
      <c r="OJU890" s="77"/>
      <c r="OJV890" s="77"/>
      <c r="OJW890" s="77"/>
      <c r="OJX890" s="77"/>
      <c r="OJY890" s="77"/>
      <c r="OJZ890" s="77"/>
      <c r="OKA890" s="77"/>
      <c r="OKB890" s="77"/>
      <c r="OKC890" s="77"/>
      <c r="OKD890" s="77"/>
      <c r="OKE890" s="77"/>
      <c r="OKF890" s="77"/>
      <c r="OKG890" s="77"/>
      <c r="OKH890" s="77"/>
      <c r="OKI890" s="77"/>
      <c r="OKJ890" s="77"/>
      <c r="OKK890" s="77"/>
      <c r="OKL890" s="77"/>
      <c r="OKM890" s="77"/>
      <c r="OKN890" s="77"/>
      <c r="OKO890" s="77"/>
      <c r="OKP890" s="77"/>
      <c r="OKQ890" s="77"/>
      <c r="OKR890" s="77"/>
      <c r="OKS890" s="77"/>
      <c r="OKT890" s="77"/>
      <c r="OKU890" s="77"/>
      <c r="OKV890" s="77"/>
      <c r="OKW890" s="77"/>
      <c r="OKX890" s="77"/>
      <c r="OKY890" s="77"/>
      <c r="OKZ890" s="77"/>
      <c r="OLA890" s="77"/>
      <c r="OLB890" s="77"/>
      <c r="OLC890" s="77"/>
      <c r="OLD890" s="77"/>
      <c r="OLE890" s="77"/>
      <c r="OLF890" s="77"/>
      <c r="OLG890" s="77"/>
      <c r="OLH890" s="77"/>
      <c r="OLI890" s="77"/>
      <c r="OLJ890" s="77"/>
      <c r="OLK890" s="77"/>
      <c r="OLL890" s="77"/>
      <c r="OLM890" s="77"/>
      <c r="OLN890" s="77"/>
      <c r="OLO890" s="77"/>
      <c r="OLP890" s="77"/>
      <c r="OLQ890" s="77"/>
      <c r="OLR890" s="77"/>
      <c r="OLS890" s="77"/>
      <c r="OLT890" s="77"/>
      <c r="OLU890" s="77"/>
      <c r="OLV890" s="77"/>
      <c r="OLW890" s="77"/>
      <c r="OLX890" s="77"/>
      <c r="OLY890" s="77"/>
      <c r="OLZ890" s="77"/>
      <c r="OMA890" s="77"/>
      <c r="OMB890" s="77"/>
      <c r="OMC890" s="77"/>
      <c r="OMD890" s="77"/>
      <c r="OME890" s="77"/>
      <c r="OMF890" s="77"/>
      <c r="OMG890" s="77"/>
      <c r="OMH890" s="77"/>
      <c r="OMI890" s="77"/>
      <c r="OMJ890" s="77"/>
      <c r="OMK890" s="77"/>
      <c r="OML890" s="77"/>
      <c r="OMM890" s="77"/>
      <c r="OMN890" s="77"/>
      <c r="OMO890" s="77"/>
      <c r="OMP890" s="77"/>
      <c r="OMQ890" s="77"/>
      <c r="OMR890" s="77"/>
      <c r="OMS890" s="77"/>
      <c r="OMT890" s="77"/>
      <c r="OMU890" s="77"/>
      <c r="OMV890" s="77"/>
      <c r="OMW890" s="77"/>
      <c r="OMX890" s="77"/>
      <c r="OMY890" s="77"/>
      <c r="OMZ890" s="77"/>
      <c r="ONA890" s="77"/>
      <c r="ONB890" s="77"/>
      <c r="ONC890" s="77"/>
      <c r="OND890" s="77"/>
      <c r="ONE890" s="77"/>
      <c r="ONF890" s="77"/>
      <c r="ONG890" s="77"/>
      <c r="ONH890" s="77"/>
      <c r="ONI890" s="77"/>
      <c r="ONJ890" s="77"/>
      <c r="ONK890" s="77"/>
      <c r="ONL890" s="77"/>
      <c r="ONM890" s="77"/>
      <c r="ONN890" s="77"/>
      <c r="ONO890" s="77"/>
      <c r="ONP890" s="77"/>
      <c r="ONQ890" s="77"/>
      <c r="ONR890" s="77"/>
      <c r="ONS890" s="77"/>
      <c r="ONT890" s="77"/>
      <c r="ONU890" s="77"/>
      <c r="ONV890" s="77"/>
      <c r="ONW890" s="77"/>
      <c r="ONX890" s="77"/>
      <c r="ONY890" s="77"/>
      <c r="ONZ890" s="77"/>
      <c r="OOA890" s="77"/>
      <c r="OOB890" s="77"/>
      <c r="OOC890" s="77"/>
      <c r="OOD890" s="77"/>
      <c r="OOE890" s="77"/>
      <c r="OOF890" s="77"/>
      <c r="OOG890" s="77"/>
      <c r="OOH890" s="77"/>
      <c r="OOI890" s="77"/>
      <c r="OOJ890" s="77"/>
      <c r="OOK890" s="77"/>
      <c r="OOL890" s="77"/>
      <c r="OOM890" s="77"/>
      <c r="OON890" s="77"/>
      <c r="OOO890" s="77"/>
      <c r="OOP890" s="77"/>
      <c r="OOQ890" s="77"/>
      <c r="OOR890" s="77"/>
      <c r="OOS890" s="77"/>
      <c r="OOT890" s="77"/>
      <c r="OOU890" s="77"/>
      <c r="OOV890" s="77"/>
      <c r="OOW890" s="77"/>
      <c r="OOX890" s="77"/>
      <c r="OOY890" s="77"/>
      <c r="OOZ890" s="77"/>
      <c r="OPA890" s="77"/>
      <c r="OPB890" s="77"/>
      <c r="OPC890" s="77"/>
      <c r="OPD890" s="77"/>
      <c r="OPE890" s="77"/>
      <c r="OPF890" s="77"/>
      <c r="OPG890" s="77"/>
      <c r="OPH890" s="77"/>
      <c r="OPI890" s="77"/>
      <c r="OPJ890" s="77"/>
      <c r="OPK890" s="77"/>
      <c r="OPL890" s="77"/>
      <c r="OPM890" s="77"/>
      <c r="OPN890" s="77"/>
      <c r="OPO890" s="77"/>
      <c r="OPP890" s="77"/>
      <c r="OPQ890" s="77"/>
      <c r="OPR890" s="77"/>
      <c r="OPS890" s="77"/>
      <c r="OPT890" s="77"/>
      <c r="OPU890" s="77"/>
      <c r="OPV890" s="77"/>
      <c r="OPW890" s="77"/>
      <c r="OPX890" s="77"/>
      <c r="OPY890" s="77"/>
      <c r="OPZ890" s="77"/>
      <c r="OQA890" s="77"/>
      <c r="OQB890" s="77"/>
      <c r="OQC890" s="77"/>
      <c r="OQD890" s="77"/>
      <c r="OQE890" s="77"/>
      <c r="OQF890" s="77"/>
      <c r="OQG890" s="77"/>
      <c r="OQH890" s="77"/>
      <c r="OQI890" s="77"/>
      <c r="OQJ890" s="77"/>
      <c r="OQK890" s="77"/>
      <c r="OQL890" s="77"/>
      <c r="OQM890" s="77"/>
      <c r="OQN890" s="77"/>
      <c r="OQO890" s="77"/>
      <c r="OQP890" s="77"/>
      <c r="OQQ890" s="77"/>
      <c r="OQR890" s="77"/>
      <c r="OQS890" s="77"/>
      <c r="OQT890" s="77"/>
      <c r="OQU890" s="77"/>
      <c r="OQV890" s="77"/>
      <c r="OQW890" s="77"/>
      <c r="OQX890" s="77"/>
      <c r="OQY890" s="77"/>
      <c r="OQZ890" s="77"/>
      <c r="ORA890" s="77"/>
      <c r="ORB890" s="77"/>
      <c r="ORC890" s="77"/>
      <c r="ORD890" s="77"/>
      <c r="ORE890" s="77"/>
      <c r="ORF890" s="77"/>
      <c r="ORG890" s="77"/>
      <c r="ORH890" s="77"/>
      <c r="ORI890" s="77"/>
      <c r="ORJ890" s="77"/>
      <c r="ORK890" s="77"/>
      <c r="ORL890" s="77"/>
      <c r="ORM890" s="77"/>
      <c r="ORN890" s="77"/>
      <c r="ORO890" s="77"/>
      <c r="ORP890" s="77"/>
      <c r="ORQ890" s="77"/>
      <c r="ORR890" s="77"/>
      <c r="ORS890" s="77"/>
      <c r="ORT890" s="77"/>
      <c r="ORU890" s="77"/>
      <c r="ORV890" s="77"/>
      <c r="ORW890" s="77"/>
      <c r="ORX890" s="77"/>
      <c r="ORY890" s="77"/>
      <c r="ORZ890" s="77"/>
      <c r="OSA890" s="77"/>
      <c r="OSB890" s="77"/>
      <c r="OSC890" s="77"/>
      <c r="OSD890" s="77"/>
      <c r="OSE890" s="77"/>
      <c r="OSF890" s="77"/>
      <c r="OSG890" s="77"/>
      <c r="OSH890" s="77"/>
      <c r="OSI890" s="77"/>
      <c r="OSJ890" s="77"/>
      <c r="OSK890" s="77"/>
      <c r="OSL890" s="77"/>
      <c r="OSM890" s="77"/>
      <c r="OSN890" s="77"/>
      <c r="OSO890" s="77"/>
      <c r="OSP890" s="77"/>
      <c r="OSQ890" s="77"/>
      <c r="OSR890" s="77"/>
      <c r="OSS890" s="77"/>
      <c r="OST890" s="77"/>
      <c r="OSU890" s="77"/>
      <c r="OSV890" s="77"/>
      <c r="OSW890" s="77"/>
      <c r="OSX890" s="77"/>
      <c r="OSY890" s="77"/>
      <c r="OSZ890" s="77"/>
      <c r="OTA890" s="77"/>
      <c r="OTB890" s="77"/>
      <c r="OTC890" s="77"/>
      <c r="OTD890" s="77"/>
      <c r="OTE890" s="77"/>
      <c r="OTF890" s="77"/>
      <c r="OTG890" s="77"/>
      <c r="OTH890" s="77"/>
      <c r="OTI890" s="77"/>
      <c r="OTJ890" s="77"/>
      <c r="OTK890" s="77"/>
      <c r="OTL890" s="77"/>
      <c r="OTM890" s="77"/>
      <c r="OTN890" s="77"/>
      <c r="OTO890" s="77"/>
      <c r="OTP890" s="77"/>
      <c r="OTQ890" s="77"/>
      <c r="OTR890" s="77"/>
      <c r="OTS890" s="77"/>
      <c r="OTT890" s="77"/>
      <c r="OTU890" s="77"/>
      <c r="OTV890" s="77"/>
      <c r="OTW890" s="77"/>
      <c r="OTX890" s="77"/>
      <c r="OTY890" s="77"/>
      <c r="OTZ890" s="77"/>
      <c r="OUA890" s="77"/>
      <c r="OUB890" s="77"/>
      <c r="OUC890" s="77"/>
      <c r="OUD890" s="77"/>
      <c r="OUE890" s="77"/>
      <c r="OUF890" s="77"/>
      <c r="OUG890" s="77"/>
      <c r="OUH890" s="77"/>
      <c r="OUI890" s="77"/>
      <c r="OUJ890" s="77"/>
      <c r="OUK890" s="77"/>
      <c r="OUL890" s="77"/>
      <c r="OUM890" s="77"/>
      <c r="OUN890" s="77"/>
      <c r="OUO890" s="77"/>
      <c r="OUP890" s="77"/>
      <c r="OUQ890" s="77"/>
      <c r="OUR890" s="77"/>
      <c r="OUS890" s="77"/>
      <c r="OUT890" s="77"/>
      <c r="OUU890" s="77"/>
      <c r="OUV890" s="77"/>
      <c r="OUW890" s="77"/>
      <c r="OUX890" s="77"/>
      <c r="OUY890" s="77"/>
      <c r="OUZ890" s="77"/>
      <c r="OVA890" s="77"/>
      <c r="OVB890" s="77"/>
      <c r="OVC890" s="77"/>
      <c r="OVD890" s="77"/>
      <c r="OVE890" s="77"/>
      <c r="OVF890" s="77"/>
      <c r="OVG890" s="77"/>
      <c r="OVH890" s="77"/>
      <c r="OVI890" s="77"/>
      <c r="OVJ890" s="77"/>
      <c r="OVK890" s="77"/>
      <c r="OVL890" s="77"/>
      <c r="OVM890" s="77"/>
      <c r="OVN890" s="77"/>
      <c r="OVO890" s="77"/>
      <c r="OVP890" s="77"/>
      <c r="OVQ890" s="77"/>
      <c r="OVR890" s="77"/>
      <c r="OVS890" s="77"/>
      <c r="OVT890" s="77"/>
      <c r="OVU890" s="77"/>
      <c r="OVV890" s="77"/>
      <c r="OVW890" s="77"/>
      <c r="OVX890" s="77"/>
      <c r="OVY890" s="77"/>
      <c r="OVZ890" s="77"/>
      <c r="OWA890" s="77"/>
      <c r="OWB890" s="77"/>
      <c r="OWC890" s="77"/>
      <c r="OWD890" s="77"/>
      <c r="OWE890" s="77"/>
      <c r="OWF890" s="77"/>
      <c r="OWG890" s="77"/>
      <c r="OWH890" s="77"/>
      <c r="OWI890" s="77"/>
      <c r="OWJ890" s="77"/>
      <c r="OWK890" s="77"/>
      <c r="OWL890" s="77"/>
      <c r="OWM890" s="77"/>
      <c r="OWN890" s="77"/>
      <c r="OWO890" s="77"/>
      <c r="OWP890" s="77"/>
      <c r="OWQ890" s="77"/>
      <c r="OWR890" s="77"/>
      <c r="OWS890" s="77"/>
      <c r="OWT890" s="77"/>
      <c r="OWU890" s="77"/>
      <c r="OWV890" s="77"/>
      <c r="OWW890" s="77"/>
      <c r="OWX890" s="77"/>
      <c r="OWY890" s="77"/>
      <c r="OWZ890" s="77"/>
      <c r="OXA890" s="77"/>
      <c r="OXB890" s="77"/>
      <c r="OXC890" s="77"/>
      <c r="OXD890" s="77"/>
      <c r="OXE890" s="77"/>
      <c r="OXF890" s="77"/>
      <c r="OXG890" s="77"/>
      <c r="OXH890" s="77"/>
      <c r="OXI890" s="77"/>
      <c r="OXJ890" s="77"/>
      <c r="OXK890" s="77"/>
      <c r="OXL890" s="77"/>
      <c r="OXM890" s="77"/>
      <c r="OXN890" s="77"/>
      <c r="OXO890" s="77"/>
      <c r="OXP890" s="77"/>
      <c r="OXQ890" s="77"/>
      <c r="OXR890" s="77"/>
      <c r="OXS890" s="77"/>
      <c r="OXT890" s="77"/>
      <c r="OXU890" s="77"/>
      <c r="OXV890" s="77"/>
      <c r="OXW890" s="77"/>
      <c r="OXX890" s="77"/>
      <c r="OXY890" s="77"/>
      <c r="OXZ890" s="77"/>
      <c r="OYA890" s="77"/>
      <c r="OYB890" s="77"/>
      <c r="OYC890" s="77"/>
      <c r="OYD890" s="77"/>
      <c r="OYE890" s="77"/>
      <c r="OYF890" s="77"/>
      <c r="OYG890" s="77"/>
      <c r="OYH890" s="77"/>
      <c r="OYI890" s="77"/>
      <c r="OYJ890" s="77"/>
      <c r="OYK890" s="77"/>
      <c r="OYL890" s="77"/>
      <c r="OYM890" s="77"/>
      <c r="OYN890" s="77"/>
      <c r="OYO890" s="77"/>
      <c r="OYP890" s="77"/>
      <c r="OYQ890" s="77"/>
      <c r="OYR890" s="77"/>
      <c r="OYS890" s="77"/>
      <c r="OYT890" s="77"/>
      <c r="OYU890" s="77"/>
      <c r="OYV890" s="77"/>
      <c r="OYW890" s="77"/>
      <c r="OYX890" s="77"/>
      <c r="OYY890" s="77"/>
      <c r="OYZ890" s="77"/>
      <c r="OZA890" s="77"/>
      <c r="OZB890" s="77"/>
      <c r="OZC890" s="77"/>
      <c r="OZD890" s="77"/>
      <c r="OZE890" s="77"/>
      <c r="OZF890" s="77"/>
      <c r="OZG890" s="77"/>
      <c r="OZH890" s="77"/>
      <c r="OZI890" s="77"/>
      <c r="OZJ890" s="77"/>
      <c r="OZK890" s="77"/>
      <c r="OZL890" s="77"/>
      <c r="OZM890" s="77"/>
      <c r="OZN890" s="77"/>
      <c r="OZO890" s="77"/>
      <c r="OZP890" s="77"/>
      <c r="OZQ890" s="77"/>
      <c r="OZR890" s="77"/>
      <c r="OZS890" s="77"/>
      <c r="OZT890" s="77"/>
      <c r="OZU890" s="77"/>
      <c r="OZV890" s="77"/>
      <c r="OZW890" s="77"/>
      <c r="OZX890" s="77"/>
      <c r="OZY890" s="77"/>
      <c r="OZZ890" s="77"/>
      <c r="PAA890" s="77"/>
      <c r="PAB890" s="77"/>
      <c r="PAC890" s="77"/>
      <c r="PAD890" s="77"/>
      <c r="PAE890" s="77"/>
      <c r="PAF890" s="77"/>
      <c r="PAG890" s="77"/>
      <c r="PAH890" s="77"/>
      <c r="PAI890" s="77"/>
      <c r="PAJ890" s="77"/>
      <c r="PAK890" s="77"/>
      <c r="PAL890" s="77"/>
      <c r="PAM890" s="77"/>
      <c r="PAN890" s="77"/>
      <c r="PAO890" s="77"/>
      <c r="PAP890" s="77"/>
      <c r="PAQ890" s="77"/>
      <c r="PAR890" s="77"/>
      <c r="PAS890" s="77"/>
      <c r="PAT890" s="77"/>
      <c r="PAU890" s="77"/>
      <c r="PAV890" s="77"/>
      <c r="PAW890" s="77"/>
      <c r="PAX890" s="77"/>
      <c r="PAY890" s="77"/>
      <c r="PAZ890" s="77"/>
      <c r="PBA890" s="77"/>
      <c r="PBB890" s="77"/>
      <c r="PBC890" s="77"/>
      <c r="PBD890" s="77"/>
      <c r="PBE890" s="77"/>
      <c r="PBF890" s="77"/>
      <c r="PBG890" s="77"/>
      <c r="PBH890" s="77"/>
      <c r="PBI890" s="77"/>
      <c r="PBJ890" s="77"/>
      <c r="PBK890" s="77"/>
      <c r="PBL890" s="77"/>
      <c r="PBM890" s="77"/>
      <c r="PBN890" s="77"/>
      <c r="PBO890" s="77"/>
      <c r="PBP890" s="77"/>
      <c r="PBQ890" s="77"/>
      <c r="PBR890" s="77"/>
      <c r="PBS890" s="77"/>
      <c r="PBT890" s="77"/>
      <c r="PBU890" s="77"/>
      <c r="PBV890" s="77"/>
      <c r="PBW890" s="77"/>
      <c r="PBX890" s="77"/>
      <c r="PBY890" s="77"/>
      <c r="PBZ890" s="77"/>
      <c r="PCA890" s="77"/>
      <c r="PCB890" s="77"/>
      <c r="PCC890" s="77"/>
      <c r="PCD890" s="77"/>
      <c r="PCE890" s="77"/>
      <c r="PCF890" s="77"/>
      <c r="PCG890" s="77"/>
      <c r="PCH890" s="77"/>
      <c r="PCI890" s="77"/>
      <c r="PCJ890" s="77"/>
      <c r="PCK890" s="77"/>
      <c r="PCL890" s="77"/>
      <c r="PCM890" s="77"/>
      <c r="PCN890" s="77"/>
      <c r="PCO890" s="77"/>
      <c r="PCP890" s="77"/>
      <c r="PCQ890" s="77"/>
      <c r="PCR890" s="77"/>
      <c r="PCS890" s="77"/>
      <c r="PCT890" s="77"/>
      <c r="PCU890" s="77"/>
      <c r="PCV890" s="77"/>
      <c r="PCW890" s="77"/>
      <c r="PCX890" s="77"/>
      <c r="PCY890" s="77"/>
      <c r="PCZ890" s="77"/>
      <c r="PDA890" s="77"/>
      <c r="PDB890" s="77"/>
      <c r="PDC890" s="77"/>
      <c r="PDD890" s="77"/>
      <c r="PDE890" s="77"/>
      <c r="PDF890" s="77"/>
      <c r="PDG890" s="77"/>
      <c r="PDH890" s="77"/>
      <c r="PDI890" s="77"/>
      <c r="PDJ890" s="77"/>
      <c r="PDK890" s="77"/>
      <c r="PDL890" s="77"/>
      <c r="PDM890" s="77"/>
      <c r="PDN890" s="77"/>
      <c r="PDO890" s="77"/>
      <c r="PDP890" s="77"/>
      <c r="PDQ890" s="77"/>
      <c r="PDR890" s="77"/>
      <c r="PDS890" s="77"/>
      <c r="PDT890" s="77"/>
      <c r="PDU890" s="77"/>
      <c r="PDV890" s="77"/>
      <c r="PDW890" s="77"/>
      <c r="PDX890" s="77"/>
      <c r="PDY890" s="77"/>
      <c r="PDZ890" s="77"/>
      <c r="PEA890" s="77"/>
      <c r="PEB890" s="77"/>
      <c r="PEC890" s="77"/>
      <c r="PED890" s="77"/>
      <c r="PEE890" s="77"/>
      <c r="PEF890" s="77"/>
      <c r="PEG890" s="77"/>
      <c r="PEH890" s="77"/>
      <c r="PEI890" s="77"/>
      <c r="PEJ890" s="77"/>
      <c r="PEK890" s="77"/>
      <c r="PEL890" s="77"/>
      <c r="PEM890" s="77"/>
      <c r="PEN890" s="77"/>
      <c r="PEO890" s="77"/>
      <c r="PEP890" s="77"/>
      <c r="PEQ890" s="77"/>
      <c r="PER890" s="77"/>
      <c r="PES890" s="77"/>
      <c r="PET890" s="77"/>
      <c r="PEU890" s="77"/>
      <c r="PEV890" s="77"/>
      <c r="PEW890" s="77"/>
      <c r="PEX890" s="77"/>
      <c r="PEY890" s="77"/>
      <c r="PEZ890" s="77"/>
      <c r="PFA890" s="77"/>
      <c r="PFB890" s="77"/>
      <c r="PFC890" s="77"/>
      <c r="PFD890" s="77"/>
      <c r="PFE890" s="77"/>
      <c r="PFF890" s="77"/>
      <c r="PFG890" s="77"/>
      <c r="PFH890" s="77"/>
      <c r="PFI890" s="77"/>
      <c r="PFJ890" s="77"/>
      <c r="PFK890" s="77"/>
      <c r="PFL890" s="77"/>
      <c r="PFM890" s="77"/>
      <c r="PFN890" s="77"/>
      <c r="PFO890" s="77"/>
      <c r="PFP890" s="77"/>
      <c r="PFQ890" s="77"/>
      <c r="PFR890" s="77"/>
      <c r="PFS890" s="77"/>
      <c r="PFT890" s="77"/>
      <c r="PFU890" s="77"/>
      <c r="PFV890" s="77"/>
      <c r="PFW890" s="77"/>
      <c r="PFX890" s="77"/>
      <c r="PFY890" s="77"/>
      <c r="PFZ890" s="77"/>
      <c r="PGA890" s="77"/>
      <c r="PGB890" s="77"/>
      <c r="PGC890" s="77"/>
      <c r="PGD890" s="77"/>
      <c r="PGE890" s="77"/>
      <c r="PGF890" s="77"/>
      <c r="PGG890" s="77"/>
      <c r="PGH890" s="77"/>
      <c r="PGI890" s="77"/>
      <c r="PGJ890" s="77"/>
      <c r="PGK890" s="77"/>
      <c r="PGL890" s="77"/>
      <c r="PGM890" s="77"/>
      <c r="PGN890" s="77"/>
      <c r="PGO890" s="77"/>
      <c r="PGP890" s="77"/>
      <c r="PGQ890" s="77"/>
      <c r="PGR890" s="77"/>
      <c r="PGS890" s="77"/>
      <c r="PGT890" s="77"/>
      <c r="PGU890" s="77"/>
      <c r="PGV890" s="77"/>
      <c r="PGW890" s="77"/>
      <c r="PGX890" s="77"/>
      <c r="PGY890" s="77"/>
      <c r="PGZ890" s="77"/>
      <c r="PHA890" s="77"/>
      <c r="PHB890" s="77"/>
      <c r="PHC890" s="77"/>
      <c r="PHD890" s="77"/>
      <c r="PHE890" s="77"/>
      <c r="PHF890" s="77"/>
      <c r="PHG890" s="77"/>
      <c r="PHH890" s="77"/>
      <c r="PHI890" s="77"/>
      <c r="PHJ890" s="77"/>
      <c r="PHK890" s="77"/>
      <c r="PHL890" s="77"/>
      <c r="PHM890" s="77"/>
      <c r="PHN890" s="77"/>
      <c r="PHO890" s="77"/>
      <c r="PHP890" s="77"/>
      <c r="PHQ890" s="77"/>
      <c r="PHR890" s="77"/>
      <c r="PHS890" s="77"/>
      <c r="PHT890" s="77"/>
      <c r="PHU890" s="77"/>
      <c r="PHV890" s="77"/>
      <c r="PHW890" s="77"/>
      <c r="PHX890" s="77"/>
      <c r="PHY890" s="77"/>
      <c r="PHZ890" s="77"/>
      <c r="PIA890" s="77"/>
      <c r="PIB890" s="77"/>
      <c r="PIC890" s="77"/>
      <c r="PID890" s="77"/>
      <c r="PIE890" s="77"/>
      <c r="PIF890" s="77"/>
      <c r="PIG890" s="77"/>
      <c r="PIH890" s="77"/>
      <c r="PII890" s="77"/>
      <c r="PIJ890" s="77"/>
      <c r="PIK890" s="77"/>
      <c r="PIL890" s="77"/>
      <c r="PIM890" s="77"/>
      <c r="PIN890" s="77"/>
      <c r="PIO890" s="77"/>
      <c r="PIP890" s="77"/>
      <c r="PIQ890" s="77"/>
      <c r="PIR890" s="77"/>
      <c r="PIS890" s="77"/>
      <c r="PIT890" s="77"/>
      <c r="PIU890" s="77"/>
      <c r="PIV890" s="77"/>
      <c r="PIW890" s="77"/>
      <c r="PIX890" s="77"/>
      <c r="PIY890" s="77"/>
      <c r="PIZ890" s="77"/>
      <c r="PJA890" s="77"/>
      <c r="PJB890" s="77"/>
      <c r="PJC890" s="77"/>
      <c r="PJD890" s="77"/>
      <c r="PJE890" s="77"/>
      <c r="PJF890" s="77"/>
      <c r="PJG890" s="77"/>
      <c r="PJH890" s="77"/>
      <c r="PJI890" s="77"/>
      <c r="PJJ890" s="77"/>
      <c r="PJK890" s="77"/>
      <c r="PJL890" s="77"/>
      <c r="PJM890" s="77"/>
      <c r="PJN890" s="77"/>
      <c r="PJO890" s="77"/>
      <c r="PJP890" s="77"/>
      <c r="PJQ890" s="77"/>
      <c r="PJR890" s="77"/>
      <c r="PJS890" s="77"/>
      <c r="PJT890" s="77"/>
      <c r="PJU890" s="77"/>
      <c r="PJV890" s="77"/>
      <c r="PJW890" s="77"/>
      <c r="PJX890" s="77"/>
      <c r="PJY890" s="77"/>
      <c r="PJZ890" s="77"/>
      <c r="PKA890" s="77"/>
      <c r="PKB890" s="77"/>
      <c r="PKC890" s="77"/>
      <c r="PKD890" s="77"/>
      <c r="PKE890" s="77"/>
      <c r="PKF890" s="77"/>
      <c r="PKG890" s="77"/>
      <c r="PKH890" s="77"/>
      <c r="PKI890" s="77"/>
      <c r="PKJ890" s="77"/>
      <c r="PKK890" s="77"/>
      <c r="PKL890" s="77"/>
      <c r="PKM890" s="77"/>
      <c r="PKN890" s="77"/>
      <c r="PKO890" s="77"/>
      <c r="PKP890" s="77"/>
      <c r="PKQ890" s="77"/>
      <c r="PKR890" s="77"/>
      <c r="PKS890" s="77"/>
      <c r="PKT890" s="77"/>
      <c r="PKU890" s="77"/>
      <c r="PKV890" s="77"/>
      <c r="PKW890" s="77"/>
      <c r="PKX890" s="77"/>
      <c r="PKY890" s="77"/>
      <c r="PKZ890" s="77"/>
      <c r="PLA890" s="77"/>
      <c r="PLB890" s="77"/>
      <c r="PLC890" s="77"/>
      <c r="PLD890" s="77"/>
      <c r="PLE890" s="77"/>
      <c r="PLF890" s="77"/>
      <c r="PLG890" s="77"/>
      <c r="PLH890" s="77"/>
      <c r="PLI890" s="77"/>
      <c r="PLJ890" s="77"/>
      <c r="PLK890" s="77"/>
      <c r="PLL890" s="77"/>
      <c r="PLM890" s="77"/>
      <c r="PLN890" s="77"/>
      <c r="PLO890" s="77"/>
      <c r="PLP890" s="77"/>
      <c r="PLQ890" s="77"/>
      <c r="PLR890" s="77"/>
      <c r="PLS890" s="77"/>
      <c r="PLT890" s="77"/>
      <c r="PLU890" s="77"/>
      <c r="PLV890" s="77"/>
      <c r="PLW890" s="77"/>
      <c r="PLX890" s="77"/>
      <c r="PLY890" s="77"/>
      <c r="PLZ890" s="77"/>
      <c r="PMA890" s="77"/>
      <c r="PMB890" s="77"/>
      <c r="PMC890" s="77"/>
      <c r="PMD890" s="77"/>
      <c r="PME890" s="77"/>
      <c r="PMF890" s="77"/>
      <c r="PMG890" s="77"/>
      <c r="PMH890" s="77"/>
      <c r="PMI890" s="77"/>
      <c r="PMJ890" s="77"/>
      <c r="PMK890" s="77"/>
      <c r="PML890" s="77"/>
      <c r="PMM890" s="77"/>
      <c r="PMN890" s="77"/>
      <c r="PMO890" s="77"/>
      <c r="PMP890" s="77"/>
      <c r="PMQ890" s="77"/>
      <c r="PMR890" s="77"/>
      <c r="PMS890" s="77"/>
      <c r="PMT890" s="77"/>
      <c r="PMU890" s="77"/>
      <c r="PMV890" s="77"/>
      <c r="PMW890" s="77"/>
      <c r="PMX890" s="77"/>
      <c r="PMY890" s="77"/>
      <c r="PMZ890" s="77"/>
      <c r="PNA890" s="77"/>
      <c r="PNB890" s="77"/>
      <c r="PNC890" s="77"/>
      <c r="PND890" s="77"/>
      <c r="PNE890" s="77"/>
      <c r="PNF890" s="77"/>
      <c r="PNG890" s="77"/>
      <c r="PNH890" s="77"/>
      <c r="PNI890" s="77"/>
      <c r="PNJ890" s="77"/>
      <c r="PNK890" s="77"/>
      <c r="PNL890" s="77"/>
      <c r="PNM890" s="77"/>
      <c r="PNN890" s="77"/>
      <c r="PNO890" s="77"/>
      <c r="PNP890" s="77"/>
      <c r="PNQ890" s="77"/>
      <c r="PNR890" s="77"/>
      <c r="PNS890" s="77"/>
      <c r="PNT890" s="77"/>
      <c r="PNU890" s="77"/>
      <c r="PNV890" s="77"/>
      <c r="PNW890" s="77"/>
      <c r="PNX890" s="77"/>
      <c r="PNY890" s="77"/>
      <c r="PNZ890" s="77"/>
      <c r="POA890" s="77"/>
      <c r="POB890" s="77"/>
      <c r="POC890" s="77"/>
      <c r="POD890" s="77"/>
      <c r="POE890" s="77"/>
      <c r="POF890" s="77"/>
      <c r="POG890" s="77"/>
      <c r="POH890" s="77"/>
      <c r="POI890" s="77"/>
      <c r="POJ890" s="77"/>
      <c r="POK890" s="77"/>
      <c r="POL890" s="77"/>
      <c r="POM890" s="77"/>
      <c r="PON890" s="77"/>
      <c r="POO890" s="77"/>
      <c r="POP890" s="77"/>
      <c r="POQ890" s="77"/>
      <c r="POR890" s="77"/>
      <c r="POS890" s="77"/>
      <c r="POT890" s="77"/>
      <c r="POU890" s="77"/>
      <c r="POV890" s="77"/>
      <c r="POW890" s="77"/>
      <c r="POX890" s="77"/>
      <c r="POY890" s="77"/>
      <c r="POZ890" s="77"/>
      <c r="PPA890" s="77"/>
      <c r="PPB890" s="77"/>
      <c r="PPC890" s="77"/>
      <c r="PPD890" s="77"/>
      <c r="PPE890" s="77"/>
      <c r="PPF890" s="77"/>
      <c r="PPG890" s="77"/>
      <c r="PPH890" s="77"/>
      <c r="PPI890" s="77"/>
      <c r="PPJ890" s="77"/>
      <c r="PPK890" s="77"/>
      <c r="PPL890" s="77"/>
      <c r="PPM890" s="77"/>
      <c r="PPN890" s="77"/>
      <c r="PPO890" s="77"/>
      <c r="PPP890" s="77"/>
      <c r="PPQ890" s="77"/>
      <c r="PPR890" s="77"/>
      <c r="PPS890" s="77"/>
      <c r="PPT890" s="77"/>
      <c r="PPU890" s="77"/>
      <c r="PPV890" s="77"/>
      <c r="PPW890" s="77"/>
      <c r="PPX890" s="77"/>
      <c r="PPY890" s="77"/>
      <c r="PPZ890" s="77"/>
      <c r="PQA890" s="77"/>
      <c r="PQB890" s="77"/>
      <c r="PQC890" s="77"/>
      <c r="PQD890" s="77"/>
      <c r="PQE890" s="77"/>
      <c r="PQF890" s="77"/>
      <c r="PQG890" s="77"/>
      <c r="PQH890" s="77"/>
      <c r="PQI890" s="77"/>
      <c r="PQJ890" s="77"/>
      <c r="PQK890" s="77"/>
      <c r="PQL890" s="77"/>
      <c r="PQM890" s="77"/>
      <c r="PQN890" s="77"/>
      <c r="PQO890" s="77"/>
      <c r="PQP890" s="77"/>
      <c r="PQQ890" s="77"/>
      <c r="PQR890" s="77"/>
      <c r="PQS890" s="77"/>
      <c r="PQT890" s="77"/>
      <c r="PQU890" s="77"/>
      <c r="PQV890" s="77"/>
      <c r="PQW890" s="77"/>
      <c r="PQX890" s="77"/>
      <c r="PQY890" s="77"/>
      <c r="PQZ890" s="77"/>
      <c r="PRA890" s="77"/>
      <c r="PRB890" s="77"/>
      <c r="PRC890" s="77"/>
      <c r="PRD890" s="77"/>
      <c r="PRE890" s="77"/>
      <c r="PRF890" s="77"/>
      <c r="PRG890" s="77"/>
      <c r="PRH890" s="77"/>
      <c r="PRI890" s="77"/>
      <c r="PRJ890" s="77"/>
      <c r="PRK890" s="77"/>
      <c r="PRL890" s="77"/>
      <c r="PRM890" s="77"/>
      <c r="PRN890" s="77"/>
      <c r="PRO890" s="77"/>
      <c r="PRP890" s="77"/>
      <c r="PRQ890" s="77"/>
      <c r="PRR890" s="77"/>
      <c r="PRS890" s="77"/>
      <c r="PRT890" s="77"/>
      <c r="PRU890" s="77"/>
      <c r="PRV890" s="77"/>
      <c r="PRW890" s="77"/>
      <c r="PRX890" s="77"/>
      <c r="PRY890" s="77"/>
      <c r="PRZ890" s="77"/>
      <c r="PSA890" s="77"/>
      <c r="PSB890" s="77"/>
      <c r="PSC890" s="77"/>
      <c r="PSD890" s="77"/>
      <c r="PSE890" s="77"/>
      <c r="PSF890" s="77"/>
      <c r="PSG890" s="77"/>
      <c r="PSH890" s="77"/>
      <c r="PSI890" s="77"/>
      <c r="PSJ890" s="77"/>
      <c r="PSK890" s="77"/>
      <c r="PSL890" s="77"/>
      <c r="PSM890" s="77"/>
      <c r="PSN890" s="77"/>
      <c r="PSO890" s="77"/>
      <c r="PSP890" s="77"/>
      <c r="PSQ890" s="77"/>
      <c r="PSR890" s="77"/>
      <c r="PSS890" s="77"/>
      <c r="PST890" s="77"/>
      <c r="PSU890" s="77"/>
      <c r="PSV890" s="77"/>
      <c r="PSW890" s="77"/>
      <c r="PSX890" s="77"/>
      <c r="PSY890" s="77"/>
      <c r="PSZ890" s="77"/>
      <c r="PTA890" s="77"/>
      <c r="PTB890" s="77"/>
      <c r="PTC890" s="77"/>
      <c r="PTD890" s="77"/>
      <c r="PTE890" s="77"/>
      <c r="PTF890" s="77"/>
      <c r="PTG890" s="77"/>
      <c r="PTH890" s="77"/>
      <c r="PTI890" s="77"/>
      <c r="PTJ890" s="77"/>
      <c r="PTK890" s="77"/>
      <c r="PTL890" s="77"/>
      <c r="PTM890" s="77"/>
      <c r="PTN890" s="77"/>
      <c r="PTO890" s="77"/>
      <c r="PTP890" s="77"/>
      <c r="PTQ890" s="77"/>
      <c r="PTR890" s="77"/>
      <c r="PTS890" s="77"/>
      <c r="PTT890" s="77"/>
      <c r="PTU890" s="77"/>
      <c r="PTV890" s="77"/>
      <c r="PTW890" s="77"/>
      <c r="PTX890" s="77"/>
      <c r="PTY890" s="77"/>
      <c r="PTZ890" s="77"/>
      <c r="PUA890" s="77"/>
      <c r="PUB890" s="77"/>
      <c r="PUC890" s="77"/>
      <c r="PUD890" s="77"/>
      <c r="PUE890" s="77"/>
      <c r="PUF890" s="77"/>
      <c r="PUG890" s="77"/>
      <c r="PUH890" s="77"/>
      <c r="PUI890" s="77"/>
      <c r="PUJ890" s="77"/>
      <c r="PUK890" s="77"/>
      <c r="PUL890" s="77"/>
      <c r="PUM890" s="77"/>
      <c r="PUN890" s="77"/>
      <c r="PUO890" s="77"/>
      <c r="PUP890" s="77"/>
      <c r="PUQ890" s="77"/>
      <c r="PUR890" s="77"/>
      <c r="PUS890" s="77"/>
      <c r="PUT890" s="77"/>
      <c r="PUU890" s="77"/>
      <c r="PUV890" s="77"/>
      <c r="PUW890" s="77"/>
      <c r="PUX890" s="77"/>
      <c r="PUY890" s="77"/>
      <c r="PUZ890" s="77"/>
      <c r="PVA890" s="77"/>
      <c r="PVB890" s="77"/>
      <c r="PVC890" s="77"/>
      <c r="PVD890" s="77"/>
      <c r="PVE890" s="77"/>
      <c r="PVF890" s="77"/>
      <c r="PVG890" s="77"/>
      <c r="PVH890" s="77"/>
      <c r="PVI890" s="77"/>
      <c r="PVJ890" s="77"/>
      <c r="PVK890" s="77"/>
      <c r="PVL890" s="77"/>
      <c r="PVM890" s="77"/>
      <c r="PVN890" s="77"/>
      <c r="PVO890" s="77"/>
      <c r="PVP890" s="77"/>
      <c r="PVQ890" s="77"/>
      <c r="PVR890" s="77"/>
      <c r="PVS890" s="77"/>
      <c r="PVT890" s="77"/>
      <c r="PVU890" s="77"/>
      <c r="PVV890" s="77"/>
      <c r="PVW890" s="77"/>
      <c r="PVX890" s="77"/>
      <c r="PVY890" s="77"/>
      <c r="PVZ890" s="77"/>
      <c r="PWA890" s="77"/>
      <c r="PWB890" s="77"/>
      <c r="PWC890" s="77"/>
      <c r="PWD890" s="77"/>
      <c r="PWE890" s="77"/>
      <c r="PWF890" s="77"/>
      <c r="PWG890" s="77"/>
      <c r="PWH890" s="77"/>
      <c r="PWI890" s="77"/>
      <c r="PWJ890" s="77"/>
      <c r="PWK890" s="77"/>
      <c r="PWL890" s="77"/>
      <c r="PWM890" s="77"/>
      <c r="PWN890" s="77"/>
      <c r="PWO890" s="77"/>
      <c r="PWP890" s="77"/>
      <c r="PWQ890" s="77"/>
      <c r="PWR890" s="77"/>
      <c r="PWS890" s="77"/>
      <c r="PWT890" s="77"/>
      <c r="PWU890" s="77"/>
      <c r="PWV890" s="77"/>
      <c r="PWW890" s="77"/>
      <c r="PWX890" s="77"/>
      <c r="PWY890" s="77"/>
      <c r="PWZ890" s="77"/>
      <c r="PXA890" s="77"/>
      <c r="PXB890" s="77"/>
      <c r="PXC890" s="77"/>
      <c r="PXD890" s="77"/>
      <c r="PXE890" s="77"/>
      <c r="PXF890" s="77"/>
      <c r="PXG890" s="77"/>
      <c r="PXH890" s="77"/>
      <c r="PXI890" s="77"/>
      <c r="PXJ890" s="77"/>
      <c r="PXK890" s="77"/>
      <c r="PXL890" s="77"/>
      <c r="PXM890" s="77"/>
      <c r="PXN890" s="77"/>
      <c r="PXO890" s="77"/>
      <c r="PXP890" s="77"/>
      <c r="PXQ890" s="77"/>
      <c r="PXR890" s="77"/>
      <c r="PXS890" s="77"/>
      <c r="PXT890" s="77"/>
      <c r="PXU890" s="77"/>
      <c r="PXV890" s="77"/>
      <c r="PXW890" s="77"/>
      <c r="PXX890" s="77"/>
      <c r="PXY890" s="77"/>
      <c r="PXZ890" s="77"/>
      <c r="PYA890" s="77"/>
      <c r="PYB890" s="77"/>
      <c r="PYC890" s="77"/>
      <c r="PYD890" s="77"/>
      <c r="PYE890" s="77"/>
      <c r="PYF890" s="77"/>
      <c r="PYG890" s="77"/>
      <c r="PYH890" s="77"/>
      <c r="PYI890" s="77"/>
      <c r="PYJ890" s="77"/>
      <c r="PYK890" s="77"/>
      <c r="PYL890" s="77"/>
      <c r="PYM890" s="77"/>
      <c r="PYN890" s="77"/>
      <c r="PYO890" s="77"/>
      <c r="PYP890" s="77"/>
      <c r="PYQ890" s="77"/>
      <c r="PYR890" s="77"/>
      <c r="PYS890" s="77"/>
      <c r="PYT890" s="77"/>
      <c r="PYU890" s="77"/>
      <c r="PYV890" s="77"/>
      <c r="PYW890" s="77"/>
      <c r="PYX890" s="77"/>
      <c r="PYY890" s="77"/>
      <c r="PYZ890" s="77"/>
      <c r="PZA890" s="77"/>
      <c r="PZB890" s="77"/>
      <c r="PZC890" s="77"/>
      <c r="PZD890" s="77"/>
      <c r="PZE890" s="77"/>
      <c r="PZF890" s="77"/>
      <c r="PZG890" s="77"/>
      <c r="PZH890" s="77"/>
      <c r="PZI890" s="77"/>
      <c r="PZJ890" s="77"/>
      <c r="PZK890" s="77"/>
      <c r="PZL890" s="77"/>
      <c r="PZM890" s="77"/>
      <c r="PZN890" s="77"/>
      <c r="PZO890" s="77"/>
      <c r="PZP890" s="77"/>
      <c r="PZQ890" s="77"/>
      <c r="PZR890" s="77"/>
      <c r="PZS890" s="77"/>
      <c r="PZT890" s="77"/>
      <c r="PZU890" s="77"/>
      <c r="PZV890" s="77"/>
      <c r="PZW890" s="77"/>
      <c r="PZX890" s="77"/>
      <c r="PZY890" s="77"/>
      <c r="PZZ890" s="77"/>
      <c r="QAA890" s="77"/>
      <c r="QAB890" s="77"/>
      <c r="QAC890" s="77"/>
      <c r="QAD890" s="77"/>
      <c r="QAE890" s="77"/>
      <c r="QAF890" s="77"/>
      <c r="QAG890" s="77"/>
      <c r="QAH890" s="77"/>
      <c r="QAI890" s="77"/>
      <c r="QAJ890" s="77"/>
      <c r="QAK890" s="77"/>
      <c r="QAL890" s="77"/>
      <c r="QAM890" s="77"/>
      <c r="QAN890" s="77"/>
      <c r="QAO890" s="77"/>
      <c r="QAP890" s="77"/>
      <c r="QAQ890" s="77"/>
      <c r="QAR890" s="77"/>
      <c r="QAS890" s="77"/>
      <c r="QAT890" s="77"/>
      <c r="QAU890" s="77"/>
      <c r="QAV890" s="77"/>
      <c r="QAW890" s="77"/>
      <c r="QAX890" s="77"/>
      <c r="QAY890" s="77"/>
      <c r="QAZ890" s="77"/>
      <c r="QBA890" s="77"/>
      <c r="QBB890" s="77"/>
      <c r="QBC890" s="77"/>
      <c r="QBD890" s="77"/>
      <c r="QBE890" s="77"/>
      <c r="QBF890" s="77"/>
      <c r="QBG890" s="77"/>
      <c r="QBH890" s="77"/>
      <c r="QBI890" s="77"/>
      <c r="QBJ890" s="77"/>
      <c r="QBK890" s="77"/>
      <c r="QBL890" s="77"/>
      <c r="QBM890" s="77"/>
      <c r="QBN890" s="77"/>
      <c r="QBO890" s="77"/>
      <c r="QBP890" s="77"/>
      <c r="QBQ890" s="77"/>
      <c r="QBR890" s="77"/>
      <c r="QBS890" s="77"/>
      <c r="QBT890" s="77"/>
      <c r="QBU890" s="77"/>
      <c r="QBV890" s="77"/>
      <c r="QBW890" s="77"/>
      <c r="QBX890" s="77"/>
      <c r="QBY890" s="77"/>
      <c r="QBZ890" s="77"/>
      <c r="QCA890" s="77"/>
      <c r="QCB890" s="77"/>
      <c r="QCC890" s="77"/>
      <c r="QCD890" s="77"/>
      <c r="QCE890" s="77"/>
      <c r="QCF890" s="77"/>
      <c r="QCG890" s="77"/>
      <c r="QCH890" s="77"/>
      <c r="QCI890" s="77"/>
      <c r="QCJ890" s="77"/>
      <c r="QCK890" s="77"/>
      <c r="QCL890" s="77"/>
      <c r="QCM890" s="77"/>
      <c r="QCN890" s="77"/>
      <c r="QCO890" s="77"/>
      <c r="QCP890" s="77"/>
      <c r="QCQ890" s="77"/>
      <c r="QCR890" s="77"/>
      <c r="QCS890" s="77"/>
      <c r="QCT890" s="77"/>
      <c r="QCU890" s="77"/>
      <c r="QCV890" s="77"/>
      <c r="QCW890" s="77"/>
      <c r="QCX890" s="77"/>
      <c r="QCY890" s="77"/>
      <c r="QCZ890" s="77"/>
      <c r="QDA890" s="77"/>
      <c r="QDB890" s="77"/>
      <c r="QDC890" s="77"/>
      <c r="QDD890" s="77"/>
      <c r="QDE890" s="77"/>
      <c r="QDF890" s="77"/>
      <c r="QDG890" s="77"/>
      <c r="QDH890" s="77"/>
      <c r="QDI890" s="77"/>
      <c r="QDJ890" s="77"/>
      <c r="QDK890" s="77"/>
      <c r="QDL890" s="77"/>
      <c r="QDM890" s="77"/>
      <c r="QDN890" s="77"/>
      <c r="QDO890" s="77"/>
      <c r="QDP890" s="77"/>
      <c r="QDQ890" s="77"/>
      <c r="QDR890" s="77"/>
      <c r="QDS890" s="77"/>
      <c r="QDT890" s="77"/>
      <c r="QDU890" s="77"/>
      <c r="QDV890" s="77"/>
      <c r="QDW890" s="77"/>
      <c r="QDX890" s="77"/>
      <c r="QDY890" s="77"/>
      <c r="QDZ890" s="77"/>
      <c r="QEA890" s="77"/>
      <c r="QEB890" s="77"/>
      <c r="QEC890" s="77"/>
      <c r="QED890" s="77"/>
      <c r="QEE890" s="77"/>
      <c r="QEF890" s="77"/>
      <c r="QEG890" s="77"/>
      <c r="QEH890" s="77"/>
      <c r="QEI890" s="77"/>
      <c r="QEJ890" s="77"/>
      <c r="QEK890" s="77"/>
      <c r="QEL890" s="77"/>
      <c r="QEM890" s="77"/>
      <c r="QEN890" s="77"/>
      <c r="QEO890" s="77"/>
      <c r="QEP890" s="77"/>
      <c r="QEQ890" s="77"/>
      <c r="QER890" s="77"/>
      <c r="QES890" s="77"/>
      <c r="QET890" s="77"/>
      <c r="QEU890" s="77"/>
      <c r="QEV890" s="77"/>
      <c r="QEW890" s="77"/>
      <c r="QEX890" s="77"/>
      <c r="QEY890" s="77"/>
      <c r="QEZ890" s="77"/>
      <c r="QFA890" s="77"/>
      <c r="QFB890" s="77"/>
      <c r="QFC890" s="77"/>
      <c r="QFD890" s="77"/>
      <c r="QFE890" s="77"/>
      <c r="QFF890" s="77"/>
      <c r="QFG890" s="77"/>
      <c r="QFH890" s="77"/>
      <c r="QFI890" s="77"/>
      <c r="QFJ890" s="77"/>
      <c r="QFK890" s="77"/>
      <c r="QFL890" s="77"/>
      <c r="QFM890" s="77"/>
      <c r="QFN890" s="77"/>
      <c r="QFO890" s="77"/>
      <c r="QFP890" s="77"/>
      <c r="QFQ890" s="77"/>
      <c r="QFR890" s="77"/>
      <c r="QFS890" s="77"/>
      <c r="QFT890" s="77"/>
      <c r="QFU890" s="77"/>
      <c r="QFV890" s="77"/>
      <c r="QFW890" s="77"/>
      <c r="QFX890" s="77"/>
      <c r="QFY890" s="77"/>
      <c r="QFZ890" s="77"/>
      <c r="QGA890" s="77"/>
      <c r="QGB890" s="77"/>
      <c r="QGC890" s="77"/>
      <c r="QGD890" s="77"/>
      <c r="QGE890" s="77"/>
      <c r="QGF890" s="77"/>
      <c r="QGG890" s="77"/>
      <c r="QGH890" s="77"/>
      <c r="QGI890" s="77"/>
      <c r="QGJ890" s="77"/>
      <c r="QGK890" s="77"/>
      <c r="QGL890" s="77"/>
      <c r="QGM890" s="77"/>
      <c r="QGN890" s="77"/>
      <c r="QGO890" s="77"/>
      <c r="QGP890" s="77"/>
      <c r="QGQ890" s="77"/>
      <c r="QGR890" s="77"/>
      <c r="QGS890" s="77"/>
      <c r="QGT890" s="77"/>
      <c r="QGU890" s="77"/>
      <c r="QGV890" s="77"/>
      <c r="QGW890" s="77"/>
      <c r="QGX890" s="77"/>
      <c r="QGY890" s="77"/>
      <c r="QGZ890" s="77"/>
      <c r="QHA890" s="77"/>
      <c r="QHB890" s="77"/>
      <c r="QHC890" s="77"/>
      <c r="QHD890" s="77"/>
      <c r="QHE890" s="77"/>
      <c r="QHF890" s="77"/>
      <c r="QHG890" s="77"/>
      <c r="QHH890" s="77"/>
      <c r="QHI890" s="77"/>
      <c r="QHJ890" s="77"/>
      <c r="QHK890" s="77"/>
      <c r="QHL890" s="77"/>
      <c r="QHM890" s="77"/>
      <c r="QHN890" s="77"/>
      <c r="QHO890" s="77"/>
      <c r="QHP890" s="77"/>
      <c r="QHQ890" s="77"/>
      <c r="QHR890" s="77"/>
      <c r="QHS890" s="77"/>
      <c r="QHT890" s="77"/>
      <c r="QHU890" s="77"/>
      <c r="QHV890" s="77"/>
      <c r="QHW890" s="77"/>
      <c r="QHX890" s="77"/>
      <c r="QHY890" s="77"/>
      <c r="QHZ890" s="77"/>
      <c r="QIA890" s="77"/>
      <c r="QIB890" s="77"/>
      <c r="QIC890" s="77"/>
      <c r="QID890" s="77"/>
      <c r="QIE890" s="77"/>
      <c r="QIF890" s="77"/>
      <c r="QIG890" s="77"/>
      <c r="QIH890" s="77"/>
      <c r="QII890" s="77"/>
      <c r="QIJ890" s="77"/>
      <c r="QIK890" s="77"/>
      <c r="QIL890" s="77"/>
      <c r="QIM890" s="77"/>
      <c r="QIN890" s="77"/>
      <c r="QIO890" s="77"/>
      <c r="QIP890" s="77"/>
      <c r="QIQ890" s="77"/>
      <c r="QIR890" s="77"/>
      <c r="QIS890" s="77"/>
      <c r="QIT890" s="77"/>
      <c r="QIU890" s="77"/>
      <c r="QIV890" s="77"/>
      <c r="QIW890" s="77"/>
      <c r="QIX890" s="77"/>
      <c r="QIY890" s="77"/>
      <c r="QIZ890" s="77"/>
      <c r="QJA890" s="77"/>
      <c r="QJB890" s="77"/>
      <c r="QJC890" s="77"/>
      <c r="QJD890" s="77"/>
      <c r="QJE890" s="77"/>
      <c r="QJF890" s="77"/>
      <c r="QJG890" s="77"/>
      <c r="QJH890" s="77"/>
      <c r="QJI890" s="77"/>
      <c r="QJJ890" s="77"/>
      <c r="QJK890" s="77"/>
      <c r="QJL890" s="77"/>
      <c r="QJM890" s="77"/>
      <c r="QJN890" s="77"/>
      <c r="QJO890" s="77"/>
      <c r="QJP890" s="77"/>
      <c r="QJQ890" s="77"/>
      <c r="QJR890" s="77"/>
      <c r="QJS890" s="77"/>
      <c r="QJT890" s="77"/>
      <c r="QJU890" s="77"/>
      <c r="QJV890" s="77"/>
      <c r="QJW890" s="77"/>
      <c r="QJX890" s="77"/>
      <c r="QJY890" s="77"/>
      <c r="QJZ890" s="77"/>
      <c r="QKA890" s="77"/>
      <c r="QKB890" s="77"/>
      <c r="QKC890" s="77"/>
      <c r="QKD890" s="77"/>
      <c r="QKE890" s="77"/>
      <c r="QKF890" s="77"/>
      <c r="QKG890" s="77"/>
      <c r="QKH890" s="77"/>
      <c r="QKI890" s="77"/>
      <c r="QKJ890" s="77"/>
      <c r="QKK890" s="77"/>
      <c r="QKL890" s="77"/>
      <c r="QKM890" s="77"/>
      <c r="QKN890" s="77"/>
      <c r="QKO890" s="77"/>
      <c r="QKP890" s="77"/>
      <c r="QKQ890" s="77"/>
      <c r="QKR890" s="77"/>
      <c r="QKS890" s="77"/>
      <c r="QKT890" s="77"/>
      <c r="QKU890" s="77"/>
      <c r="QKV890" s="77"/>
      <c r="QKW890" s="77"/>
      <c r="QKX890" s="77"/>
      <c r="QKY890" s="77"/>
      <c r="QKZ890" s="77"/>
      <c r="QLA890" s="77"/>
      <c r="QLB890" s="77"/>
      <c r="QLC890" s="77"/>
      <c r="QLD890" s="77"/>
      <c r="QLE890" s="77"/>
      <c r="QLF890" s="77"/>
      <c r="QLG890" s="77"/>
      <c r="QLH890" s="77"/>
      <c r="QLI890" s="77"/>
      <c r="QLJ890" s="77"/>
      <c r="QLK890" s="77"/>
      <c r="QLL890" s="77"/>
      <c r="QLM890" s="77"/>
      <c r="QLN890" s="77"/>
      <c r="QLO890" s="77"/>
      <c r="QLP890" s="77"/>
      <c r="QLQ890" s="77"/>
      <c r="QLR890" s="77"/>
      <c r="QLS890" s="77"/>
      <c r="QLT890" s="77"/>
      <c r="QLU890" s="77"/>
      <c r="QLV890" s="77"/>
      <c r="QLW890" s="77"/>
      <c r="QLX890" s="77"/>
      <c r="QLY890" s="77"/>
      <c r="QLZ890" s="77"/>
      <c r="QMA890" s="77"/>
      <c r="QMB890" s="77"/>
      <c r="QMC890" s="77"/>
      <c r="QMD890" s="77"/>
      <c r="QME890" s="77"/>
      <c r="QMF890" s="77"/>
      <c r="QMG890" s="77"/>
      <c r="QMH890" s="77"/>
      <c r="QMI890" s="77"/>
      <c r="QMJ890" s="77"/>
      <c r="QMK890" s="77"/>
      <c r="QML890" s="77"/>
      <c r="QMM890" s="77"/>
      <c r="QMN890" s="77"/>
      <c r="QMO890" s="77"/>
      <c r="QMP890" s="77"/>
      <c r="QMQ890" s="77"/>
      <c r="QMR890" s="77"/>
      <c r="QMS890" s="77"/>
      <c r="QMT890" s="77"/>
      <c r="QMU890" s="77"/>
      <c r="QMV890" s="77"/>
      <c r="QMW890" s="77"/>
      <c r="QMX890" s="77"/>
      <c r="QMY890" s="77"/>
      <c r="QMZ890" s="77"/>
      <c r="QNA890" s="77"/>
      <c r="QNB890" s="77"/>
      <c r="QNC890" s="77"/>
      <c r="QND890" s="77"/>
      <c r="QNE890" s="77"/>
      <c r="QNF890" s="77"/>
      <c r="QNG890" s="77"/>
      <c r="QNH890" s="77"/>
      <c r="QNI890" s="77"/>
      <c r="QNJ890" s="77"/>
      <c r="QNK890" s="77"/>
      <c r="QNL890" s="77"/>
      <c r="QNM890" s="77"/>
      <c r="QNN890" s="77"/>
      <c r="QNO890" s="77"/>
      <c r="QNP890" s="77"/>
      <c r="QNQ890" s="77"/>
      <c r="QNR890" s="77"/>
      <c r="QNS890" s="77"/>
      <c r="QNT890" s="77"/>
      <c r="QNU890" s="77"/>
      <c r="QNV890" s="77"/>
      <c r="QNW890" s="77"/>
      <c r="QNX890" s="77"/>
      <c r="QNY890" s="77"/>
      <c r="QNZ890" s="77"/>
      <c r="QOA890" s="77"/>
      <c r="QOB890" s="77"/>
      <c r="QOC890" s="77"/>
      <c r="QOD890" s="77"/>
      <c r="QOE890" s="77"/>
      <c r="QOF890" s="77"/>
      <c r="QOG890" s="77"/>
      <c r="QOH890" s="77"/>
      <c r="QOI890" s="77"/>
      <c r="QOJ890" s="77"/>
      <c r="QOK890" s="77"/>
      <c r="QOL890" s="77"/>
      <c r="QOM890" s="77"/>
      <c r="QON890" s="77"/>
      <c r="QOO890" s="77"/>
      <c r="QOP890" s="77"/>
      <c r="QOQ890" s="77"/>
      <c r="QOR890" s="77"/>
      <c r="QOS890" s="77"/>
      <c r="QOT890" s="77"/>
      <c r="QOU890" s="77"/>
      <c r="QOV890" s="77"/>
      <c r="QOW890" s="77"/>
      <c r="QOX890" s="77"/>
      <c r="QOY890" s="77"/>
      <c r="QOZ890" s="77"/>
      <c r="QPA890" s="77"/>
      <c r="QPB890" s="77"/>
      <c r="QPC890" s="77"/>
      <c r="QPD890" s="77"/>
      <c r="QPE890" s="77"/>
      <c r="QPF890" s="77"/>
      <c r="QPG890" s="77"/>
      <c r="QPH890" s="77"/>
      <c r="QPI890" s="77"/>
      <c r="QPJ890" s="77"/>
      <c r="QPK890" s="77"/>
      <c r="QPL890" s="77"/>
      <c r="QPM890" s="77"/>
      <c r="QPN890" s="77"/>
      <c r="QPO890" s="77"/>
      <c r="QPP890" s="77"/>
      <c r="QPQ890" s="77"/>
      <c r="QPR890" s="77"/>
      <c r="QPS890" s="77"/>
      <c r="QPT890" s="77"/>
      <c r="QPU890" s="77"/>
      <c r="QPV890" s="77"/>
      <c r="QPW890" s="77"/>
      <c r="QPX890" s="77"/>
      <c r="QPY890" s="77"/>
      <c r="QPZ890" s="77"/>
      <c r="QQA890" s="77"/>
      <c r="QQB890" s="77"/>
      <c r="QQC890" s="77"/>
      <c r="QQD890" s="77"/>
      <c r="QQE890" s="77"/>
      <c r="QQF890" s="77"/>
      <c r="QQG890" s="77"/>
      <c r="QQH890" s="77"/>
      <c r="QQI890" s="77"/>
      <c r="QQJ890" s="77"/>
      <c r="QQK890" s="77"/>
      <c r="QQL890" s="77"/>
      <c r="QQM890" s="77"/>
      <c r="QQN890" s="77"/>
      <c r="QQO890" s="77"/>
      <c r="QQP890" s="77"/>
      <c r="QQQ890" s="77"/>
      <c r="QQR890" s="77"/>
      <c r="QQS890" s="77"/>
      <c r="QQT890" s="77"/>
      <c r="QQU890" s="77"/>
      <c r="QQV890" s="77"/>
      <c r="QQW890" s="77"/>
      <c r="QQX890" s="77"/>
      <c r="QQY890" s="77"/>
      <c r="QQZ890" s="77"/>
      <c r="QRA890" s="77"/>
      <c r="QRB890" s="77"/>
      <c r="QRC890" s="77"/>
      <c r="QRD890" s="77"/>
      <c r="QRE890" s="77"/>
      <c r="QRF890" s="77"/>
      <c r="QRG890" s="77"/>
      <c r="QRH890" s="77"/>
      <c r="QRI890" s="77"/>
      <c r="QRJ890" s="77"/>
      <c r="QRK890" s="77"/>
      <c r="QRL890" s="77"/>
      <c r="QRM890" s="77"/>
      <c r="QRN890" s="77"/>
      <c r="QRO890" s="77"/>
      <c r="QRP890" s="77"/>
      <c r="QRQ890" s="77"/>
      <c r="QRR890" s="77"/>
      <c r="QRS890" s="77"/>
      <c r="QRT890" s="77"/>
      <c r="QRU890" s="77"/>
      <c r="QRV890" s="77"/>
      <c r="QRW890" s="77"/>
      <c r="QRX890" s="77"/>
      <c r="QRY890" s="77"/>
      <c r="QRZ890" s="77"/>
      <c r="QSA890" s="77"/>
      <c r="QSB890" s="77"/>
      <c r="QSC890" s="77"/>
      <c r="QSD890" s="77"/>
      <c r="QSE890" s="77"/>
      <c r="QSF890" s="77"/>
      <c r="QSG890" s="77"/>
      <c r="QSH890" s="77"/>
      <c r="QSI890" s="77"/>
      <c r="QSJ890" s="77"/>
      <c r="QSK890" s="77"/>
      <c r="QSL890" s="77"/>
      <c r="QSM890" s="77"/>
      <c r="QSN890" s="77"/>
      <c r="QSO890" s="77"/>
      <c r="QSP890" s="77"/>
      <c r="QSQ890" s="77"/>
      <c r="QSR890" s="77"/>
      <c r="QSS890" s="77"/>
      <c r="QST890" s="77"/>
      <c r="QSU890" s="77"/>
      <c r="QSV890" s="77"/>
      <c r="QSW890" s="77"/>
      <c r="QSX890" s="77"/>
      <c r="QSY890" s="77"/>
      <c r="QSZ890" s="77"/>
      <c r="QTA890" s="77"/>
      <c r="QTB890" s="77"/>
      <c r="QTC890" s="77"/>
      <c r="QTD890" s="77"/>
      <c r="QTE890" s="77"/>
      <c r="QTF890" s="77"/>
      <c r="QTG890" s="77"/>
      <c r="QTH890" s="77"/>
      <c r="QTI890" s="77"/>
      <c r="QTJ890" s="77"/>
      <c r="QTK890" s="77"/>
      <c r="QTL890" s="77"/>
      <c r="QTM890" s="77"/>
      <c r="QTN890" s="77"/>
      <c r="QTO890" s="77"/>
      <c r="QTP890" s="77"/>
      <c r="QTQ890" s="77"/>
      <c r="QTR890" s="77"/>
      <c r="QTS890" s="77"/>
      <c r="QTT890" s="77"/>
      <c r="QTU890" s="77"/>
      <c r="QTV890" s="77"/>
      <c r="QTW890" s="77"/>
      <c r="QTX890" s="77"/>
      <c r="QTY890" s="77"/>
      <c r="QTZ890" s="77"/>
      <c r="QUA890" s="77"/>
      <c r="QUB890" s="77"/>
      <c r="QUC890" s="77"/>
      <c r="QUD890" s="77"/>
      <c r="QUE890" s="77"/>
      <c r="QUF890" s="77"/>
      <c r="QUG890" s="77"/>
      <c r="QUH890" s="77"/>
      <c r="QUI890" s="77"/>
      <c r="QUJ890" s="77"/>
      <c r="QUK890" s="77"/>
      <c r="QUL890" s="77"/>
      <c r="QUM890" s="77"/>
      <c r="QUN890" s="77"/>
      <c r="QUO890" s="77"/>
      <c r="QUP890" s="77"/>
      <c r="QUQ890" s="77"/>
      <c r="QUR890" s="77"/>
      <c r="QUS890" s="77"/>
      <c r="QUT890" s="77"/>
      <c r="QUU890" s="77"/>
      <c r="QUV890" s="77"/>
      <c r="QUW890" s="77"/>
      <c r="QUX890" s="77"/>
      <c r="QUY890" s="77"/>
      <c r="QUZ890" s="77"/>
      <c r="QVA890" s="77"/>
      <c r="QVB890" s="77"/>
      <c r="QVC890" s="77"/>
      <c r="QVD890" s="77"/>
      <c r="QVE890" s="77"/>
      <c r="QVF890" s="77"/>
      <c r="QVG890" s="77"/>
      <c r="QVH890" s="77"/>
      <c r="QVI890" s="77"/>
      <c r="QVJ890" s="77"/>
      <c r="QVK890" s="77"/>
      <c r="QVL890" s="77"/>
      <c r="QVM890" s="77"/>
      <c r="QVN890" s="77"/>
      <c r="QVO890" s="77"/>
      <c r="QVP890" s="77"/>
      <c r="QVQ890" s="77"/>
      <c r="QVR890" s="77"/>
      <c r="QVS890" s="77"/>
      <c r="QVT890" s="77"/>
      <c r="QVU890" s="77"/>
      <c r="QVV890" s="77"/>
      <c r="QVW890" s="77"/>
      <c r="QVX890" s="77"/>
      <c r="QVY890" s="77"/>
      <c r="QVZ890" s="77"/>
      <c r="QWA890" s="77"/>
      <c r="QWB890" s="77"/>
      <c r="QWC890" s="77"/>
      <c r="QWD890" s="77"/>
      <c r="QWE890" s="77"/>
      <c r="QWF890" s="77"/>
      <c r="QWG890" s="77"/>
      <c r="QWH890" s="77"/>
      <c r="QWI890" s="77"/>
      <c r="QWJ890" s="77"/>
      <c r="QWK890" s="77"/>
      <c r="QWL890" s="77"/>
      <c r="QWM890" s="77"/>
      <c r="QWN890" s="77"/>
      <c r="QWO890" s="77"/>
      <c r="QWP890" s="77"/>
      <c r="QWQ890" s="77"/>
      <c r="QWR890" s="77"/>
      <c r="QWS890" s="77"/>
      <c r="QWT890" s="77"/>
      <c r="QWU890" s="77"/>
      <c r="QWV890" s="77"/>
      <c r="QWW890" s="77"/>
      <c r="QWX890" s="77"/>
      <c r="QWY890" s="77"/>
      <c r="QWZ890" s="77"/>
      <c r="QXA890" s="77"/>
      <c r="QXB890" s="77"/>
      <c r="QXC890" s="77"/>
      <c r="QXD890" s="77"/>
      <c r="QXE890" s="77"/>
      <c r="QXF890" s="77"/>
      <c r="QXG890" s="77"/>
      <c r="QXH890" s="77"/>
      <c r="QXI890" s="77"/>
      <c r="QXJ890" s="77"/>
      <c r="QXK890" s="77"/>
      <c r="QXL890" s="77"/>
      <c r="QXM890" s="77"/>
      <c r="QXN890" s="77"/>
      <c r="QXO890" s="77"/>
      <c r="QXP890" s="77"/>
      <c r="QXQ890" s="77"/>
      <c r="QXR890" s="77"/>
      <c r="QXS890" s="77"/>
      <c r="QXT890" s="77"/>
      <c r="QXU890" s="77"/>
      <c r="QXV890" s="77"/>
      <c r="QXW890" s="77"/>
      <c r="QXX890" s="77"/>
      <c r="QXY890" s="77"/>
      <c r="QXZ890" s="77"/>
      <c r="QYA890" s="77"/>
      <c r="QYB890" s="77"/>
      <c r="QYC890" s="77"/>
      <c r="QYD890" s="77"/>
      <c r="QYE890" s="77"/>
      <c r="QYF890" s="77"/>
      <c r="QYG890" s="77"/>
      <c r="QYH890" s="77"/>
      <c r="QYI890" s="77"/>
      <c r="QYJ890" s="77"/>
      <c r="QYK890" s="77"/>
      <c r="QYL890" s="77"/>
      <c r="QYM890" s="77"/>
      <c r="QYN890" s="77"/>
      <c r="QYO890" s="77"/>
      <c r="QYP890" s="77"/>
      <c r="QYQ890" s="77"/>
      <c r="QYR890" s="77"/>
      <c r="QYS890" s="77"/>
      <c r="QYT890" s="77"/>
      <c r="QYU890" s="77"/>
      <c r="QYV890" s="77"/>
      <c r="QYW890" s="77"/>
      <c r="QYX890" s="77"/>
      <c r="QYY890" s="77"/>
      <c r="QYZ890" s="77"/>
      <c r="QZA890" s="77"/>
      <c r="QZB890" s="77"/>
      <c r="QZC890" s="77"/>
      <c r="QZD890" s="77"/>
      <c r="QZE890" s="77"/>
      <c r="QZF890" s="77"/>
      <c r="QZG890" s="77"/>
      <c r="QZH890" s="77"/>
      <c r="QZI890" s="77"/>
      <c r="QZJ890" s="77"/>
      <c r="QZK890" s="77"/>
      <c r="QZL890" s="77"/>
      <c r="QZM890" s="77"/>
      <c r="QZN890" s="77"/>
      <c r="QZO890" s="77"/>
      <c r="QZP890" s="77"/>
      <c r="QZQ890" s="77"/>
      <c r="QZR890" s="77"/>
      <c r="QZS890" s="77"/>
      <c r="QZT890" s="77"/>
      <c r="QZU890" s="77"/>
      <c r="QZV890" s="77"/>
      <c r="QZW890" s="77"/>
      <c r="QZX890" s="77"/>
      <c r="QZY890" s="77"/>
      <c r="QZZ890" s="77"/>
      <c r="RAA890" s="77"/>
      <c r="RAB890" s="77"/>
      <c r="RAC890" s="77"/>
      <c r="RAD890" s="77"/>
      <c r="RAE890" s="77"/>
      <c r="RAF890" s="77"/>
      <c r="RAG890" s="77"/>
      <c r="RAH890" s="77"/>
      <c r="RAI890" s="77"/>
      <c r="RAJ890" s="77"/>
      <c r="RAK890" s="77"/>
      <c r="RAL890" s="77"/>
      <c r="RAM890" s="77"/>
      <c r="RAN890" s="77"/>
      <c r="RAO890" s="77"/>
      <c r="RAP890" s="77"/>
      <c r="RAQ890" s="77"/>
      <c r="RAR890" s="77"/>
      <c r="RAS890" s="77"/>
      <c r="RAT890" s="77"/>
      <c r="RAU890" s="77"/>
      <c r="RAV890" s="77"/>
      <c r="RAW890" s="77"/>
      <c r="RAX890" s="77"/>
      <c r="RAY890" s="77"/>
      <c r="RAZ890" s="77"/>
      <c r="RBA890" s="77"/>
      <c r="RBB890" s="77"/>
      <c r="RBC890" s="77"/>
      <c r="RBD890" s="77"/>
      <c r="RBE890" s="77"/>
      <c r="RBF890" s="77"/>
      <c r="RBG890" s="77"/>
      <c r="RBH890" s="77"/>
      <c r="RBI890" s="77"/>
      <c r="RBJ890" s="77"/>
      <c r="RBK890" s="77"/>
      <c r="RBL890" s="77"/>
      <c r="RBM890" s="77"/>
      <c r="RBN890" s="77"/>
      <c r="RBO890" s="77"/>
      <c r="RBP890" s="77"/>
      <c r="RBQ890" s="77"/>
      <c r="RBR890" s="77"/>
      <c r="RBS890" s="77"/>
      <c r="RBT890" s="77"/>
      <c r="RBU890" s="77"/>
      <c r="RBV890" s="77"/>
      <c r="RBW890" s="77"/>
      <c r="RBX890" s="77"/>
      <c r="RBY890" s="77"/>
      <c r="RBZ890" s="77"/>
      <c r="RCA890" s="77"/>
      <c r="RCB890" s="77"/>
      <c r="RCC890" s="77"/>
      <c r="RCD890" s="77"/>
      <c r="RCE890" s="77"/>
      <c r="RCF890" s="77"/>
      <c r="RCG890" s="77"/>
      <c r="RCH890" s="77"/>
      <c r="RCI890" s="77"/>
      <c r="RCJ890" s="77"/>
      <c r="RCK890" s="77"/>
      <c r="RCL890" s="77"/>
      <c r="RCM890" s="77"/>
      <c r="RCN890" s="77"/>
      <c r="RCO890" s="77"/>
      <c r="RCP890" s="77"/>
      <c r="RCQ890" s="77"/>
      <c r="RCR890" s="77"/>
      <c r="RCS890" s="77"/>
      <c r="RCT890" s="77"/>
      <c r="RCU890" s="77"/>
      <c r="RCV890" s="77"/>
      <c r="RCW890" s="77"/>
      <c r="RCX890" s="77"/>
      <c r="RCY890" s="77"/>
      <c r="RCZ890" s="77"/>
      <c r="RDA890" s="77"/>
      <c r="RDB890" s="77"/>
      <c r="RDC890" s="77"/>
      <c r="RDD890" s="77"/>
      <c r="RDE890" s="77"/>
      <c r="RDF890" s="77"/>
      <c r="RDG890" s="77"/>
      <c r="RDH890" s="77"/>
      <c r="RDI890" s="77"/>
      <c r="RDJ890" s="77"/>
      <c r="RDK890" s="77"/>
      <c r="RDL890" s="77"/>
      <c r="RDM890" s="77"/>
      <c r="RDN890" s="77"/>
      <c r="RDO890" s="77"/>
      <c r="RDP890" s="77"/>
      <c r="RDQ890" s="77"/>
      <c r="RDR890" s="77"/>
      <c r="RDS890" s="77"/>
      <c r="RDT890" s="77"/>
      <c r="RDU890" s="77"/>
      <c r="RDV890" s="77"/>
      <c r="RDW890" s="77"/>
      <c r="RDX890" s="77"/>
      <c r="RDY890" s="77"/>
      <c r="RDZ890" s="77"/>
      <c r="REA890" s="77"/>
      <c r="REB890" s="77"/>
      <c r="REC890" s="77"/>
      <c r="RED890" s="77"/>
      <c r="REE890" s="77"/>
      <c r="REF890" s="77"/>
      <c r="REG890" s="77"/>
      <c r="REH890" s="77"/>
      <c r="REI890" s="77"/>
      <c r="REJ890" s="77"/>
      <c r="REK890" s="77"/>
      <c r="REL890" s="77"/>
      <c r="REM890" s="77"/>
      <c r="REN890" s="77"/>
      <c r="REO890" s="77"/>
      <c r="REP890" s="77"/>
      <c r="REQ890" s="77"/>
      <c r="RER890" s="77"/>
      <c r="RES890" s="77"/>
      <c r="RET890" s="77"/>
      <c r="REU890" s="77"/>
      <c r="REV890" s="77"/>
      <c r="REW890" s="77"/>
      <c r="REX890" s="77"/>
      <c r="REY890" s="77"/>
      <c r="REZ890" s="77"/>
      <c r="RFA890" s="77"/>
      <c r="RFB890" s="77"/>
      <c r="RFC890" s="77"/>
      <c r="RFD890" s="77"/>
      <c r="RFE890" s="77"/>
      <c r="RFF890" s="77"/>
      <c r="RFG890" s="77"/>
      <c r="RFH890" s="77"/>
      <c r="RFI890" s="77"/>
      <c r="RFJ890" s="77"/>
      <c r="RFK890" s="77"/>
      <c r="RFL890" s="77"/>
      <c r="RFM890" s="77"/>
      <c r="RFN890" s="77"/>
      <c r="RFO890" s="77"/>
      <c r="RFP890" s="77"/>
      <c r="RFQ890" s="77"/>
      <c r="RFR890" s="77"/>
      <c r="RFS890" s="77"/>
      <c r="RFT890" s="77"/>
      <c r="RFU890" s="77"/>
      <c r="RFV890" s="77"/>
      <c r="RFW890" s="77"/>
      <c r="RFX890" s="77"/>
      <c r="RFY890" s="77"/>
      <c r="RFZ890" s="77"/>
      <c r="RGA890" s="77"/>
      <c r="RGB890" s="77"/>
      <c r="RGC890" s="77"/>
      <c r="RGD890" s="77"/>
      <c r="RGE890" s="77"/>
      <c r="RGF890" s="77"/>
      <c r="RGG890" s="77"/>
      <c r="RGH890" s="77"/>
      <c r="RGI890" s="77"/>
      <c r="RGJ890" s="77"/>
      <c r="RGK890" s="77"/>
      <c r="RGL890" s="77"/>
      <c r="RGM890" s="77"/>
      <c r="RGN890" s="77"/>
      <c r="RGO890" s="77"/>
      <c r="RGP890" s="77"/>
      <c r="RGQ890" s="77"/>
      <c r="RGR890" s="77"/>
      <c r="RGS890" s="77"/>
      <c r="RGT890" s="77"/>
      <c r="RGU890" s="77"/>
      <c r="RGV890" s="77"/>
      <c r="RGW890" s="77"/>
      <c r="RGX890" s="77"/>
      <c r="RGY890" s="77"/>
      <c r="RGZ890" s="77"/>
      <c r="RHA890" s="77"/>
      <c r="RHB890" s="77"/>
      <c r="RHC890" s="77"/>
      <c r="RHD890" s="77"/>
      <c r="RHE890" s="77"/>
      <c r="RHF890" s="77"/>
      <c r="RHG890" s="77"/>
      <c r="RHH890" s="77"/>
      <c r="RHI890" s="77"/>
      <c r="RHJ890" s="77"/>
      <c r="RHK890" s="77"/>
      <c r="RHL890" s="77"/>
      <c r="RHM890" s="77"/>
      <c r="RHN890" s="77"/>
      <c r="RHO890" s="77"/>
      <c r="RHP890" s="77"/>
      <c r="RHQ890" s="77"/>
      <c r="RHR890" s="77"/>
      <c r="RHS890" s="77"/>
      <c r="RHT890" s="77"/>
      <c r="RHU890" s="77"/>
      <c r="RHV890" s="77"/>
      <c r="RHW890" s="77"/>
      <c r="RHX890" s="77"/>
      <c r="RHY890" s="77"/>
      <c r="RHZ890" s="77"/>
      <c r="RIA890" s="77"/>
      <c r="RIB890" s="77"/>
      <c r="RIC890" s="77"/>
      <c r="RID890" s="77"/>
      <c r="RIE890" s="77"/>
      <c r="RIF890" s="77"/>
      <c r="RIG890" s="77"/>
      <c r="RIH890" s="77"/>
      <c r="RII890" s="77"/>
      <c r="RIJ890" s="77"/>
      <c r="RIK890" s="77"/>
      <c r="RIL890" s="77"/>
      <c r="RIM890" s="77"/>
      <c r="RIN890" s="77"/>
      <c r="RIO890" s="77"/>
      <c r="RIP890" s="77"/>
      <c r="RIQ890" s="77"/>
      <c r="RIR890" s="77"/>
      <c r="RIS890" s="77"/>
      <c r="RIT890" s="77"/>
      <c r="RIU890" s="77"/>
      <c r="RIV890" s="77"/>
      <c r="RIW890" s="77"/>
      <c r="RIX890" s="77"/>
      <c r="RIY890" s="77"/>
      <c r="RIZ890" s="77"/>
      <c r="RJA890" s="77"/>
      <c r="RJB890" s="77"/>
      <c r="RJC890" s="77"/>
      <c r="RJD890" s="77"/>
      <c r="RJE890" s="77"/>
      <c r="RJF890" s="77"/>
      <c r="RJG890" s="77"/>
      <c r="RJH890" s="77"/>
      <c r="RJI890" s="77"/>
      <c r="RJJ890" s="77"/>
      <c r="RJK890" s="77"/>
      <c r="RJL890" s="77"/>
      <c r="RJM890" s="77"/>
      <c r="RJN890" s="77"/>
      <c r="RJO890" s="77"/>
      <c r="RJP890" s="77"/>
      <c r="RJQ890" s="77"/>
      <c r="RJR890" s="77"/>
      <c r="RJS890" s="77"/>
      <c r="RJT890" s="77"/>
      <c r="RJU890" s="77"/>
      <c r="RJV890" s="77"/>
      <c r="RJW890" s="77"/>
      <c r="RJX890" s="77"/>
      <c r="RJY890" s="77"/>
      <c r="RJZ890" s="77"/>
      <c r="RKA890" s="77"/>
      <c r="RKB890" s="77"/>
      <c r="RKC890" s="77"/>
      <c r="RKD890" s="77"/>
      <c r="RKE890" s="77"/>
      <c r="RKF890" s="77"/>
      <c r="RKG890" s="77"/>
      <c r="RKH890" s="77"/>
      <c r="RKI890" s="77"/>
      <c r="RKJ890" s="77"/>
      <c r="RKK890" s="77"/>
      <c r="RKL890" s="77"/>
      <c r="RKM890" s="77"/>
      <c r="RKN890" s="77"/>
      <c r="RKO890" s="77"/>
      <c r="RKP890" s="77"/>
      <c r="RKQ890" s="77"/>
      <c r="RKR890" s="77"/>
      <c r="RKS890" s="77"/>
      <c r="RKT890" s="77"/>
      <c r="RKU890" s="77"/>
      <c r="RKV890" s="77"/>
      <c r="RKW890" s="77"/>
      <c r="RKX890" s="77"/>
      <c r="RKY890" s="77"/>
      <c r="RKZ890" s="77"/>
      <c r="RLA890" s="77"/>
      <c r="RLB890" s="77"/>
      <c r="RLC890" s="77"/>
      <c r="RLD890" s="77"/>
      <c r="RLE890" s="77"/>
      <c r="RLF890" s="77"/>
      <c r="RLG890" s="77"/>
      <c r="RLH890" s="77"/>
      <c r="RLI890" s="77"/>
      <c r="RLJ890" s="77"/>
      <c r="RLK890" s="77"/>
      <c r="RLL890" s="77"/>
      <c r="RLM890" s="77"/>
      <c r="RLN890" s="77"/>
      <c r="RLO890" s="77"/>
      <c r="RLP890" s="77"/>
      <c r="RLQ890" s="77"/>
      <c r="RLR890" s="77"/>
      <c r="RLS890" s="77"/>
      <c r="RLT890" s="77"/>
      <c r="RLU890" s="77"/>
      <c r="RLV890" s="77"/>
      <c r="RLW890" s="77"/>
      <c r="RLX890" s="77"/>
      <c r="RLY890" s="77"/>
      <c r="RLZ890" s="77"/>
      <c r="RMA890" s="77"/>
      <c r="RMB890" s="77"/>
      <c r="RMC890" s="77"/>
      <c r="RMD890" s="77"/>
      <c r="RME890" s="77"/>
      <c r="RMF890" s="77"/>
      <c r="RMG890" s="77"/>
      <c r="RMH890" s="77"/>
      <c r="RMI890" s="77"/>
      <c r="RMJ890" s="77"/>
      <c r="RMK890" s="77"/>
      <c r="RML890" s="77"/>
      <c r="RMM890" s="77"/>
      <c r="RMN890" s="77"/>
      <c r="RMO890" s="77"/>
      <c r="RMP890" s="77"/>
      <c r="RMQ890" s="77"/>
      <c r="RMR890" s="77"/>
      <c r="RMS890" s="77"/>
      <c r="RMT890" s="77"/>
      <c r="RMU890" s="77"/>
      <c r="RMV890" s="77"/>
      <c r="RMW890" s="77"/>
      <c r="RMX890" s="77"/>
      <c r="RMY890" s="77"/>
      <c r="RMZ890" s="77"/>
      <c r="RNA890" s="77"/>
      <c r="RNB890" s="77"/>
      <c r="RNC890" s="77"/>
      <c r="RND890" s="77"/>
      <c r="RNE890" s="77"/>
      <c r="RNF890" s="77"/>
      <c r="RNG890" s="77"/>
      <c r="RNH890" s="77"/>
      <c r="RNI890" s="77"/>
      <c r="RNJ890" s="77"/>
      <c r="RNK890" s="77"/>
      <c r="RNL890" s="77"/>
      <c r="RNM890" s="77"/>
      <c r="RNN890" s="77"/>
      <c r="RNO890" s="77"/>
      <c r="RNP890" s="77"/>
      <c r="RNQ890" s="77"/>
      <c r="RNR890" s="77"/>
      <c r="RNS890" s="77"/>
      <c r="RNT890" s="77"/>
      <c r="RNU890" s="77"/>
      <c r="RNV890" s="77"/>
      <c r="RNW890" s="77"/>
      <c r="RNX890" s="77"/>
      <c r="RNY890" s="77"/>
      <c r="RNZ890" s="77"/>
      <c r="ROA890" s="77"/>
      <c r="ROB890" s="77"/>
      <c r="ROC890" s="77"/>
      <c r="ROD890" s="77"/>
      <c r="ROE890" s="77"/>
      <c r="ROF890" s="77"/>
      <c r="ROG890" s="77"/>
      <c r="ROH890" s="77"/>
      <c r="ROI890" s="77"/>
      <c r="ROJ890" s="77"/>
      <c r="ROK890" s="77"/>
      <c r="ROL890" s="77"/>
      <c r="ROM890" s="77"/>
      <c r="RON890" s="77"/>
      <c r="ROO890" s="77"/>
      <c r="ROP890" s="77"/>
      <c r="ROQ890" s="77"/>
      <c r="ROR890" s="77"/>
      <c r="ROS890" s="77"/>
      <c r="ROT890" s="77"/>
      <c r="ROU890" s="77"/>
      <c r="ROV890" s="77"/>
      <c r="ROW890" s="77"/>
      <c r="ROX890" s="77"/>
      <c r="ROY890" s="77"/>
      <c r="ROZ890" s="77"/>
      <c r="RPA890" s="77"/>
      <c r="RPB890" s="77"/>
      <c r="RPC890" s="77"/>
      <c r="RPD890" s="77"/>
      <c r="RPE890" s="77"/>
      <c r="RPF890" s="77"/>
      <c r="RPG890" s="77"/>
      <c r="RPH890" s="77"/>
      <c r="RPI890" s="77"/>
      <c r="RPJ890" s="77"/>
      <c r="RPK890" s="77"/>
      <c r="RPL890" s="77"/>
      <c r="RPM890" s="77"/>
      <c r="RPN890" s="77"/>
      <c r="RPO890" s="77"/>
      <c r="RPP890" s="77"/>
      <c r="RPQ890" s="77"/>
      <c r="RPR890" s="77"/>
      <c r="RPS890" s="77"/>
      <c r="RPT890" s="77"/>
      <c r="RPU890" s="77"/>
      <c r="RPV890" s="77"/>
      <c r="RPW890" s="77"/>
      <c r="RPX890" s="77"/>
      <c r="RPY890" s="77"/>
      <c r="RPZ890" s="77"/>
      <c r="RQA890" s="77"/>
      <c r="RQB890" s="77"/>
      <c r="RQC890" s="77"/>
      <c r="RQD890" s="77"/>
      <c r="RQE890" s="77"/>
      <c r="RQF890" s="77"/>
      <c r="RQG890" s="77"/>
      <c r="RQH890" s="77"/>
      <c r="RQI890" s="77"/>
      <c r="RQJ890" s="77"/>
      <c r="RQK890" s="77"/>
      <c r="RQL890" s="77"/>
      <c r="RQM890" s="77"/>
      <c r="RQN890" s="77"/>
      <c r="RQO890" s="77"/>
      <c r="RQP890" s="77"/>
      <c r="RQQ890" s="77"/>
      <c r="RQR890" s="77"/>
      <c r="RQS890" s="77"/>
      <c r="RQT890" s="77"/>
      <c r="RQU890" s="77"/>
      <c r="RQV890" s="77"/>
      <c r="RQW890" s="77"/>
      <c r="RQX890" s="77"/>
      <c r="RQY890" s="77"/>
      <c r="RQZ890" s="77"/>
      <c r="RRA890" s="77"/>
      <c r="RRB890" s="77"/>
      <c r="RRC890" s="77"/>
      <c r="RRD890" s="77"/>
      <c r="RRE890" s="77"/>
      <c r="RRF890" s="77"/>
      <c r="RRG890" s="77"/>
      <c r="RRH890" s="77"/>
      <c r="RRI890" s="77"/>
      <c r="RRJ890" s="77"/>
      <c r="RRK890" s="77"/>
      <c r="RRL890" s="77"/>
      <c r="RRM890" s="77"/>
      <c r="RRN890" s="77"/>
      <c r="RRO890" s="77"/>
      <c r="RRP890" s="77"/>
      <c r="RRQ890" s="77"/>
      <c r="RRR890" s="77"/>
      <c r="RRS890" s="77"/>
      <c r="RRT890" s="77"/>
      <c r="RRU890" s="77"/>
      <c r="RRV890" s="77"/>
      <c r="RRW890" s="77"/>
      <c r="RRX890" s="77"/>
      <c r="RRY890" s="77"/>
      <c r="RRZ890" s="77"/>
      <c r="RSA890" s="77"/>
      <c r="RSB890" s="77"/>
      <c r="RSC890" s="77"/>
      <c r="RSD890" s="77"/>
      <c r="RSE890" s="77"/>
      <c r="RSF890" s="77"/>
      <c r="RSG890" s="77"/>
      <c r="RSH890" s="77"/>
      <c r="RSI890" s="77"/>
      <c r="RSJ890" s="77"/>
      <c r="RSK890" s="77"/>
      <c r="RSL890" s="77"/>
      <c r="RSM890" s="77"/>
      <c r="RSN890" s="77"/>
      <c r="RSO890" s="77"/>
      <c r="RSP890" s="77"/>
      <c r="RSQ890" s="77"/>
      <c r="RSR890" s="77"/>
      <c r="RSS890" s="77"/>
      <c r="RST890" s="77"/>
      <c r="RSU890" s="77"/>
      <c r="RSV890" s="77"/>
      <c r="RSW890" s="77"/>
      <c r="RSX890" s="77"/>
      <c r="RSY890" s="77"/>
      <c r="RSZ890" s="77"/>
      <c r="RTA890" s="77"/>
      <c r="RTB890" s="77"/>
      <c r="RTC890" s="77"/>
      <c r="RTD890" s="77"/>
      <c r="RTE890" s="77"/>
      <c r="RTF890" s="77"/>
      <c r="RTG890" s="77"/>
      <c r="RTH890" s="77"/>
      <c r="RTI890" s="77"/>
      <c r="RTJ890" s="77"/>
      <c r="RTK890" s="77"/>
      <c r="RTL890" s="77"/>
      <c r="RTM890" s="77"/>
      <c r="RTN890" s="77"/>
      <c r="RTO890" s="77"/>
      <c r="RTP890" s="77"/>
      <c r="RTQ890" s="77"/>
      <c r="RTR890" s="77"/>
      <c r="RTS890" s="77"/>
      <c r="RTT890" s="77"/>
      <c r="RTU890" s="77"/>
      <c r="RTV890" s="77"/>
      <c r="RTW890" s="77"/>
      <c r="RTX890" s="77"/>
      <c r="RTY890" s="77"/>
      <c r="RTZ890" s="77"/>
      <c r="RUA890" s="77"/>
      <c r="RUB890" s="77"/>
      <c r="RUC890" s="77"/>
      <c r="RUD890" s="77"/>
      <c r="RUE890" s="77"/>
      <c r="RUF890" s="77"/>
      <c r="RUG890" s="77"/>
      <c r="RUH890" s="77"/>
      <c r="RUI890" s="77"/>
      <c r="RUJ890" s="77"/>
      <c r="RUK890" s="77"/>
      <c r="RUL890" s="77"/>
      <c r="RUM890" s="77"/>
      <c r="RUN890" s="77"/>
      <c r="RUO890" s="77"/>
      <c r="RUP890" s="77"/>
      <c r="RUQ890" s="77"/>
      <c r="RUR890" s="77"/>
      <c r="RUS890" s="77"/>
      <c r="RUT890" s="77"/>
      <c r="RUU890" s="77"/>
      <c r="RUV890" s="77"/>
      <c r="RUW890" s="77"/>
      <c r="RUX890" s="77"/>
      <c r="RUY890" s="77"/>
      <c r="RUZ890" s="77"/>
      <c r="RVA890" s="77"/>
      <c r="RVB890" s="77"/>
      <c r="RVC890" s="77"/>
      <c r="RVD890" s="77"/>
      <c r="RVE890" s="77"/>
      <c r="RVF890" s="77"/>
      <c r="RVG890" s="77"/>
      <c r="RVH890" s="77"/>
      <c r="RVI890" s="77"/>
      <c r="RVJ890" s="77"/>
      <c r="RVK890" s="77"/>
      <c r="RVL890" s="77"/>
      <c r="RVM890" s="77"/>
      <c r="RVN890" s="77"/>
      <c r="RVO890" s="77"/>
      <c r="RVP890" s="77"/>
      <c r="RVQ890" s="77"/>
      <c r="RVR890" s="77"/>
      <c r="RVS890" s="77"/>
      <c r="RVT890" s="77"/>
      <c r="RVU890" s="77"/>
      <c r="RVV890" s="77"/>
      <c r="RVW890" s="77"/>
      <c r="RVX890" s="77"/>
      <c r="RVY890" s="77"/>
      <c r="RVZ890" s="77"/>
      <c r="RWA890" s="77"/>
      <c r="RWB890" s="77"/>
      <c r="RWC890" s="77"/>
      <c r="RWD890" s="77"/>
      <c r="RWE890" s="77"/>
      <c r="RWF890" s="77"/>
      <c r="RWG890" s="77"/>
      <c r="RWH890" s="77"/>
      <c r="RWI890" s="77"/>
      <c r="RWJ890" s="77"/>
      <c r="RWK890" s="77"/>
      <c r="RWL890" s="77"/>
      <c r="RWM890" s="77"/>
      <c r="RWN890" s="77"/>
      <c r="RWO890" s="77"/>
      <c r="RWP890" s="77"/>
      <c r="RWQ890" s="77"/>
      <c r="RWR890" s="77"/>
      <c r="RWS890" s="77"/>
      <c r="RWT890" s="77"/>
      <c r="RWU890" s="77"/>
      <c r="RWV890" s="77"/>
      <c r="RWW890" s="77"/>
      <c r="RWX890" s="77"/>
      <c r="RWY890" s="77"/>
      <c r="RWZ890" s="77"/>
      <c r="RXA890" s="77"/>
      <c r="RXB890" s="77"/>
      <c r="RXC890" s="77"/>
      <c r="RXD890" s="77"/>
      <c r="RXE890" s="77"/>
      <c r="RXF890" s="77"/>
      <c r="RXG890" s="77"/>
      <c r="RXH890" s="77"/>
      <c r="RXI890" s="77"/>
      <c r="RXJ890" s="77"/>
      <c r="RXK890" s="77"/>
      <c r="RXL890" s="77"/>
      <c r="RXM890" s="77"/>
      <c r="RXN890" s="77"/>
      <c r="RXO890" s="77"/>
      <c r="RXP890" s="77"/>
      <c r="RXQ890" s="77"/>
      <c r="RXR890" s="77"/>
      <c r="RXS890" s="77"/>
      <c r="RXT890" s="77"/>
      <c r="RXU890" s="77"/>
      <c r="RXV890" s="77"/>
      <c r="RXW890" s="77"/>
      <c r="RXX890" s="77"/>
      <c r="RXY890" s="77"/>
      <c r="RXZ890" s="77"/>
      <c r="RYA890" s="77"/>
      <c r="RYB890" s="77"/>
      <c r="RYC890" s="77"/>
      <c r="RYD890" s="77"/>
      <c r="RYE890" s="77"/>
      <c r="RYF890" s="77"/>
      <c r="RYG890" s="77"/>
      <c r="RYH890" s="77"/>
      <c r="RYI890" s="77"/>
      <c r="RYJ890" s="77"/>
      <c r="RYK890" s="77"/>
      <c r="RYL890" s="77"/>
      <c r="RYM890" s="77"/>
      <c r="RYN890" s="77"/>
      <c r="RYO890" s="77"/>
      <c r="RYP890" s="77"/>
      <c r="RYQ890" s="77"/>
      <c r="RYR890" s="77"/>
      <c r="RYS890" s="77"/>
      <c r="RYT890" s="77"/>
      <c r="RYU890" s="77"/>
      <c r="RYV890" s="77"/>
      <c r="RYW890" s="77"/>
      <c r="RYX890" s="77"/>
      <c r="RYY890" s="77"/>
      <c r="RYZ890" s="77"/>
      <c r="RZA890" s="77"/>
      <c r="RZB890" s="77"/>
      <c r="RZC890" s="77"/>
      <c r="RZD890" s="77"/>
      <c r="RZE890" s="77"/>
      <c r="RZF890" s="77"/>
      <c r="RZG890" s="77"/>
      <c r="RZH890" s="77"/>
      <c r="RZI890" s="77"/>
      <c r="RZJ890" s="77"/>
      <c r="RZK890" s="77"/>
      <c r="RZL890" s="77"/>
      <c r="RZM890" s="77"/>
      <c r="RZN890" s="77"/>
      <c r="RZO890" s="77"/>
      <c r="RZP890" s="77"/>
      <c r="RZQ890" s="77"/>
      <c r="RZR890" s="77"/>
      <c r="RZS890" s="77"/>
      <c r="RZT890" s="77"/>
      <c r="RZU890" s="77"/>
      <c r="RZV890" s="77"/>
      <c r="RZW890" s="77"/>
      <c r="RZX890" s="77"/>
      <c r="RZY890" s="77"/>
      <c r="RZZ890" s="77"/>
      <c r="SAA890" s="77"/>
      <c r="SAB890" s="77"/>
      <c r="SAC890" s="77"/>
      <c r="SAD890" s="77"/>
      <c r="SAE890" s="77"/>
      <c r="SAF890" s="77"/>
      <c r="SAG890" s="77"/>
      <c r="SAH890" s="77"/>
      <c r="SAI890" s="77"/>
      <c r="SAJ890" s="77"/>
      <c r="SAK890" s="77"/>
      <c r="SAL890" s="77"/>
      <c r="SAM890" s="77"/>
      <c r="SAN890" s="77"/>
      <c r="SAO890" s="77"/>
      <c r="SAP890" s="77"/>
      <c r="SAQ890" s="77"/>
      <c r="SAR890" s="77"/>
      <c r="SAS890" s="77"/>
      <c r="SAT890" s="77"/>
      <c r="SAU890" s="77"/>
      <c r="SAV890" s="77"/>
      <c r="SAW890" s="77"/>
      <c r="SAX890" s="77"/>
      <c r="SAY890" s="77"/>
      <c r="SAZ890" s="77"/>
      <c r="SBA890" s="77"/>
      <c r="SBB890" s="77"/>
      <c r="SBC890" s="77"/>
      <c r="SBD890" s="77"/>
      <c r="SBE890" s="77"/>
      <c r="SBF890" s="77"/>
      <c r="SBG890" s="77"/>
      <c r="SBH890" s="77"/>
      <c r="SBI890" s="77"/>
      <c r="SBJ890" s="77"/>
      <c r="SBK890" s="77"/>
      <c r="SBL890" s="77"/>
      <c r="SBM890" s="77"/>
      <c r="SBN890" s="77"/>
      <c r="SBO890" s="77"/>
      <c r="SBP890" s="77"/>
      <c r="SBQ890" s="77"/>
      <c r="SBR890" s="77"/>
      <c r="SBS890" s="77"/>
      <c r="SBT890" s="77"/>
      <c r="SBU890" s="77"/>
      <c r="SBV890" s="77"/>
      <c r="SBW890" s="77"/>
      <c r="SBX890" s="77"/>
      <c r="SBY890" s="77"/>
      <c r="SBZ890" s="77"/>
      <c r="SCA890" s="77"/>
      <c r="SCB890" s="77"/>
      <c r="SCC890" s="77"/>
      <c r="SCD890" s="77"/>
      <c r="SCE890" s="77"/>
      <c r="SCF890" s="77"/>
      <c r="SCG890" s="77"/>
      <c r="SCH890" s="77"/>
      <c r="SCI890" s="77"/>
      <c r="SCJ890" s="77"/>
      <c r="SCK890" s="77"/>
      <c r="SCL890" s="77"/>
      <c r="SCM890" s="77"/>
      <c r="SCN890" s="77"/>
      <c r="SCO890" s="77"/>
      <c r="SCP890" s="77"/>
      <c r="SCQ890" s="77"/>
      <c r="SCR890" s="77"/>
      <c r="SCS890" s="77"/>
      <c r="SCT890" s="77"/>
      <c r="SCU890" s="77"/>
      <c r="SCV890" s="77"/>
      <c r="SCW890" s="77"/>
      <c r="SCX890" s="77"/>
      <c r="SCY890" s="77"/>
      <c r="SCZ890" s="77"/>
      <c r="SDA890" s="77"/>
      <c r="SDB890" s="77"/>
      <c r="SDC890" s="77"/>
      <c r="SDD890" s="77"/>
      <c r="SDE890" s="77"/>
      <c r="SDF890" s="77"/>
      <c r="SDG890" s="77"/>
      <c r="SDH890" s="77"/>
      <c r="SDI890" s="77"/>
      <c r="SDJ890" s="77"/>
      <c r="SDK890" s="77"/>
      <c r="SDL890" s="77"/>
      <c r="SDM890" s="77"/>
      <c r="SDN890" s="77"/>
      <c r="SDO890" s="77"/>
      <c r="SDP890" s="77"/>
      <c r="SDQ890" s="77"/>
      <c r="SDR890" s="77"/>
      <c r="SDS890" s="77"/>
      <c r="SDT890" s="77"/>
      <c r="SDU890" s="77"/>
      <c r="SDV890" s="77"/>
      <c r="SDW890" s="77"/>
      <c r="SDX890" s="77"/>
      <c r="SDY890" s="77"/>
      <c r="SDZ890" s="77"/>
      <c r="SEA890" s="77"/>
      <c r="SEB890" s="77"/>
      <c r="SEC890" s="77"/>
      <c r="SED890" s="77"/>
      <c r="SEE890" s="77"/>
      <c r="SEF890" s="77"/>
      <c r="SEG890" s="77"/>
      <c r="SEH890" s="77"/>
      <c r="SEI890" s="77"/>
      <c r="SEJ890" s="77"/>
      <c r="SEK890" s="77"/>
      <c r="SEL890" s="77"/>
      <c r="SEM890" s="77"/>
      <c r="SEN890" s="77"/>
      <c r="SEO890" s="77"/>
      <c r="SEP890" s="77"/>
      <c r="SEQ890" s="77"/>
      <c r="SER890" s="77"/>
      <c r="SES890" s="77"/>
      <c r="SET890" s="77"/>
      <c r="SEU890" s="77"/>
      <c r="SEV890" s="77"/>
      <c r="SEW890" s="77"/>
      <c r="SEX890" s="77"/>
      <c r="SEY890" s="77"/>
      <c r="SEZ890" s="77"/>
      <c r="SFA890" s="77"/>
      <c r="SFB890" s="77"/>
      <c r="SFC890" s="77"/>
      <c r="SFD890" s="77"/>
      <c r="SFE890" s="77"/>
      <c r="SFF890" s="77"/>
      <c r="SFG890" s="77"/>
      <c r="SFH890" s="77"/>
      <c r="SFI890" s="77"/>
      <c r="SFJ890" s="77"/>
      <c r="SFK890" s="77"/>
      <c r="SFL890" s="77"/>
      <c r="SFM890" s="77"/>
      <c r="SFN890" s="77"/>
      <c r="SFO890" s="77"/>
      <c r="SFP890" s="77"/>
      <c r="SFQ890" s="77"/>
      <c r="SFR890" s="77"/>
      <c r="SFS890" s="77"/>
      <c r="SFT890" s="77"/>
      <c r="SFU890" s="77"/>
      <c r="SFV890" s="77"/>
      <c r="SFW890" s="77"/>
      <c r="SFX890" s="77"/>
      <c r="SFY890" s="77"/>
      <c r="SFZ890" s="77"/>
      <c r="SGA890" s="77"/>
      <c r="SGB890" s="77"/>
      <c r="SGC890" s="77"/>
      <c r="SGD890" s="77"/>
      <c r="SGE890" s="77"/>
      <c r="SGF890" s="77"/>
      <c r="SGG890" s="77"/>
      <c r="SGH890" s="77"/>
      <c r="SGI890" s="77"/>
      <c r="SGJ890" s="77"/>
      <c r="SGK890" s="77"/>
      <c r="SGL890" s="77"/>
      <c r="SGM890" s="77"/>
      <c r="SGN890" s="77"/>
      <c r="SGO890" s="77"/>
      <c r="SGP890" s="77"/>
      <c r="SGQ890" s="77"/>
      <c r="SGR890" s="77"/>
      <c r="SGS890" s="77"/>
      <c r="SGT890" s="77"/>
      <c r="SGU890" s="77"/>
      <c r="SGV890" s="77"/>
      <c r="SGW890" s="77"/>
      <c r="SGX890" s="77"/>
      <c r="SGY890" s="77"/>
      <c r="SGZ890" s="77"/>
      <c r="SHA890" s="77"/>
      <c r="SHB890" s="77"/>
      <c r="SHC890" s="77"/>
      <c r="SHD890" s="77"/>
      <c r="SHE890" s="77"/>
      <c r="SHF890" s="77"/>
      <c r="SHG890" s="77"/>
      <c r="SHH890" s="77"/>
      <c r="SHI890" s="77"/>
      <c r="SHJ890" s="77"/>
      <c r="SHK890" s="77"/>
      <c r="SHL890" s="77"/>
      <c r="SHM890" s="77"/>
      <c r="SHN890" s="77"/>
      <c r="SHO890" s="77"/>
      <c r="SHP890" s="77"/>
      <c r="SHQ890" s="77"/>
      <c r="SHR890" s="77"/>
      <c r="SHS890" s="77"/>
      <c r="SHT890" s="77"/>
      <c r="SHU890" s="77"/>
      <c r="SHV890" s="77"/>
      <c r="SHW890" s="77"/>
      <c r="SHX890" s="77"/>
      <c r="SHY890" s="77"/>
      <c r="SHZ890" s="77"/>
      <c r="SIA890" s="77"/>
      <c r="SIB890" s="77"/>
      <c r="SIC890" s="77"/>
      <c r="SID890" s="77"/>
      <c r="SIE890" s="77"/>
      <c r="SIF890" s="77"/>
      <c r="SIG890" s="77"/>
      <c r="SIH890" s="77"/>
      <c r="SII890" s="77"/>
      <c r="SIJ890" s="77"/>
      <c r="SIK890" s="77"/>
      <c r="SIL890" s="77"/>
      <c r="SIM890" s="77"/>
      <c r="SIN890" s="77"/>
      <c r="SIO890" s="77"/>
      <c r="SIP890" s="77"/>
      <c r="SIQ890" s="77"/>
      <c r="SIR890" s="77"/>
      <c r="SIS890" s="77"/>
      <c r="SIT890" s="77"/>
      <c r="SIU890" s="77"/>
      <c r="SIV890" s="77"/>
      <c r="SIW890" s="77"/>
      <c r="SIX890" s="77"/>
      <c r="SIY890" s="77"/>
      <c r="SIZ890" s="77"/>
      <c r="SJA890" s="77"/>
      <c r="SJB890" s="77"/>
      <c r="SJC890" s="77"/>
      <c r="SJD890" s="77"/>
      <c r="SJE890" s="77"/>
      <c r="SJF890" s="77"/>
      <c r="SJG890" s="77"/>
      <c r="SJH890" s="77"/>
      <c r="SJI890" s="77"/>
      <c r="SJJ890" s="77"/>
      <c r="SJK890" s="77"/>
      <c r="SJL890" s="77"/>
      <c r="SJM890" s="77"/>
      <c r="SJN890" s="77"/>
      <c r="SJO890" s="77"/>
      <c r="SJP890" s="77"/>
      <c r="SJQ890" s="77"/>
      <c r="SJR890" s="77"/>
      <c r="SJS890" s="77"/>
      <c r="SJT890" s="77"/>
      <c r="SJU890" s="77"/>
      <c r="SJV890" s="77"/>
      <c r="SJW890" s="77"/>
      <c r="SJX890" s="77"/>
      <c r="SJY890" s="77"/>
      <c r="SJZ890" s="77"/>
      <c r="SKA890" s="77"/>
      <c r="SKB890" s="77"/>
      <c r="SKC890" s="77"/>
      <c r="SKD890" s="77"/>
      <c r="SKE890" s="77"/>
      <c r="SKF890" s="77"/>
      <c r="SKG890" s="77"/>
      <c r="SKH890" s="77"/>
      <c r="SKI890" s="77"/>
      <c r="SKJ890" s="77"/>
      <c r="SKK890" s="77"/>
      <c r="SKL890" s="77"/>
      <c r="SKM890" s="77"/>
      <c r="SKN890" s="77"/>
      <c r="SKO890" s="77"/>
      <c r="SKP890" s="77"/>
      <c r="SKQ890" s="77"/>
      <c r="SKR890" s="77"/>
      <c r="SKS890" s="77"/>
      <c r="SKT890" s="77"/>
      <c r="SKU890" s="77"/>
      <c r="SKV890" s="77"/>
      <c r="SKW890" s="77"/>
      <c r="SKX890" s="77"/>
      <c r="SKY890" s="77"/>
      <c r="SKZ890" s="77"/>
      <c r="SLA890" s="77"/>
      <c r="SLB890" s="77"/>
      <c r="SLC890" s="77"/>
      <c r="SLD890" s="77"/>
      <c r="SLE890" s="77"/>
      <c r="SLF890" s="77"/>
      <c r="SLG890" s="77"/>
      <c r="SLH890" s="77"/>
      <c r="SLI890" s="77"/>
      <c r="SLJ890" s="77"/>
      <c r="SLK890" s="77"/>
      <c r="SLL890" s="77"/>
      <c r="SLM890" s="77"/>
      <c r="SLN890" s="77"/>
      <c r="SLO890" s="77"/>
      <c r="SLP890" s="77"/>
      <c r="SLQ890" s="77"/>
      <c r="SLR890" s="77"/>
      <c r="SLS890" s="77"/>
      <c r="SLT890" s="77"/>
      <c r="SLU890" s="77"/>
      <c r="SLV890" s="77"/>
      <c r="SLW890" s="77"/>
      <c r="SLX890" s="77"/>
      <c r="SLY890" s="77"/>
      <c r="SLZ890" s="77"/>
      <c r="SMA890" s="77"/>
      <c r="SMB890" s="77"/>
      <c r="SMC890" s="77"/>
      <c r="SMD890" s="77"/>
      <c r="SME890" s="77"/>
      <c r="SMF890" s="77"/>
      <c r="SMG890" s="77"/>
      <c r="SMH890" s="77"/>
      <c r="SMI890" s="77"/>
      <c r="SMJ890" s="77"/>
      <c r="SMK890" s="77"/>
      <c r="SML890" s="77"/>
      <c r="SMM890" s="77"/>
      <c r="SMN890" s="77"/>
      <c r="SMO890" s="77"/>
      <c r="SMP890" s="77"/>
      <c r="SMQ890" s="77"/>
      <c r="SMR890" s="77"/>
      <c r="SMS890" s="77"/>
      <c r="SMT890" s="77"/>
      <c r="SMU890" s="77"/>
      <c r="SMV890" s="77"/>
      <c r="SMW890" s="77"/>
      <c r="SMX890" s="77"/>
      <c r="SMY890" s="77"/>
      <c r="SMZ890" s="77"/>
      <c r="SNA890" s="77"/>
      <c r="SNB890" s="77"/>
      <c r="SNC890" s="77"/>
      <c r="SND890" s="77"/>
      <c r="SNE890" s="77"/>
      <c r="SNF890" s="77"/>
      <c r="SNG890" s="77"/>
      <c r="SNH890" s="77"/>
      <c r="SNI890" s="77"/>
      <c r="SNJ890" s="77"/>
      <c r="SNK890" s="77"/>
      <c r="SNL890" s="77"/>
      <c r="SNM890" s="77"/>
      <c r="SNN890" s="77"/>
      <c r="SNO890" s="77"/>
      <c r="SNP890" s="77"/>
      <c r="SNQ890" s="77"/>
      <c r="SNR890" s="77"/>
      <c r="SNS890" s="77"/>
      <c r="SNT890" s="77"/>
      <c r="SNU890" s="77"/>
      <c r="SNV890" s="77"/>
      <c r="SNW890" s="77"/>
      <c r="SNX890" s="77"/>
      <c r="SNY890" s="77"/>
      <c r="SNZ890" s="77"/>
      <c r="SOA890" s="77"/>
      <c r="SOB890" s="77"/>
      <c r="SOC890" s="77"/>
      <c r="SOD890" s="77"/>
      <c r="SOE890" s="77"/>
      <c r="SOF890" s="77"/>
      <c r="SOG890" s="77"/>
      <c r="SOH890" s="77"/>
      <c r="SOI890" s="77"/>
      <c r="SOJ890" s="77"/>
      <c r="SOK890" s="77"/>
      <c r="SOL890" s="77"/>
      <c r="SOM890" s="77"/>
      <c r="SON890" s="77"/>
      <c r="SOO890" s="77"/>
      <c r="SOP890" s="77"/>
      <c r="SOQ890" s="77"/>
      <c r="SOR890" s="77"/>
      <c r="SOS890" s="77"/>
      <c r="SOT890" s="77"/>
      <c r="SOU890" s="77"/>
      <c r="SOV890" s="77"/>
      <c r="SOW890" s="77"/>
      <c r="SOX890" s="77"/>
      <c r="SOY890" s="77"/>
      <c r="SOZ890" s="77"/>
      <c r="SPA890" s="77"/>
      <c r="SPB890" s="77"/>
      <c r="SPC890" s="77"/>
      <c r="SPD890" s="77"/>
      <c r="SPE890" s="77"/>
      <c r="SPF890" s="77"/>
      <c r="SPG890" s="77"/>
      <c r="SPH890" s="77"/>
      <c r="SPI890" s="77"/>
      <c r="SPJ890" s="77"/>
      <c r="SPK890" s="77"/>
      <c r="SPL890" s="77"/>
      <c r="SPM890" s="77"/>
      <c r="SPN890" s="77"/>
      <c r="SPO890" s="77"/>
      <c r="SPP890" s="77"/>
      <c r="SPQ890" s="77"/>
      <c r="SPR890" s="77"/>
      <c r="SPS890" s="77"/>
      <c r="SPT890" s="77"/>
      <c r="SPU890" s="77"/>
      <c r="SPV890" s="77"/>
      <c r="SPW890" s="77"/>
      <c r="SPX890" s="77"/>
      <c r="SPY890" s="77"/>
      <c r="SPZ890" s="77"/>
      <c r="SQA890" s="77"/>
      <c r="SQB890" s="77"/>
      <c r="SQC890" s="77"/>
      <c r="SQD890" s="77"/>
      <c r="SQE890" s="77"/>
      <c r="SQF890" s="77"/>
      <c r="SQG890" s="77"/>
      <c r="SQH890" s="77"/>
      <c r="SQI890" s="77"/>
      <c r="SQJ890" s="77"/>
      <c r="SQK890" s="77"/>
      <c r="SQL890" s="77"/>
      <c r="SQM890" s="77"/>
      <c r="SQN890" s="77"/>
      <c r="SQO890" s="77"/>
      <c r="SQP890" s="77"/>
      <c r="SQQ890" s="77"/>
      <c r="SQR890" s="77"/>
      <c r="SQS890" s="77"/>
      <c r="SQT890" s="77"/>
      <c r="SQU890" s="77"/>
      <c r="SQV890" s="77"/>
      <c r="SQW890" s="77"/>
      <c r="SQX890" s="77"/>
      <c r="SQY890" s="77"/>
      <c r="SQZ890" s="77"/>
      <c r="SRA890" s="77"/>
      <c r="SRB890" s="77"/>
      <c r="SRC890" s="77"/>
      <c r="SRD890" s="77"/>
      <c r="SRE890" s="77"/>
      <c r="SRF890" s="77"/>
      <c r="SRG890" s="77"/>
      <c r="SRH890" s="77"/>
      <c r="SRI890" s="77"/>
      <c r="SRJ890" s="77"/>
      <c r="SRK890" s="77"/>
      <c r="SRL890" s="77"/>
      <c r="SRM890" s="77"/>
      <c r="SRN890" s="77"/>
      <c r="SRO890" s="77"/>
      <c r="SRP890" s="77"/>
      <c r="SRQ890" s="77"/>
      <c r="SRR890" s="77"/>
      <c r="SRS890" s="77"/>
      <c r="SRT890" s="77"/>
      <c r="SRU890" s="77"/>
      <c r="SRV890" s="77"/>
      <c r="SRW890" s="77"/>
      <c r="SRX890" s="77"/>
      <c r="SRY890" s="77"/>
      <c r="SRZ890" s="77"/>
      <c r="SSA890" s="77"/>
      <c r="SSB890" s="77"/>
      <c r="SSC890" s="77"/>
      <c r="SSD890" s="77"/>
      <c r="SSE890" s="77"/>
      <c r="SSF890" s="77"/>
      <c r="SSG890" s="77"/>
      <c r="SSH890" s="77"/>
      <c r="SSI890" s="77"/>
      <c r="SSJ890" s="77"/>
      <c r="SSK890" s="77"/>
      <c r="SSL890" s="77"/>
      <c r="SSM890" s="77"/>
      <c r="SSN890" s="77"/>
      <c r="SSO890" s="77"/>
      <c r="SSP890" s="77"/>
      <c r="SSQ890" s="77"/>
      <c r="SSR890" s="77"/>
      <c r="SSS890" s="77"/>
      <c r="SST890" s="77"/>
      <c r="SSU890" s="77"/>
      <c r="SSV890" s="77"/>
      <c r="SSW890" s="77"/>
      <c r="SSX890" s="77"/>
      <c r="SSY890" s="77"/>
      <c r="SSZ890" s="77"/>
      <c r="STA890" s="77"/>
      <c r="STB890" s="77"/>
      <c r="STC890" s="77"/>
      <c r="STD890" s="77"/>
      <c r="STE890" s="77"/>
      <c r="STF890" s="77"/>
      <c r="STG890" s="77"/>
      <c r="STH890" s="77"/>
      <c r="STI890" s="77"/>
      <c r="STJ890" s="77"/>
      <c r="STK890" s="77"/>
      <c r="STL890" s="77"/>
      <c r="STM890" s="77"/>
      <c r="STN890" s="77"/>
      <c r="STO890" s="77"/>
      <c r="STP890" s="77"/>
      <c r="STQ890" s="77"/>
      <c r="STR890" s="77"/>
      <c r="STS890" s="77"/>
      <c r="STT890" s="77"/>
      <c r="STU890" s="77"/>
      <c r="STV890" s="77"/>
      <c r="STW890" s="77"/>
      <c r="STX890" s="77"/>
      <c r="STY890" s="77"/>
      <c r="STZ890" s="77"/>
      <c r="SUA890" s="77"/>
      <c r="SUB890" s="77"/>
      <c r="SUC890" s="77"/>
      <c r="SUD890" s="77"/>
      <c r="SUE890" s="77"/>
      <c r="SUF890" s="77"/>
      <c r="SUG890" s="77"/>
      <c r="SUH890" s="77"/>
      <c r="SUI890" s="77"/>
      <c r="SUJ890" s="77"/>
      <c r="SUK890" s="77"/>
      <c r="SUL890" s="77"/>
      <c r="SUM890" s="77"/>
      <c r="SUN890" s="77"/>
      <c r="SUO890" s="77"/>
      <c r="SUP890" s="77"/>
      <c r="SUQ890" s="77"/>
      <c r="SUR890" s="77"/>
      <c r="SUS890" s="77"/>
      <c r="SUT890" s="77"/>
      <c r="SUU890" s="77"/>
      <c r="SUV890" s="77"/>
      <c r="SUW890" s="77"/>
      <c r="SUX890" s="77"/>
      <c r="SUY890" s="77"/>
      <c r="SUZ890" s="77"/>
      <c r="SVA890" s="77"/>
      <c r="SVB890" s="77"/>
      <c r="SVC890" s="77"/>
      <c r="SVD890" s="77"/>
      <c r="SVE890" s="77"/>
      <c r="SVF890" s="77"/>
      <c r="SVG890" s="77"/>
      <c r="SVH890" s="77"/>
      <c r="SVI890" s="77"/>
      <c r="SVJ890" s="77"/>
      <c r="SVK890" s="77"/>
      <c r="SVL890" s="77"/>
      <c r="SVM890" s="77"/>
      <c r="SVN890" s="77"/>
      <c r="SVO890" s="77"/>
      <c r="SVP890" s="77"/>
      <c r="SVQ890" s="77"/>
      <c r="SVR890" s="77"/>
      <c r="SVS890" s="77"/>
      <c r="SVT890" s="77"/>
      <c r="SVU890" s="77"/>
      <c r="SVV890" s="77"/>
      <c r="SVW890" s="77"/>
      <c r="SVX890" s="77"/>
      <c r="SVY890" s="77"/>
      <c r="SVZ890" s="77"/>
      <c r="SWA890" s="77"/>
      <c r="SWB890" s="77"/>
      <c r="SWC890" s="77"/>
      <c r="SWD890" s="77"/>
      <c r="SWE890" s="77"/>
      <c r="SWF890" s="77"/>
      <c r="SWG890" s="77"/>
      <c r="SWH890" s="77"/>
      <c r="SWI890" s="77"/>
      <c r="SWJ890" s="77"/>
      <c r="SWK890" s="77"/>
      <c r="SWL890" s="77"/>
      <c r="SWM890" s="77"/>
      <c r="SWN890" s="77"/>
      <c r="SWO890" s="77"/>
      <c r="SWP890" s="77"/>
      <c r="SWQ890" s="77"/>
      <c r="SWR890" s="77"/>
      <c r="SWS890" s="77"/>
      <c r="SWT890" s="77"/>
      <c r="SWU890" s="77"/>
      <c r="SWV890" s="77"/>
      <c r="SWW890" s="77"/>
      <c r="SWX890" s="77"/>
      <c r="SWY890" s="77"/>
      <c r="SWZ890" s="77"/>
      <c r="SXA890" s="77"/>
      <c r="SXB890" s="77"/>
      <c r="SXC890" s="77"/>
      <c r="SXD890" s="77"/>
      <c r="SXE890" s="77"/>
      <c r="SXF890" s="77"/>
      <c r="SXG890" s="77"/>
      <c r="SXH890" s="77"/>
      <c r="SXI890" s="77"/>
      <c r="SXJ890" s="77"/>
      <c r="SXK890" s="77"/>
      <c r="SXL890" s="77"/>
      <c r="SXM890" s="77"/>
      <c r="SXN890" s="77"/>
      <c r="SXO890" s="77"/>
      <c r="SXP890" s="77"/>
      <c r="SXQ890" s="77"/>
      <c r="SXR890" s="77"/>
      <c r="SXS890" s="77"/>
      <c r="SXT890" s="77"/>
      <c r="SXU890" s="77"/>
      <c r="SXV890" s="77"/>
      <c r="SXW890" s="77"/>
      <c r="SXX890" s="77"/>
      <c r="SXY890" s="77"/>
      <c r="SXZ890" s="77"/>
      <c r="SYA890" s="77"/>
      <c r="SYB890" s="77"/>
      <c r="SYC890" s="77"/>
      <c r="SYD890" s="77"/>
      <c r="SYE890" s="77"/>
      <c r="SYF890" s="77"/>
      <c r="SYG890" s="77"/>
      <c r="SYH890" s="77"/>
      <c r="SYI890" s="77"/>
      <c r="SYJ890" s="77"/>
      <c r="SYK890" s="77"/>
      <c r="SYL890" s="77"/>
      <c r="SYM890" s="77"/>
      <c r="SYN890" s="77"/>
      <c r="SYO890" s="77"/>
      <c r="SYP890" s="77"/>
      <c r="SYQ890" s="77"/>
      <c r="SYR890" s="77"/>
      <c r="SYS890" s="77"/>
      <c r="SYT890" s="77"/>
      <c r="SYU890" s="77"/>
      <c r="SYV890" s="77"/>
      <c r="SYW890" s="77"/>
      <c r="SYX890" s="77"/>
      <c r="SYY890" s="77"/>
      <c r="SYZ890" s="77"/>
      <c r="SZA890" s="77"/>
      <c r="SZB890" s="77"/>
      <c r="SZC890" s="77"/>
      <c r="SZD890" s="77"/>
      <c r="SZE890" s="77"/>
      <c r="SZF890" s="77"/>
      <c r="SZG890" s="77"/>
      <c r="SZH890" s="77"/>
      <c r="SZI890" s="77"/>
      <c r="SZJ890" s="77"/>
      <c r="SZK890" s="77"/>
      <c r="SZL890" s="77"/>
      <c r="SZM890" s="77"/>
      <c r="SZN890" s="77"/>
      <c r="SZO890" s="77"/>
      <c r="SZP890" s="77"/>
      <c r="SZQ890" s="77"/>
      <c r="SZR890" s="77"/>
      <c r="SZS890" s="77"/>
      <c r="SZT890" s="77"/>
      <c r="SZU890" s="77"/>
      <c r="SZV890" s="77"/>
      <c r="SZW890" s="77"/>
      <c r="SZX890" s="77"/>
      <c r="SZY890" s="77"/>
      <c r="SZZ890" s="77"/>
      <c r="TAA890" s="77"/>
      <c r="TAB890" s="77"/>
      <c r="TAC890" s="77"/>
      <c r="TAD890" s="77"/>
      <c r="TAE890" s="77"/>
      <c r="TAF890" s="77"/>
      <c r="TAG890" s="77"/>
      <c r="TAH890" s="77"/>
      <c r="TAI890" s="77"/>
      <c r="TAJ890" s="77"/>
      <c r="TAK890" s="77"/>
      <c r="TAL890" s="77"/>
      <c r="TAM890" s="77"/>
      <c r="TAN890" s="77"/>
      <c r="TAO890" s="77"/>
      <c r="TAP890" s="77"/>
      <c r="TAQ890" s="77"/>
      <c r="TAR890" s="77"/>
      <c r="TAS890" s="77"/>
      <c r="TAT890" s="77"/>
      <c r="TAU890" s="77"/>
      <c r="TAV890" s="77"/>
      <c r="TAW890" s="77"/>
      <c r="TAX890" s="77"/>
      <c r="TAY890" s="77"/>
      <c r="TAZ890" s="77"/>
      <c r="TBA890" s="77"/>
      <c r="TBB890" s="77"/>
      <c r="TBC890" s="77"/>
      <c r="TBD890" s="77"/>
      <c r="TBE890" s="77"/>
      <c r="TBF890" s="77"/>
      <c r="TBG890" s="77"/>
      <c r="TBH890" s="77"/>
      <c r="TBI890" s="77"/>
      <c r="TBJ890" s="77"/>
      <c r="TBK890" s="77"/>
      <c r="TBL890" s="77"/>
      <c r="TBM890" s="77"/>
      <c r="TBN890" s="77"/>
      <c r="TBO890" s="77"/>
      <c r="TBP890" s="77"/>
      <c r="TBQ890" s="77"/>
      <c r="TBR890" s="77"/>
      <c r="TBS890" s="77"/>
      <c r="TBT890" s="77"/>
      <c r="TBU890" s="77"/>
      <c r="TBV890" s="77"/>
      <c r="TBW890" s="77"/>
      <c r="TBX890" s="77"/>
      <c r="TBY890" s="77"/>
      <c r="TBZ890" s="77"/>
      <c r="TCA890" s="77"/>
      <c r="TCB890" s="77"/>
      <c r="TCC890" s="77"/>
      <c r="TCD890" s="77"/>
      <c r="TCE890" s="77"/>
      <c r="TCF890" s="77"/>
      <c r="TCG890" s="77"/>
      <c r="TCH890" s="77"/>
      <c r="TCI890" s="77"/>
      <c r="TCJ890" s="77"/>
      <c r="TCK890" s="77"/>
      <c r="TCL890" s="77"/>
      <c r="TCM890" s="77"/>
      <c r="TCN890" s="77"/>
      <c r="TCO890" s="77"/>
      <c r="TCP890" s="77"/>
      <c r="TCQ890" s="77"/>
      <c r="TCR890" s="77"/>
      <c r="TCS890" s="77"/>
      <c r="TCT890" s="77"/>
      <c r="TCU890" s="77"/>
      <c r="TCV890" s="77"/>
      <c r="TCW890" s="77"/>
      <c r="TCX890" s="77"/>
      <c r="TCY890" s="77"/>
      <c r="TCZ890" s="77"/>
      <c r="TDA890" s="77"/>
      <c r="TDB890" s="77"/>
      <c r="TDC890" s="77"/>
      <c r="TDD890" s="77"/>
      <c r="TDE890" s="77"/>
      <c r="TDF890" s="77"/>
      <c r="TDG890" s="77"/>
      <c r="TDH890" s="77"/>
      <c r="TDI890" s="77"/>
      <c r="TDJ890" s="77"/>
      <c r="TDK890" s="77"/>
      <c r="TDL890" s="77"/>
      <c r="TDM890" s="77"/>
      <c r="TDN890" s="77"/>
      <c r="TDO890" s="77"/>
      <c r="TDP890" s="77"/>
      <c r="TDQ890" s="77"/>
      <c r="TDR890" s="77"/>
      <c r="TDS890" s="77"/>
      <c r="TDT890" s="77"/>
      <c r="TDU890" s="77"/>
      <c r="TDV890" s="77"/>
      <c r="TDW890" s="77"/>
      <c r="TDX890" s="77"/>
      <c r="TDY890" s="77"/>
      <c r="TDZ890" s="77"/>
      <c r="TEA890" s="77"/>
      <c r="TEB890" s="77"/>
      <c r="TEC890" s="77"/>
      <c r="TED890" s="77"/>
      <c r="TEE890" s="77"/>
      <c r="TEF890" s="77"/>
      <c r="TEG890" s="77"/>
      <c r="TEH890" s="77"/>
      <c r="TEI890" s="77"/>
      <c r="TEJ890" s="77"/>
      <c r="TEK890" s="77"/>
      <c r="TEL890" s="77"/>
      <c r="TEM890" s="77"/>
      <c r="TEN890" s="77"/>
      <c r="TEO890" s="77"/>
      <c r="TEP890" s="77"/>
      <c r="TEQ890" s="77"/>
      <c r="TER890" s="77"/>
      <c r="TES890" s="77"/>
      <c r="TET890" s="77"/>
      <c r="TEU890" s="77"/>
      <c r="TEV890" s="77"/>
      <c r="TEW890" s="77"/>
      <c r="TEX890" s="77"/>
      <c r="TEY890" s="77"/>
      <c r="TEZ890" s="77"/>
      <c r="TFA890" s="77"/>
      <c r="TFB890" s="77"/>
      <c r="TFC890" s="77"/>
      <c r="TFD890" s="77"/>
      <c r="TFE890" s="77"/>
      <c r="TFF890" s="77"/>
      <c r="TFG890" s="77"/>
      <c r="TFH890" s="77"/>
      <c r="TFI890" s="77"/>
      <c r="TFJ890" s="77"/>
      <c r="TFK890" s="77"/>
      <c r="TFL890" s="77"/>
      <c r="TFM890" s="77"/>
      <c r="TFN890" s="77"/>
      <c r="TFO890" s="77"/>
      <c r="TFP890" s="77"/>
      <c r="TFQ890" s="77"/>
      <c r="TFR890" s="77"/>
      <c r="TFS890" s="77"/>
      <c r="TFT890" s="77"/>
      <c r="TFU890" s="77"/>
      <c r="TFV890" s="77"/>
      <c r="TFW890" s="77"/>
      <c r="TFX890" s="77"/>
      <c r="TFY890" s="77"/>
      <c r="TFZ890" s="77"/>
      <c r="TGA890" s="77"/>
      <c r="TGB890" s="77"/>
      <c r="TGC890" s="77"/>
      <c r="TGD890" s="77"/>
      <c r="TGE890" s="77"/>
      <c r="TGF890" s="77"/>
      <c r="TGG890" s="77"/>
      <c r="TGH890" s="77"/>
      <c r="TGI890" s="77"/>
      <c r="TGJ890" s="77"/>
      <c r="TGK890" s="77"/>
      <c r="TGL890" s="77"/>
      <c r="TGM890" s="77"/>
      <c r="TGN890" s="77"/>
      <c r="TGO890" s="77"/>
      <c r="TGP890" s="77"/>
      <c r="TGQ890" s="77"/>
      <c r="TGR890" s="77"/>
      <c r="TGS890" s="77"/>
      <c r="TGT890" s="77"/>
      <c r="TGU890" s="77"/>
      <c r="TGV890" s="77"/>
      <c r="TGW890" s="77"/>
      <c r="TGX890" s="77"/>
      <c r="TGY890" s="77"/>
      <c r="TGZ890" s="77"/>
      <c r="THA890" s="77"/>
      <c r="THB890" s="77"/>
      <c r="THC890" s="77"/>
      <c r="THD890" s="77"/>
      <c r="THE890" s="77"/>
      <c r="THF890" s="77"/>
      <c r="THG890" s="77"/>
      <c r="THH890" s="77"/>
      <c r="THI890" s="77"/>
      <c r="THJ890" s="77"/>
      <c r="THK890" s="77"/>
      <c r="THL890" s="77"/>
      <c r="THM890" s="77"/>
      <c r="THN890" s="77"/>
      <c r="THO890" s="77"/>
      <c r="THP890" s="77"/>
      <c r="THQ890" s="77"/>
      <c r="THR890" s="77"/>
      <c r="THS890" s="77"/>
      <c r="THT890" s="77"/>
      <c r="THU890" s="77"/>
      <c r="THV890" s="77"/>
      <c r="THW890" s="77"/>
      <c r="THX890" s="77"/>
      <c r="THY890" s="77"/>
      <c r="THZ890" s="77"/>
      <c r="TIA890" s="77"/>
      <c r="TIB890" s="77"/>
      <c r="TIC890" s="77"/>
      <c r="TID890" s="77"/>
      <c r="TIE890" s="77"/>
      <c r="TIF890" s="77"/>
      <c r="TIG890" s="77"/>
      <c r="TIH890" s="77"/>
      <c r="TII890" s="77"/>
      <c r="TIJ890" s="77"/>
      <c r="TIK890" s="77"/>
      <c r="TIL890" s="77"/>
      <c r="TIM890" s="77"/>
      <c r="TIN890" s="77"/>
      <c r="TIO890" s="77"/>
      <c r="TIP890" s="77"/>
      <c r="TIQ890" s="77"/>
      <c r="TIR890" s="77"/>
      <c r="TIS890" s="77"/>
      <c r="TIT890" s="77"/>
      <c r="TIU890" s="77"/>
      <c r="TIV890" s="77"/>
      <c r="TIW890" s="77"/>
      <c r="TIX890" s="77"/>
      <c r="TIY890" s="77"/>
      <c r="TIZ890" s="77"/>
      <c r="TJA890" s="77"/>
      <c r="TJB890" s="77"/>
      <c r="TJC890" s="77"/>
      <c r="TJD890" s="77"/>
      <c r="TJE890" s="77"/>
      <c r="TJF890" s="77"/>
      <c r="TJG890" s="77"/>
      <c r="TJH890" s="77"/>
      <c r="TJI890" s="77"/>
      <c r="TJJ890" s="77"/>
      <c r="TJK890" s="77"/>
      <c r="TJL890" s="77"/>
      <c r="TJM890" s="77"/>
      <c r="TJN890" s="77"/>
      <c r="TJO890" s="77"/>
      <c r="TJP890" s="77"/>
      <c r="TJQ890" s="77"/>
      <c r="TJR890" s="77"/>
      <c r="TJS890" s="77"/>
      <c r="TJT890" s="77"/>
      <c r="TJU890" s="77"/>
      <c r="TJV890" s="77"/>
      <c r="TJW890" s="77"/>
      <c r="TJX890" s="77"/>
      <c r="TJY890" s="77"/>
      <c r="TJZ890" s="77"/>
      <c r="TKA890" s="77"/>
      <c r="TKB890" s="77"/>
      <c r="TKC890" s="77"/>
      <c r="TKD890" s="77"/>
      <c r="TKE890" s="77"/>
      <c r="TKF890" s="77"/>
      <c r="TKG890" s="77"/>
      <c r="TKH890" s="77"/>
      <c r="TKI890" s="77"/>
      <c r="TKJ890" s="77"/>
      <c r="TKK890" s="77"/>
      <c r="TKL890" s="77"/>
      <c r="TKM890" s="77"/>
      <c r="TKN890" s="77"/>
      <c r="TKO890" s="77"/>
      <c r="TKP890" s="77"/>
      <c r="TKQ890" s="77"/>
      <c r="TKR890" s="77"/>
      <c r="TKS890" s="77"/>
      <c r="TKT890" s="77"/>
      <c r="TKU890" s="77"/>
      <c r="TKV890" s="77"/>
      <c r="TKW890" s="77"/>
      <c r="TKX890" s="77"/>
      <c r="TKY890" s="77"/>
      <c r="TKZ890" s="77"/>
      <c r="TLA890" s="77"/>
      <c r="TLB890" s="77"/>
      <c r="TLC890" s="77"/>
      <c r="TLD890" s="77"/>
      <c r="TLE890" s="77"/>
      <c r="TLF890" s="77"/>
      <c r="TLG890" s="77"/>
      <c r="TLH890" s="77"/>
      <c r="TLI890" s="77"/>
      <c r="TLJ890" s="77"/>
      <c r="TLK890" s="77"/>
      <c r="TLL890" s="77"/>
      <c r="TLM890" s="77"/>
      <c r="TLN890" s="77"/>
      <c r="TLO890" s="77"/>
      <c r="TLP890" s="77"/>
      <c r="TLQ890" s="77"/>
      <c r="TLR890" s="77"/>
      <c r="TLS890" s="77"/>
      <c r="TLT890" s="77"/>
      <c r="TLU890" s="77"/>
      <c r="TLV890" s="77"/>
      <c r="TLW890" s="77"/>
      <c r="TLX890" s="77"/>
      <c r="TLY890" s="77"/>
      <c r="TLZ890" s="77"/>
      <c r="TMA890" s="77"/>
      <c r="TMB890" s="77"/>
      <c r="TMC890" s="77"/>
      <c r="TMD890" s="77"/>
      <c r="TME890" s="77"/>
      <c r="TMF890" s="77"/>
      <c r="TMG890" s="77"/>
      <c r="TMH890" s="77"/>
      <c r="TMI890" s="77"/>
      <c r="TMJ890" s="77"/>
      <c r="TMK890" s="77"/>
      <c r="TML890" s="77"/>
      <c r="TMM890" s="77"/>
      <c r="TMN890" s="77"/>
      <c r="TMO890" s="77"/>
      <c r="TMP890" s="77"/>
      <c r="TMQ890" s="77"/>
      <c r="TMR890" s="77"/>
      <c r="TMS890" s="77"/>
      <c r="TMT890" s="77"/>
      <c r="TMU890" s="77"/>
      <c r="TMV890" s="77"/>
      <c r="TMW890" s="77"/>
      <c r="TMX890" s="77"/>
      <c r="TMY890" s="77"/>
      <c r="TMZ890" s="77"/>
      <c r="TNA890" s="77"/>
      <c r="TNB890" s="77"/>
      <c r="TNC890" s="77"/>
      <c r="TND890" s="77"/>
      <c r="TNE890" s="77"/>
      <c r="TNF890" s="77"/>
      <c r="TNG890" s="77"/>
      <c r="TNH890" s="77"/>
      <c r="TNI890" s="77"/>
      <c r="TNJ890" s="77"/>
      <c r="TNK890" s="77"/>
      <c r="TNL890" s="77"/>
      <c r="TNM890" s="77"/>
      <c r="TNN890" s="77"/>
      <c r="TNO890" s="77"/>
      <c r="TNP890" s="77"/>
      <c r="TNQ890" s="77"/>
      <c r="TNR890" s="77"/>
      <c r="TNS890" s="77"/>
      <c r="TNT890" s="77"/>
      <c r="TNU890" s="77"/>
      <c r="TNV890" s="77"/>
      <c r="TNW890" s="77"/>
      <c r="TNX890" s="77"/>
      <c r="TNY890" s="77"/>
      <c r="TNZ890" s="77"/>
      <c r="TOA890" s="77"/>
      <c r="TOB890" s="77"/>
      <c r="TOC890" s="77"/>
      <c r="TOD890" s="77"/>
      <c r="TOE890" s="77"/>
      <c r="TOF890" s="77"/>
      <c r="TOG890" s="77"/>
      <c r="TOH890" s="77"/>
      <c r="TOI890" s="77"/>
      <c r="TOJ890" s="77"/>
      <c r="TOK890" s="77"/>
      <c r="TOL890" s="77"/>
      <c r="TOM890" s="77"/>
      <c r="TON890" s="77"/>
      <c r="TOO890" s="77"/>
      <c r="TOP890" s="77"/>
      <c r="TOQ890" s="77"/>
      <c r="TOR890" s="77"/>
      <c r="TOS890" s="77"/>
      <c r="TOT890" s="77"/>
      <c r="TOU890" s="77"/>
      <c r="TOV890" s="77"/>
      <c r="TOW890" s="77"/>
      <c r="TOX890" s="77"/>
      <c r="TOY890" s="77"/>
      <c r="TOZ890" s="77"/>
      <c r="TPA890" s="77"/>
      <c r="TPB890" s="77"/>
      <c r="TPC890" s="77"/>
      <c r="TPD890" s="77"/>
      <c r="TPE890" s="77"/>
      <c r="TPF890" s="77"/>
      <c r="TPG890" s="77"/>
      <c r="TPH890" s="77"/>
      <c r="TPI890" s="77"/>
      <c r="TPJ890" s="77"/>
      <c r="TPK890" s="77"/>
      <c r="TPL890" s="77"/>
      <c r="TPM890" s="77"/>
      <c r="TPN890" s="77"/>
      <c r="TPO890" s="77"/>
      <c r="TPP890" s="77"/>
      <c r="TPQ890" s="77"/>
      <c r="TPR890" s="77"/>
      <c r="TPS890" s="77"/>
      <c r="TPT890" s="77"/>
      <c r="TPU890" s="77"/>
      <c r="TPV890" s="77"/>
      <c r="TPW890" s="77"/>
      <c r="TPX890" s="77"/>
      <c r="TPY890" s="77"/>
      <c r="TPZ890" s="77"/>
      <c r="TQA890" s="77"/>
      <c r="TQB890" s="77"/>
      <c r="TQC890" s="77"/>
      <c r="TQD890" s="77"/>
      <c r="TQE890" s="77"/>
      <c r="TQF890" s="77"/>
      <c r="TQG890" s="77"/>
      <c r="TQH890" s="77"/>
      <c r="TQI890" s="77"/>
      <c r="TQJ890" s="77"/>
      <c r="TQK890" s="77"/>
      <c r="TQL890" s="77"/>
      <c r="TQM890" s="77"/>
      <c r="TQN890" s="77"/>
      <c r="TQO890" s="77"/>
      <c r="TQP890" s="77"/>
      <c r="TQQ890" s="77"/>
      <c r="TQR890" s="77"/>
      <c r="TQS890" s="77"/>
      <c r="TQT890" s="77"/>
      <c r="TQU890" s="77"/>
      <c r="TQV890" s="77"/>
      <c r="TQW890" s="77"/>
      <c r="TQX890" s="77"/>
      <c r="TQY890" s="77"/>
      <c r="TQZ890" s="77"/>
      <c r="TRA890" s="77"/>
      <c r="TRB890" s="77"/>
      <c r="TRC890" s="77"/>
      <c r="TRD890" s="77"/>
      <c r="TRE890" s="77"/>
      <c r="TRF890" s="77"/>
      <c r="TRG890" s="77"/>
      <c r="TRH890" s="77"/>
      <c r="TRI890" s="77"/>
      <c r="TRJ890" s="77"/>
      <c r="TRK890" s="77"/>
      <c r="TRL890" s="77"/>
      <c r="TRM890" s="77"/>
      <c r="TRN890" s="77"/>
      <c r="TRO890" s="77"/>
      <c r="TRP890" s="77"/>
      <c r="TRQ890" s="77"/>
      <c r="TRR890" s="77"/>
      <c r="TRS890" s="77"/>
      <c r="TRT890" s="77"/>
      <c r="TRU890" s="77"/>
      <c r="TRV890" s="77"/>
      <c r="TRW890" s="77"/>
      <c r="TRX890" s="77"/>
      <c r="TRY890" s="77"/>
      <c r="TRZ890" s="77"/>
      <c r="TSA890" s="77"/>
      <c r="TSB890" s="77"/>
      <c r="TSC890" s="77"/>
      <c r="TSD890" s="77"/>
      <c r="TSE890" s="77"/>
      <c r="TSF890" s="77"/>
      <c r="TSG890" s="77"/>
      <c r="TSH890" s="77"/>
      <c r="TSI890" s="77"/>
      <c r="TSJ890" s="77"/>
      <c r="TSK890" s="77"/>
      <c r="TSL890" s="77"/>
      <c r="TSM890" s="77"/>
      <c r="TSN890" s="77"/>
      <c r="TSO890" s="77"/>
      <c r="TSP890" s="77"/>
      <c r="TSQ890" s="77"/>
      <c r="TSR890" s="77"/>
      <c r="TSS890" s="77"/>
      <c r="TST890" s="77"/>
      <c r="TSU890" s="77"/>
      <c r="TSV890" s="77"/>
      <c r="TSW890" s="77"/>
      <c r="TSX890" s="77"/>
      <c r="TSY890" s="77"/>
      <c r="TSZ890" s="77"/>
      <c r="TTA890" s="77"/>
      <c r="TTB890" s="77"/>
      <c r="TTC890" s="77"/>
      <c r="TTD890" s="77"/>
      <c r="TTE890" s="77"/>
      <c r="TTF890" s="77"/>
      <c r="TTG890" s="77"/>
      <c r="TTH890" s="77"/>
      <c r="TTI890" s="77"/>
      <c r="TTJ890" s="77"/>
      <c r="TTK890" s="77"/>
      <c r="TTL890" s="77"/>
      <c r="TTM890" s="77"/>
      <c r="TTN890" s="77"/>
      <c r="TTO890" s="77"/>
      <c r="TTP890" s="77"/>
      <c r="TTQ890" s="77"/>
      <c r="TTR890" s="77"/>
      <c r="TTS890" s="77"/>
      <c r="TTT890" s="77"/>
      <c r="TTU890" s="77"/>
      <c r="TTV890" s="77"/>
      <c r="TTW890" s="77"/>
      <c r="TTX890" s="77"/>
      <c r="TTY890" s="77"/>
      <c r="TTZ890" s="77"/>
      <c r="TUA890" s="77"/>
      <c r="TUB890" s="77"/>
      <c r="TUC890" s="77"/>
      <c r="TUD890" s="77"/>
      <c r="TUE890" s="77"/>
      <c r="TUF890" s="77"/>
      <c r="TUG890" s="77"/>
      <c r="TUH890" s="77"/>
      <c r="TUI890" s="77"/>
      <c r="TUJ890" s="77"/>
      <c r="TUK890" s="77"/>
      <c r="TUL890" s="77"/>
      <c r="TUM890" s="77"/>
      <c r="TUN890" s="77"/>
      <c r="TUO890" s="77"/>
      <c r="TUP890" s="77"/>
      <c r="TUQ890" s="77"/>
      <c r="TUR890" s="77"/>
      <c r="TUS890" s="77"/>
      <c r="TUT890" s="77"/>
      <c r="TUU890" s="77"/>
      <c r="TUV890" s="77"/>
      <c r="TUW890" s="77"/>
      <c r="TUX890" s="77"/>
      <c r="TUY890" s="77"/>
      <c r="TUZ890" s="77"/>
      <c r="TVA890" s="77"/>
      <c r="TVB890" s="77"/>
      <c r="TVC890" s="77"/>
      <c r="TVD890" s="77"/>
      <c r="TVE890" s="77"/>
      <c r="TVF890" s="77"/>
      <c r="TVG890" s="77"/>
      <c r="TVH890" s="77"/>
      <c r="TVI890" s="77"/>
      <c r="TVJ890" s="77"/>
      <c r="TVK890" s="77"/>
      <c r="TVL890" s="77"/>
      <c r="TVM890" s="77"/>
      <c r="TVN890" s="77"/>
      <c r="TVO890" s="77"/>
      <c r="TVP890" s="77"/>
      <c r="TVQ890" s="77"/>
      <c r="TVR890" s="77"/>
      <c r="TVS890" s="77"/>
      <c r="TVT890" s="77"/>
      <c r="TVU890" s="77"/>
      <c r="TVV890" s="77"/>
      <c r="TVW890" s="77"/>
      <c r="TVX890" s="77"/>
      <c r="TVY890" s="77"/>
      <c r="TVZ890" s="77"/>
      <c r="TWA890" s="77"/>
      <c r="TWB890" s="77"/>
      <c r="TWC890" s="77"/>
      <c r="TWD890" s="77"/>
      <c r="TWE890" s="77"/>
      <c r="TWF890" s="77"/>
      <c r="TWG890" s="77"/>
      <c r="TWH890" s="77"/>
      <c r="TWI890" s="77"/>
      <c r="TWJ890" s="77"/>
      <c r="TWK890" s="77"/>
      <c r="TWL890" s="77"/>
      <c r="TWM890" s="77"/>
      <c r="TWN890" s="77"/>
      <c r="TWO890" s="77"/>
      <c r="TWP890" s="77"/>
      <c r="TWQ890" s="77"/>
      <c r="TWR890" s="77"/>
      <c r="TWS890" s="77"/>
      <c r="TWT890" s="77"/>
      <c r="TWU890" s="77"/>
      <c r="TWV890" s="77"/>
      <c r="TWW890" s="77"/>
      <c r="TWX890" s="77"/>
      <c r="TWY890" s="77"/>
      <c r="TWZ890" s="77"/>
      <c r="TXA890" s="77"/>
      <c r="TXB890" s="77"/>
      <c r="TXC890" s="77"/>
      <c r="TXD890" s="77"/>
      <c r="TXE890" s="77"/>
      <c r="TXF890" s="77"/>
      <c r="TXG890" s="77"/>
      <c r="TXH890" s="77"/>
      <c r="TXI890" s="77"/>
      <c r="TXJ890" s="77"/>
      <c r="TXK890" s="77"/>
      <c r="TXL890" s="77"/>
      <c r="TXM890" s="77"/>
      <c r="TXN890" s="77"/>
      <c r="TXO890" s="77"/>
      <c r="TXP890" s="77"/>
      <c r="TXQ890" s="77"/>
      <c r="TXR890" s="77"/>
      <c r="TXS890" s="77"/>
      <c r="TXT890" s="77"/>
      <c r="TXU890" s="77"/>
      <c r="TXV890" s="77"/>
      <c r="TXW890" s="77"/>
      <c r="TXX890" s="77"/>
      <c r="TXY890" s="77"/>
      <c r="TXZ890" s="77"/>
      <c r="TYA890" s="77"/>
      <c r="TYB890" s="77"/>
      <c r="TYC890" s="77"/>
      <c r="TYD890" s="77"/>
      <c r="TYE890" s="77"/>
      <c r="TYF890" s="77"/>
      <c r="TYG890" s="77"/>
      <c r="TYH890" s="77"/>
      <c r="TYI890" s="77"/>
      <c r="TYJ890" s="77"/>
      <c r="TYK890" s="77"/>
      <c r="TYL890" s="77"/>
      <c r="TYM890" s="77"/>
      <c r="TYN890" s="77"/>
      <c r="TYO890" s="77"/>
      <c r="TYP890" s="77"/>
      <c r="TYQ890" s="77"/>
      <c r="TYR890" s="77"/>
      <c r="TYS890" s="77"/>
      <c r="TYT890" s="77"/>
      <c r="TYU890" s="77"/>
      <c r="TYV890" s="77"/>
      <c r="TYW890" s="77"/>
      <c r="TYX890" s="77"/>
      <c r="TYY890" s="77"/>
      <c r="TYZ890" s="77"/>
      <c r="TZA890" s="77"/>
      <c r="TZB890" s="77"/>
      <c r="TZC890" s="77"/>
      <c r="TZD890" s="77"/>
      <c r="TZE890" s="77"/>
      <c r="TZF890" s="77"/>
      <c r="TZG890" s="77"/>
      <c r="TZH890" s="77"/>
      <c r="TZI890" s="77"/>
      <c r="TZJ890" s="77"/>
      <c r="TZK890" s="77"/>
      <c r="TZL890" s="77"/>
      <c r="TZM890" s="77"/>
      <c r="TZN890" s="77"/>
      <c r="TZO890" s="77"/>
      <c r="TZP890" s="77"/>
      <c r="TZQ890" s="77"/>
      <c r="TZR890" s="77"/>
      <c r="TZS890" s="77"/>
      <c r="TZT890" s="77"/>
      <c r="TZU890" s="77"/>
      <c r="TZV890" s="77"/>
      <c r="TZW890" s="77"/>
      <c r="TZX890" s="77"/>
      <c r="TZY890" s="77"/>
      <c r="TZZ890" s="77"/>
      <c r="UAA890" s="77"/>
      <c r="UAB890" s="77"/>
      <c r="UAC890" s="77"/>
      <c r="UAD890" s="77"/>
      <c r="UAE890" s="77"/>
      <c r="UAF890" s="77"/>
      <c r="UAG890" s="77"/>
      <c r="UAH890" s="77"/>
      <c r="UAI890" s="77"/>
      <c r="UAJ890" s="77"/>
      <c r="UAK890" s="77"/>
      <c r="UAL890" s="77"/>
      <c r="UAM890" s="77"/>
      <c r="UAN890" s="77"/>
      <c r="UAO890" s="77"/>
      <c r="UAP890" s="77"/>
      <c r="UAQ890" s="77"/>
      <c r="UAR890" s="77"/>
      <c r="UAS890" s="77"/>
      <c r="UAT890" s="77"/>
      <c r="UAU890" s="77"/>
      <c r="UAV890" s="77"/>
      <c r="UAW890" s="77"/>
      <c r="UAX890" s="77"/>
      <c r="UAY890" s="77"/>
      <c r="UAZ890" s="77"/>
      <c r="UBA890" s="77"/>
      <c r="UBB890" s="77"/>
      <c r="UBC890" s="77"/>
      <c r="UBD890" s="77"/>
      <c r="UBE890" s="77"/>
      <c r="UBF890" s="77"/>
      <c r="UBG890" s="77"/>
      <c r="UBH890" s="77"/>
      <c r="UBI890" s="77"/>
      <c r="UBJ890" s="77"/>
      <c r="UBK890" s="77"/>
      <c r="UBL890" s="77"/>
      <c r="UBM890" s="77"/>
      <c r="UBN890" s="77"/>
      <c r="UBO890" s="77"/>
      <c r="UBP890" s="77"/>
      <c r="UBQ890" s="77"/>
      <c r="UBR890" s="77"/>
      <c r="UBS890" s="77"/>
      <c r="UBT890" s="77"/>
      <c r="UBU890" s="77"/>
      <c r="UBV890" s="77"/>
      <c r="UBW890" s="77"/>
      <c r="UBX890" s="77"/>
      <c r="UBY890" s="77"/>
      <c r="UBZ890" s="77"/>
      <c r="UCA890" s="77"/>
      <c r="UCB890" s="77"/>
      <c r="UCC890" s="77"/>
      <c r="UCD890" s="77"/>
      <c r="UCE890" s="77"/>
      <c r="UCF890" s="77"/>
      <c r="UCG890" s="77"/>
      <c r="UCH890" s="77"/>
      <c r="UCI890" s="77"/>
      <c r="UCJ890" s="77"/>
      <c r="UCK890" s="77"/>
      <c r="UCL890" s="77"/>
      <c r="UCM890" s="77"/>
      <c r="UCN890" s="77"/>
      <c r="UCO890" s="77"/>
      <c r="UCP890" s="77"/>
      <c r="UCQ890" s="77"/>
      <c r="UCR890" s="77"/>
      <c r="UCS890" s="77"/>
      <c r="UCT890" s="77"/>
      <c r="UCU890" s="77"/>
      <c r="UCV890" s="77"/>
      <c r="UCW890" s="77"/>
      <c r="UCX890" s="77"/>
      <c r="UCY890" s="77"/>
      <c r="UCZ890" s="77"/>
      <c r="UDA890" s="77"/>
      <c r="UDB890" s="77"/>
      <c r="UDC890" s="77"/>
      <c r="UDD890" s="77"/>
      <c r="UDE890" s="77"/>
      <c r="UDF890" s="77"/>
      <c r="UDG890" s="77"/>
      <c r="UDH890" s="77"/>
      <c r="UDI890" s="77"/>
      <c r="UDJ890" s="77"/>
      <c r="UDK890" s="77"/>
      <c r="UDL890" s="77"/>
      <c r="UDM890" s="77"/>
      <c r="UDN890" s="77"/>
      <c r="UDO890" s="77"/>
      <c r="UDP890" s="77"/>
      <c r="UDQ890" s="77"/>
      <c r="UDR890" s="77"/>
      <c r="UDS890" s="77"/>
      <c r="UDT890" s="77"/>
      <c r="UDU890" s="77"/>
      <c r="UDV890" s="77"/>
      <c r="UDW890" s="77"/>
      <c r="UDX890" s="77"/>
      <c r="UDY890" s="77"/>
      <c r="UDZ890" s="77"/>
      <c r="UEA890" s="77"/>
      <c r="UEB890" s="77"/>
      <c r="UEC890" s="77"/>
      <c r="UED890" s="77"/>
      <c r="UEE890" s="77"/>
      <c r="UEF890" s="77"/>
      <c r="UEG890" s="77"/>
      <c r="UEH890" s="77"/>
      <c r="UEI890" s="77"/>
      <c r="UEJ890" s="77"/>
      <c r="UEK890" s="77"/>
      <c r="UEL890" s="77"/>
      <c r="UEM890" s="77"/>
      <c r="UEN890" s="77"/>
      <c r="UEO890" s="77"/>
      <c r="UEP890" s="77"/>
      <c r="UEQ890" s="77"/>
      <c r="UER890" s="77"/>
      <c r="UES890" s="77"/>
      <c r="UET890" s="77"/>
      <c r="UEU890" s="77"/>
      <c r="UEV890" s="77"/>
      <c r="UEW890" s="77"/>
      <c r="UEX890" s="77"/>
      <c r="UEY890" s="77"/>
      <c r="UEZ890" s="77"/>
      <c r="UFA890" s="77"/>
      <c r="UFB890" s="77"/>
      <c r="UFC890" s="77"/>
      <c r="UFD890" s="77"/>
      <c r="UFE890" s="77"/>
      <c r="UFF890" s="77"/>
      <c r="UFG890" s="77"/>
      <c r="UFH890" s="77"/>
      <c r="UFI890" s="77"/>
      <c r="UFJ890" s="77"/>
      <c r="UFK890" s="77"/>
      <c r="UFL890" s="77"/>
      <c r="UFM890" s="77"/>
      <c r="UFN890" s="77"/>
      <c r="UFO890" s="77"/>
      <c r="UFP890" s="77"/>
      <c r="UFQ890" s="77"/>
      <c r="UFR890" s="77"/>
      <c r="UFS890" s="77"/>
      <c r="UFT890" s="77"/>
      <c r="UFU890" s="77"/>
      <c r="UFV890" s="77"/>
      <c r="UFW890" s="77"/>
      <c r="UFX890" s="77"/>
      <c r="UFY890" s="77"/>
      <c r="UFZ890" s="77"/>
      <c r="UGA890" s="77"/>
      <c r="UGB890" s="77"/>
      <c r="UGC890" s="77"/>
      <c r="UGD890" s="77"/>
      <c r="UGE890" s="77"/>
      <c r="UGF890" s="77"/>
      <c r="UGG890" s="77"/>
      <c r="UGH890" s="77"/>
      <c r="UGI890" s="77"/>
      <c r="UGJ890" s="77"/>
      <c r="UGK890" s="77"/>
      <c r="UGL890" s="77"/>
      <c r="UGM890" s="77"/>
      <c r="UGN890" s="77"/>
      <c r="UGO890" s="77"/>
      <c r="UGP890" s="77"/>
      <c r="UGQ890" s="77"/>
      <c r="UGR890" s="77"/>
      <c r="UGS890" s="77"/>
      <c r="UGT890" s="77"/>
      <c r="UGU890" s="77"/>
      <c r="UGV890" s="77"/>
      <c r="UGW890" s="77"/>
      <c r="UGX890" s="77"/>
      <c r="UGY890" s="77"/>
      <c r="UGZ890" s="77"/>
      <c r="UHA890" s="77"/>
      <c r="UHB890" s="77"/>
      <c r="UHC890" s="77"/>
      <c r="UHD890" s="77"/>
      <c r="UHE890" s="77"/>
      <c r="UHF890" s="77"/>
      <c r="UHG890" s="77"/>
      <c r="UHH890" s="77"/>
      <c r="UHI890" s="77"/>
      <c r="UHJ890" s="77"/>
      <c r="UHK890" s="77"/>
      <c r="UHL890" s="77"/>
      <c r="UHM890" s="77"/>
      <c r="UHN890" s="77"/>
      <c r="UHO890" s="77"/>
      <c r="UHP890" s="77"/>
      <c r="UHQ890" s="77"/>
      <c r="UHR890" s="77"/>
      <c r="UHS890" s="77"/>
      <c r="UHT890" s="77"/>
      <c r="UHU890" s="77"/>
      <c r="UHV890" s="77"/>
      <c r="UHW890" s="77"/>
      <c r="UHX890" s="77"/>
      <c r="UHY890" s="77"/>
      <c r="UHZ890" s="77"/>
      <c r="UIA890" s="77"/>
      <c r="UIB890" s="77"/>
      <c r="UIC890" s="77"/>
      <c r="UID890" s="77"/>
      <c r="UIE890" s="77"/>
      <c r="UIF890" s="77"/>
      <c r="UIG890" s="77"/>
      <c r="UIH890" s="77"/>
      <c r="UII890" s="77"/>
      <c r="UIJ890" s="77"/>
      <c r="UIK890" s="77"/>
      <c r="UIL890" s="77"/>
      <c r="UIM890" s="77"/>
      <c r="UIN890" s="77"/>
      <c r="UIO890" s="77"/>
      <c r="UIP890" s="77"/>
      <c r="UIQ890" s="77"/>
      <c r="UIR890" s="77"/>
      <c r="UIS890" s="77"/>
      <c r="UIT890" s="77"/>
      <c r="UIU890" s="77"/>
      <c r="UIV890" s="77"/>
      <c r="UIW890" s="77"/>
      <c r="UIX890" s="77"/>
      <c r="UIY890" s="77"/>
      <c r="UIZ890" s="77"/>
      <c r="UJA890" s="77"/>
      <c r="UJB890" s="77"/>
      <c r="UJC890" s="77"/>
      <c r="UJD890" s="77"/>
      <c r="UJE890" s="77"/>
      <c r="UJF890" s="77"/>
      <c r="UJG890" s="77"/>
      <c r="UJH890" s="77"/>
      <c r="UJI890" s="77"/>
      <c r="UJJ890" s="77"/>
      <c r="UJK890" s="77"/>
      <c r="UJL890" s="77"/>
      <c r="UJM890" s="77"/>
      <c r="UJN890" s="77"/>
      <c r="UJO890" s="77"/>
      <c r="UJP890" s="77"/>
      <c r="UJQ890" s="77"/>
      <c r="UJR890" s="77"/>
      <c r="UJS890" s="77"/>
      <c r="UJT890" s="77"/>
      <c r="UJU890" s="77"/>
      <c r="UJV890" s="77"/>
      <c r="UJW890" s="77"/>
      <c r="UJX890" s="77"/>
      <c r="UJY890" s="77"/>
      <c r="UJZ890" s="77"/>
      <c r="UKA890" s="77"/>
      <c r="UKB890" s="77"/>
      <c r="UKC890" s="77"/>
      <c r="UKD890" s="77"/>
      <c r="UKE890" s="77"/>
      <c r="UKF890" s="77"/>
      <c r="UKG890" s="77"/>
      <c r="UKH890" s="77"/>
      <c r="UKI890" s="77"/>
      <c r="UKJ890" s="77"/>
      <c r="UKK890" s="77"/>
      <c r="UKL890" s="77"/>
      <c r="UKM890" s="77"/>
      <c r="UKN890" s="77"/>
      <c r="UKO890" s="77"/>
      <c r="UKP890" s="77"/>
      <c r="UKQ890" s="77"/>
      <c r="UKR890" s="77"/>
      <c r="UKS890" s="77"/>
      <c r="UKT890" s="77"/>
      <c r="UKU890" s="77"/>
      <c r="UKV890" s="77"/>
      <c r="UKW890" s="77"/>
      <c r="UKX890" s="77"/>
      <c r="UKY890" s="77"/>
      <c r="UKZ890" s="77"/>
      <c r="ULA890" s="77"/>
      <c r="ULB890" s="77"/>
      <c r="ULC890" s="77"/>
      <c r="ULD890" s="77"/>
      <c r="ULE890" s="77"/>
      <c r="ULF890" s="77"/>
      <c r="ULG890" s="77"/>
      <c r="ULH890" s="77"/>
      <c r="ULI890" s="77"/>
      <c r="ULJ890" s="77"/>
      <c r="ULK890" s="77"/>
      <c r="ULL890" s="77"/>
      <c r="ULM890" s="77"/>
      <c r="ULN890" s="77"/>
      <c r="ULO890" s="77"/>
      <c r="ULP890" s="77"/>
      <c r="ULQ890" s="77"/>
      <c r="ULR890" s="77"/>
      <c r="ULS890" s="77"/>
      <c r="ULT890" s="77"/>
      <c r="ULU890" s="77"/>
      <c r="ULV890" s="77"/>
      <c r="ULW890" s="77"/>
      <c r="ULX890" s="77"/>
      <c r="ULY890" s="77"/>
      <c r="ULZ890" s="77"/>
      <c r="UMA890" s="77"/>
      <c r="UMB890" s="77"/>
      <c r="UMC890" s="77"/>
      <c r="UMD890" s="77"/>
      <c r="UME890" s="77"/>
      <c r="UMF890" s="77"/>
      <c r="UMG890" s="77"/>
      <c r="UMH890" s="77"/>
      <c r="UMI890" s="77"/>
      <c r="UMJ890" s="77"/>
      <c r="UMK890" s="77"/>
      <c r="UML890" s="77"/>
      <c r="UMM890" s="77"/>
      <c r="UMN890" s="77"/>
      <c r="UMO890" s="77"/>
      <c r="UMP890" s="77"/>
      <c r="UMQ890" s="77"/>
      <c r="UMR890" s="77"/>
      <c r="UMS890" s="77"/>
      <c r="UMT890" s="77"/>
      <c r="UMU890" s="77"/>
      <c r="UMV890" s="77"/>
      <c r="UMW890" s="77"/>
      <c r="UMX890" s="77"/>
      <c r="UMY890" s="77"/>
      <c r="UMZ890" s="77"/>
      <c r="UNA890" s="77"/>
      <c r="UNB890" s="77"/>
      <c r="UNC890" s="77"/>
      <c r="UND890" s="77"/>
      <c r="UNE890" s="77"/>
      <c r="UNF890" s="77"/>
      <c r="UNG890" s="77"/>
      <c r="UNH890" s="77"/>
      <c r="UNI890" s="77"/>
      <c r="UNJ890" s="77"/>
      <c r="UNK890" s="77"/>
      <c r="UNL890" s="77"/>
      <c r="UNM890" s="77"/>
      <c r="UNN890" s="77"/>
      <c r="UNO890" s="77"/>
      <c r="UNP890" s="77"/>
      <c r="UNQ890" s="77"/>
      <c r="UNR890" s="77"/>
      <c r="UNS890" s="77"/>
      <c r="UNT890" s="77"/>
      <c r="UNU890" s="77"/>
      <c r="UNV890" s="77"/>
      <c r="UNW890" s="77"/>
      <c r="UNX890" s="77"/>
      <c r="UNY890" s="77"/>
      <c r="UNZ890" s="77"/>
      <c r="UOA890" s="77"/>
      <c r="UOB890" s="77"/>
      <c r="UOC890" s="77"/>
      <c r="UOD890" s="77"/>
      <c r="UOE890" s="77"/>
      <c r="UOF890" s="77"/>
      <c r="UOG890" s="77"/>
      <c r="UOH890" s="77"/>
      <c r="UOI890" s="77"/>
      <c r="UOJ890" s="77"/>
      <c r="UOK890" s="77"/>
      <c r="UOL890" s="77"/>
      <c r="UOM890" s="77"/>
      <c r="UON890" s="77"/>
      <c r="UOO890" s="77"/>
      <c r="UOP890" s="77"/>
      <c r="UOQ890" s="77"/>
      <c r="UOR890" s="77"/>
      <c r="UOS890" s="77"/>
      <c r="UOT890" s="77"/>
      <c r="UOU890" s="77"/>
      <c r="UOV890" s="77"/>
      <c r="UOW890" s="77"/>
      <c r="UOX890" s="77"/>
      <c r="UOY890" s="77"/>
      <c r="UOZ890" s="77"/>
      <c r="UPA890" s="77"/>
      <c r="UPB890" s="77"/>
      <c r="UPC890" s="77"/>
      <c r="UPD890" s="77"/>
      <c r="UPE890" s="77"/>
      <c r="UPF890" s="77"/>
      <c r="UPG890" s="77"/>
      <c r="UPH890" s="77"/>
      <c r="UPI890" s="77"/>
      <c r="UPJ890" s="77"/>
      <c r="UPK890" s="77"/>
      <c r="UPL890" s="77"/>
      <c r="UPM890" s="77"/>
      <c r="UPN890" s="77"/>
      <c r="UPO890" s="77"/>
      <c r="UPP890" s="77"/>
      <c r="UPQ890" s="77"/>
      <c r="UPR890" s="77"/>
      <c r="UPS890" s="77"/>
      <c r="UPT890" s="77"/>
      <c r="UPU890" s="77"/>
      <c r="UPV890" s="77"/>
      <c r="UPW890" s="77"/>
      <c r="UPX890" s="77"/>
      <c r="UPY890" s="77"/>
      <c r="UPZ890" s="77"/>
      <c r="UQA890" s="77"/>
      <c r="UQB890" s="77"/>
      <c r="UQC890" s="77"/>
      <c r="UQD890" s="77"/>
      <c r="UQE890" s="77"/>
      <c r="UQF890" s="77"/>
      <c r="UQG890" s="77"/>
      <c r="UQH890" s="77"/>
      <c r="UQI890" s="77"/>
      <c r="UQJ890" s="77"/>
      <c r="UQK890" s="77"/>
      <c r="UQL890" s="77"/>
      <c r="UQM890" s="77"/>
      <c r="UQN890" s="77"/>
      <c r="UQO890" s="77"/>
      <c r="UQP890" s="77"/>
      <c r="UQQ890" s="77"/>
      <c r="UQR890" s="77"/>
      <c r="UQS890" s="77"/>
      <c r="UQT890" s="77"/>
      <c r="UQU890" s="77"/>
      <c r="UQV890" s="77"/>
      <c r="UQW890" s="77"/>
      <c r="UQX890" s="77"/>
      <c r="UQY890" s="77"/>
      <c r="UQZ890" s="77"/>
      <c r="URA890" s="77"/>
      <c r="URB890" s="77"/>
      <c r="URC890" s="77"/>
      <c r="URD890" s="77"/>
      <c r="URE890" s="77"/>
      <c r="URF890" s="77"/>
      <c r="URG890" s="77"/>
      <c r="URH890" s="77"/>
      <c r="URI890" s="77"/>
      <c r="URJ890" s="77"/>
      <c r="URK890" s="77"/>
      <c r="URL890" s="77"/>
      <c r="URM890" s="77"/>
      <c r="URN890" s="77"/>
      <c r="URO890" s="77"/>
      <c r="URP890" s="77"/>
      <c r="URQ890" s="77"/>
      <c r="URR890" s="77"/>
      <c r="URS890" s="77"/>
      <c r="URT890" s="77"/>
      <c r="URU890" s="77"/>
      <c r="URV890" s="77"/>
      <c r="URW890" s="77"/>
      <c r="URX890" s="77"/>
      <c r="URY890" s="77"/>
      <c r="URZ890" s="77"/>
      <c r="USA890" s="77"/>
      <c r="USB890" s="77"/>
      <c r="USC890" s="77"/>
      <c r="USD890" s="77"/>
      <c r="USE890" s="77"/>
      <c r="USF890" s="77"/>
      <c r="USG890" s="77"/>
      <c r="USH890" s="77"/>
      <c r="USI890" s="77"/>
      <c r="USJ890" s="77"/>
      <c r="USK890" s="77"/>
      <c r="USL890" s="77"/>
      <c r="USM890" s="77"/>
      <c r="USN890" s="77"/>
      <c r="USO890" s="77"/>
      <c r="USP890" s="77"/>
      <c r="USQ890" s="77"/>
      <c r="USR890" s="77"/>
      <c r="USS890" s="77"/>
      <c r="UST890" s="77"/>
      <c r="USU890" s="77"/>
      <c r="USV890" s="77"/>
      <c r="USW890" s="77"/>
      <c r="USX890" s="77"/>
      <c r="USY890" s="77"/>
      <c r="USZ890" s="77"/>
      <c r="UTA890" s="77"/>
      <c r="UTB890" s="77"/>
      <c r="UTC890" s="77"/>
      <c r="UTD890" s="77"/>
      <c r="UTE890" s="77"/>
      <c r="UTF890" s="77"/>
      <c r="UTG890" s="77"/>
      <c r="UTH890" s="77"/>
      <c r="UTI890" s="77"/>
      <c r="UTJ890" s="77"/>
      <c r="UTK890" s="77"/>
      <c r="UTL890" s="77"/>
      <c r="UTM890" s="77"/>
      <c r="UTN890" s="77"/>
      <c r="UTO890" s="77"/>
      <c r="UTP890" s="77"/>
      <c r="UTQ890" s="77"/>
      <c r="UTR890" s="77"/>
      <c r="UTS890" s="77"/>
      <c r="UTT890" s="77"/>
      <c r="UTU890" s="77"/>
      <c r="UTV890" s="77"/>
      <c r="UTW890" s="77"/>
      <c r="UTX890" s="77"/>
      <c r="UTY890" s="77"/>
      <c r="UTZ890" s="77"/>
      <c r="UUA890" s="77"/>
      <c r="UUB890" s="77"/>
      <c r="UUC890" s="77"/>
      <c r="UUD890" s="77"/>
      <c r="UUE890" s="77"/>
      <c r="UUF890" s="77"/>
      <c r="UUG890" s="77"/>
      <c r="UUH890" s="77"/>
      <c r="UUI890" s="77"/>
      <c r="UUJ890" s="77"/>
      <c r="UUK890" s="77"/>
      <c r="UUL890" s="77"/>
      <c r="UUM890" s="77"/>
      <c r="UUN890" s="77"/>
      <c r="UUO890" s="77"/>
      <c r="UUP890" s="77"/>
      <c r="UUQ890" s="77"/>
      <c r="UUR890" s="77"/>
      <c r="UUS890" s="77"/>
      <c r="UUT890" s="77"/>
      <c r="UUU890" s="77"/>
      <c r="UUV890" s="77"/>
      <c r="UUW890" s="77"/>
      <c r="UUX890" s="77"/>
      <c r="UUY890" s="77"/>
      <c r="UUZ890" s="77"/>
      <c r="UVA890" s="77"/>
      <c r="UVB890" s="77"/>
      <c r="UVC890" s="77"/>
      <c r="UVD890" s="77"/>
      <c r="UVE890" s="77"/>
      <c r="UVF890" s="77"/>
      <c r="UVG890" s="77"/>
      <c r="UVH890" s="77"/>
      <c r="UVI890" s="77"/>
      <c r="UVJ890" s="77"/>
      <c r="UVK890" s="77"/>
      <c r="UVL890" s="77"/>
      <c r="UVM890" s="77"/>
      <c r="UVN890" s="77"/>
      <c r="UVO890" s="77"/>
      <c r="UVP890" s="77"/>
      <c r="UVQ890" s="77"/>
      <c r="UVR890" s="77"/>
      <c r="UVS890" s="77"/>
      <c r="UVT890" s="77"/>
      <c r="UVU890" s="77"/>
      <c r="UVV890" s="77"/>
      <c r="UVW890" s="77"/>
      <c r="UVX890" s="77"/>
      <c r="UVY890" s="77"/>
      <c r="UVZ890" s="77"/>
      <c r="UWA890" s="77"/>
      <c r="UWB890" s="77"/>
      <c r="UWC890" s="77"/>
      <c r="UWD890" s="77"/>
      <c r="UWE890" s="77"/>
      <c r="UWF890" s="77"/>
      <c r="UWG890" s="77"/>
      <c r="UWH890" s="77"/>
      <c r="UWI890" s="77"/>
      <c r="UWJ890" s="77"/>
      <c r="UWK890" s="77"/>
      <c r="UWL890" s="77"/>
      <c r="UWM890" s="77"/>
      <c r="UWN890" s="77"/>
      <c r="UWO890" s="77"/>
      <c r="UWP890" s="77"/>
      <c r="UWQ890" s="77"/>
      <c r="UWR890" s="77"/>
      <c r="UWS890" s="77"/>
      <c r="UWT890" s="77"/>
      <c r="UWU890" s="77"/>
      <c r="UWV890" s="77"/>
      <c r="UWW890" s="77"/>
      <c r="UWX890" s="77"/>
      <c r="UWY890" s="77"/>
      <c r="UWZ890" s="77"/>
      <c r="UXA890" s="77"/>
      <c r="UXB890" s="77"/>
      <c r="UXC890" s="77"/>
      <c r="UXD890" s="77"/>
      <c r="UXE890" s="77"/>
      <c r="UXF890" s="77"/>
      <c r="UXG890" s="77"/>
      <c r="UXH890" s="77"/>
      <c r="UXI890" s="77"/>
      <c r="UXJ890" s="77"/>
      <c r="UXK890" s="77"/>
      <c r="UXL890" s="77"/>
      <c r="UXM890" s="77"/>
      <c r="UXN890" s="77"/>
      <c r="UXO890" s="77"/>
      <c r="UXP890" s="77"/>
      <c r="UXQ890" s="77"/>
      <c r="UXR890" s="77"/>
      <c r="UXS890" s="77"/>
      <c r="UXT890" s="77"/>
      <c r="UXU890" s="77"/>
      <c r="UXV890" s="77"/>
      <c r="UXW890" s="77"/>
      <c r="UXX890" s="77"/>
      <c r="UXY890" s="77"/>
      <c r="UXZ890" s="77"/>
      <c r="UYA890" s="77"/>
      <c r="UYB890" s="77"/>
      <c r="UYC890" s="77"/>
      <c r="UYD890" s="77"/>
      <c r="UYE890" s="77"/>
      <c r="UYF890" s="77"/>
      <c r="UYG890" s="77"/>
      <c r="UYH890" s="77"/>
      <c r="UYI890" s="77"/>
      <c r="UYJ890" s="77"/>
      <c r="UYK890" s="77"/>
      <c r="UYL890" s="77"/>
      <c r="UYM890" s="77"/>
      <c r="UYN890" s="77"/>
      <c r="UYO890" s="77"/>
      <c r="UYP890" s="77"/>
      <c r="UYQ890" s="77"/>
      <c r="UYR890" s="77"/>
      <c r="UYS890" s="77"/>
      <c r="UYT890" s="77"/>
      <c r="UYU890" s="77"/>
      <c r="UYV890" s="77"/>
      <c r="UYW890" s="77"/>
      <c r="UYX890" s="77"/>
      <c r="UYY890" s="77"/>
      <c r="UYZ890" s="77"/>
      <c r="UZA890" s="77"/>
      <c r="UZB890" s="77"/>
      <c r="UZC890" s="77"/>
      <c r="UZD890" s="77"/>
      <c r="UZE890" s="77"/>
      <c r="UZF890" s="77"/>
      <c r="UZG890" s="77"/>
      <c r="UZH890" s="77"/>
      <c r="UZI890" s="77"/>
      <c r="UZJ890" s="77"/>
      <c r="UZK890" s="77"/>
      <c r="UZL890" s="77"/>
      <c r="UZM890" s="77"/>
      <c r="UZN890" s="77"/>
      <c r="UZO890" s="77"/>
      <c r="UZP890" s="77"/>
      <c r="UZQ890" s="77"/>
      <c r="UZR890" s="77"/>
      <c r="UZS890" s="77"/>
      <c r="UZT890" s="77"/>
      <c r="UZU890" s="77"/>
      <c r="UZV890" s="77"/>
      <c r="UZW890" s="77"/>
      <c r="UZX890" s="77"/>
      <c r="UZY890" s="77"/>
      <c r="UZZ890" s="77"/>
      <c r="VAA890" s="77"/>
      <c r="VAB890" s="77"/>
      <c r="VAC890" s="77"/>
      <c r="VAD890" s="77"/>
      <c r="VAE890" s="77"/>
      <c r="VAF890" s="77"/>
      <c r="VAG890" s="77"/>
      <c r="VAH890" s="77"/>
      <c r="VAI890" s="77"/>
      <c r="VAJ890" s="77"/>
      <c r="VAK890" s="77"/>
      <c r="VAL890" s="77"/>
      <c r="VAM890" s="77"/>
      <c r="VAN890" s="77"/>
      <c r="VAO890" s="77"/>
      <c r="VAP890" s="77"/>
      <c r="VAQ890" s="77"/>
      <c r="VAR890" s="77"/>
      <c r="VAS890" s="77"/>
      <c r="VAT890" s="77"/>
      <c r="VAU890" s="77"/>
      <c r="VAV890" s="77"/>
      <c r="VAW890" s="77"/>
      <c r="VAX890" s="77"/>
      <c r="VAY890" s="77"/>
      <c r="VAZ890" s="77"/>
      <c r="VBA890" s="77"/>
      <c r="VBB890" s="77"/>
      <c r="VBC890" s="77"/>
      <c r="VBD890" s="77"/>
      <c r="VBE890" s="77"/>
      <c r="VBF890" s="77"/>
      <c r="VBG890" s="77"/>
      <c r="VBH890" s="77"/>
      <c r="VBI890" s="77"/>
      <c r="VBJ890" s="77"/>
      <c r="VBK890" s="77"/>
      <c r="VBL890" s="77"/>
      <c r="VBM890" s="77"/>
      <c r="VBN890" s="77"/>
      <c r="VBO890" s="77"/>
      <c r="VBP890" s="77"/>
      <c r="VBQ890" s="77"/>
      <c r="VBR890" s="77"/>
      <c r="VBS890" s="77"/>
      <c r="VBT890" s="77"/>
      <c r="VBU890" s="77"/>
      <c r="VBV890" s="77"/>
      <c r="VBW890" s="77"/>
      <c r="VBX890" s="77"/>
      <c r="VBY890" s="77"/>
      <c r="VBZ890" s="77"/>
      <c r="VCA890" s="77"/>
      <c r="VCB890" s="77"/>
      <c r="VCC890" s="77"/>
      <c r="VCD890" s="77"/>
      <c r="VCE890" s="77"/>
      <c r="VCF890" s="77"/>
      <c r="VCG890" s="77"/>
      <c r="VCH890" s="77"/>
      <c r="VCI890" s="77"/>
      <c r="VCJ890" s="77"/>
      <c r="VCK890" s="77"/>
      <c r="VCL890" s="77"/>
      <c r="VCM890" s="77"/>
      <c r="VCN890" s="77"/>
      <c r="VCO890" s="77"/>
      <c r="VCP890" s="77"/>
      <c r="VCQ890" s="77"/>
      <c r="VCR890" s="77"/>
      <c r="VCS890" s="77"/>
      <c r="VCT890" s="77"/>
      <c r="VCU890" s="77"/>
      <c r="VCV890" s="77"/>
      <c r="VCW890" s="77"/>
      <c r="VCX890" s="77"/>
      <c r="VCY890" s="77"/>
      <c r="VCZ890" s="77"/>
      <c r="VDA890" s="77"/>
      <c r="VDB890" s="77"/>
      <c r="VDC890" s="77"/>
      <c r="VDD890" s="77"/>
      <c r="VDE890" s="77"/>
      <c r="VDF890" s="77"/>
      <c r="VDG890" s="77"/>
      <c r="VDH890" s="77"/>
      <c r="VDI890" s="77"/>
      <c r="VDJ890" s="77"/>
      <c r="VDK890" s="77"/>
      <c r="VDL890" s="77"/>
      <c r="VDM890" s="77"/>
      <c r="VDN890" s="77"/>
      <c r="VDO890" s="77"/>
      <c r="VDP890" s="77"/>
      <c r="VDQ890" s="77"/>
      <c r="VDR890" s="77"/>
      <c r="VDS890" s="77"/>
      <c r="VDT890" s="77"/>
      <c r="VDU890" s="77"/>
      <c r="VDV890" s="77"/>
      <c r="VDW890" s="77"/>
      <c r="VDX890" s="77"/>
      <c r="VDY890" s="77"/>
      <c r="VDZ890" s="77"/>
      <c r="VEA890" s="77"/>
      <c r="VEB890" s="77"/>
      <c r="VEC890" s="77"/>
      <c r="VED890" s="77"/>
      <c r="VEE890" s="77"/>
      <c r="VEF890" s="77"/>
      <c r="VEG890" s="77"/>
      <c r="VEH890" s="77"/>
      <c r="VEI890" s="77"/>
      <c r="VEJ890" s="77"/>
      <c r="VEK890" s="77"/>
      <c r="VEL890" s="77"/>
      <c r="VEM890" s="77"/>
      <c r="VEN890" s="77"/>
      <c r="VEO890" s="77"/>
      <c r="VEP890" s="77"/>
      <c r="VEQ890" s="77"/>
      <c r="VER890" s="77"/>
      <c r="VES890" s="77"/>
      <c r="VET890" s="77"/>
      <c r="VEU890" s="77"/>
      <c r="VEV890" s="77"/>
      <c r="VEW890" s="77"/>
      <c r="VEX890" s="77"/>
      <c r="VEY890" s="77"/>
      <c r="VEZ890" s="77"/>
      <c r="VFA890" s="77"/>
      <c r="VFB890" s="77"/>
      <c r="VFC890" s="77"/>
      <c r="VFD890" s="77"/>
      <c r="VFE890" s="77"/>
      <c r="VFF890" s="77"/>
      <c r="VFG890" s="77"/>
      <c r="VFH890" s="77"/>
      <c r="VFI890" s="77"/>
      <c r="VFJ890" s="77"/>
      <c r="VFK890" s="77"/>
      <c r="VFL890" s="77"/>
      <c r="VFM890" s="77"/>
      <c r="VFN890" s="77"/>
      <c r="VFO890" s="77"/>
      <c r="VFP890" s="77"/>
      <c r="VFQ890" s="77"/>
      <c r="VFR890" s="77"/>
      <c r="VFS890" s="77"/>
      <c r="VFT890" s="77"/>
      <c r="VFU890" s="77"/>
      <c r="VFV890" s="77"/>
      <c r="VFW890" s="77"/>
      <c r="VFX890" s="77"/>
      <c r="VFY890" s="77"/>
      <c r="VFZ890" s="77"/>
      <c r="VGA890" s="77"/>
      <c r="VGB890" s="77"/>
      <c r="VGC890" s="77"/>
      <c r="VGD890" s="77"/>
      <c r="VGE890" s="77"/>
      <c r="VGF890" s="77"/>
      <c r="VGG890" s="77"/>
      <c r="VGH890" s="77"/>
      <c r="VGI890" s="77"/>
      <c r="VGJ890" s="77"/>
      <c r="VGK890" s="77"/>
      <c r="VGL890" s="77"/>
      <c r="VGM890" s="77"/>
      <c r="VGN890" s="77"/>
      <c r="VGO890" s="77"/>
      <c r="VGP890" s="77"/>
      <c r="VGQ890" s="77"/>
      <c r="VGR890" s="77"/>
      <c r="VGS890" s="77"/>
      <c r="VGT890" s="77"/>
      <c r="VGU890" s="77"/>
      <c r="VGV890" s="77"/>
      <c r="VGW890" s="77"/>
      <c r="VGX890" s="77"/>
      <c r="VGY890" s="77"/>
      <c r="VGZ890" s="77"/>
      <c r="VHA890" s="77"/>
      <c r="VHB890" s="77"/>
      <c r="VHC890" s="77"/>
      <c r="VHD890" s="77"/>
      <c r="VHE890" s="77"/>
      <c r="VHF890" s="77"/>
      <c r="VHG890" s="77"/>
      <c r="VHH890" s="77"/>
      <c r="VHI890" s="77"/>
      <c r="VHJ890" s="77"/>
      <c r="VHK890" s="77"/>
      <c r="VHL890" s="77"/>
      <c r="VHM890" s="77"/>
      <c r="VHN890" s="77"/>
      <c r="VHO890" s="77"/>
      <c r="VHP890" s="77"/>
      <c r="VHQ890" s="77"/>
      <c r="VHR890" s="77"/>
      <c r="VHS890" s="77"/>
      <c r="VHT890" s="77"/>
      <c r="VHU890" s="77"/>
      <c r="VHV890" s="77"/>
      <c r="VHW890" s="77"/>
      <c r="VHX890" s="77"/>
      <c r="VHY890" s="77"/>
      <c r="VHZ890" s="77"/>
      <c r="VIA890" s="77"/>
      <c r="VIB890" s="77"/>
      <c r="VIC890" s="77"/>
      <c r="VID890" s="77"/>
      <c r="VIE890" s="77"/>
      <c r="VIF890" s="77"/>
      <c r="VIG890" s="77"/>
      <c r="VIH890" s="77"/>
      <c r="VII890" s="77"/>
      <c r="VIJ890" s="77"/>
      <c r="VIK890" s="77"/>
      <c r="VIL890" s="77"/>
      <c r="VIM890" s="77"/>
      <c r="VIN890" s="77"/>
      <c r="VIO890" s="77"/>
      <c r="VIP890" s="77"/>
      <c r="VIQ890" s="77"/>
      <c r="VIR890" s="77"/>
      <c r="VIS890" s="77"/>
      <c r="VIT890" s="77"/>
      <c r="VIU890" s="77"/>
      <c r="VIV890" s="77"/>
      <c r="VIW890" s="77"/>
      <c r="VIX890" s="77"/>
      <c r="VIY890" s="77"/>
      <c r="VIZ890" s="77"/>
      <c r="VJA890" s="77"/>
      <c r="VJB890" s="77"/>
      <c r="VJC890" s="77"/>
      <c r="VJD890" s="77"/>
      <c r="VJE890" s="77"/>
      <c r="VJF890" s="77"/>
      <c r="VJG890" s="77"/>
      <c r="VJH890" s="77"/>
      <c r="VJI890" s="77"/>
      <c r="VJJ890" s="77"/>
      <c r="VJK890" s="77"/>
      <c r="VJL890" s="77"/>
      <c r="VJM890" s="77"/>
      <c r="VJN890" s="77"/>
      <c r="VJO890" s="77"/>
      <c r="VJP890" s="77"/>
      <c r="VJQ890" s="77"/>
      <c r="VJR890" s="77"/>
      <c r="VJS890" s="77"/>
      <c r="VJT890" s="77"/>
      <c r="VJU890" s="77"/>
      <c r="VJV890" s="77"/>
      <c r="VJW890" s="77"/>
      <c r="VJX890" s="77"/>
      <c r="VJY890" s="77"/>
      <c r="VJZ890" s="77"/>
      <c r="VKA890" s="77"/>
      <c r="VKB890" s="77"/>
      <c r="VKC890" s="77"/>
      <c r="VKD890" s="77"/>
      <c r="VKE890" s="77"/>
      <c r="VKF890" s="77"/>
      <c r="VKG890" s="77"/>
      <c r="VKH890" s="77"/>
      <c r="VKI890" s="77"/>
      <c r="VKJ890" s="77"/>
      <c r="VKK890" s="77"/>
      <c r="VKL890" s="77"/>
      <c r="VKM890" s="77"/>
      <c r="VKN890" s="77"/>
      <c r="VKO890" s="77"/>
      <c r="VKP890" s="77"/>
      <c r="VKQ890" s="77"/>
      <c r="VKR890" s="77"/>
      <c r="VKS890" s="77"/>
      <c r="VKT890" s="77"/>
      <c r="VKU890" s="77"/>
      <c r="VKV890" s="77"/>
      <c r="VKW890" s="77"/>
      <c r="VKX890" s="77"/>
      <c r="VKY890" s="77"/>
      <c r="VKZ890" s="77"/>
      <c r="VLA890" s="77"/>
      <c r="VLB890" s="77"/>
      <c r="VLC890" s="77"/>
      <c r="VLD890" s="77"/>
      <c r="VLE890" s="77"/>
      <c r="VLF890" s="77"/>
      <c r="VLG890" s="77"/>
      <c r="VLH890" s="77"/>
      <c r="VLI890" s="77"/>
      <c r="VLJ890" s="77"/>
      <c r="VLK890" s="77"/>
      <c r="VLL890" s="77"/>
      <c r="VLM890" s="77"/>
      <c r="VLN890" s="77"/>
      <c r="VLO890" s="77"/>
      <c r="VLP890" s="77"/>
      <c r="VLQ890" s="77"/>
      <c r="VLR890" s="77"/>
      <c r="VLS890" s="77"/>
      <c r="VLT890" s="77"/>
      <c r="VLU890" s="77"/>
      <c r="VLV890" s="77"/>
      <c r="VLW890" s="77"/>
      <c r="VLX890" s="77"/>
      <c r="VLY890" s="77"/>
      <c r="VLZ890" s="77"/>
      <c r="VMA890" s="77"/>
      <c r="VMB890" s="77"/>
      <c r="VMC890" s="77"/>
      <c r="VMD890" s="77"/>
      <c r="VME890" s="77"/>
      <c r="VMF890" s="77"/>
      <c r="VMG890" s="77"/>
      <c r="VMH890" s="77"/>
      <c r="VMI890" s="77"/>
      <c r="VMJ890" s="77"/>
      <c r="VMK890" s="77"/>
      <c r="VML890" s="77"/>
      <c r="VMM890" s="77"/>
      <c r="VMN890" s="77"/>
      <c r="VMO890" s="77"/>
      <c r="VMP890" s="77"/>
      <c r="VMQ890" s="77"/>
      <c r="VMR890" s="77"/>
      <c r="VMS890" s="77"/>
      <c r="VMT890" s="77"/>
      <c r="VMU890" s="77"/>
      <c r="VMV890" s="77"/>
      <c r="VMW890" s="77"/>
      <c r="VMX890" s="77"/>
      <c r="VMY890" s="77"/>
      <c r="VMZ890" s="77"/>
      <c r="VNA890" s="77"/>
      <c r="VNB890" s="77"/>
      <c r="VNC890" s="77"/>
      <c r="VND890" s="77"/>
      <c r="VNE890" s="77"/>
      <c r="VNF890" s="77"/>
      <c r="VNG890" s="77"/>
      <c r="VNH890" s="77"/>
      <c r="VNI890" s="77"/>
      <c r="VNJ890" s="77"/>
      <c r="VNK890" s="77"/>
      <c r="VNL890" s="77"/>
      <c r="VNM890" s="77"/>
      <c r="VNN890" s="77"/>
      <c r="VNO890" s="77"/>
      <c r="VNP890" s="77"/>
      <c r="VNQ890" s="77"/>
      <c r="VNR890" s="77"/>
      <c r="VNS890" s="77"/>
      <c r="VNT890" s="77"/>
      <c r="VNU890" s="77"/>
      <c r="VNV890" s="77"/>
      <c r="VNW890" s="77"/>
      <c r="VNX890" s="77"/>
      <c r="VNY890" s="77"/>
      <c r="VNZ890" s="77"/>
      <c r="VOA890" s="77"/>
      <c r="VOB890" s="77"/>
      <c r="VOC890" s="77"/>
      <c r="VOD890" s="77"/>
      <c r="VOE890" s="77"/>
      <c r="VOF890" s="77"/>
      <c r="VOG890" s="77"/>
      <c r="VOH890" s="77"/>
      <c r="VOI890" s="77"/>
      <c r="VOJ890" s="77"/>
      <c r="VOK890" s="77"/>
      <c r="VOL890" s="77"/>
      <c r="VOM890" s="77"/>
      <c r="VON890" s="77"/>
      <c r="VOO890" s="77"/>
      <c r="VOP890" s="77"/>
      <c r="VOQ890" s="77"/>
      <c r="VOR890" s="77"/>
      <c r="VOS890" s="77"/>
      <c r="VOT890" s="77"/>
      <c r="VOU890" s="77"/>
      <c r="VOV890" s="77"/>
      <c r="VOW890" s="77"/>
      <c r="VOX890" s="77"/>
      <c r="VOY890" s="77"/>
      <c r="VOZ890" s="77"/>
      <c r="VPA890" s="77"/>
      <c r="VPB890" s="77"/>
      <c r="VPC890" s="77"/>
      <c r="VPD890" s="77"/>
      <c r="VPE890" s="77"/>
      <c r="VPF890" s="77"/>
      <c r="VPG890" s="77"/>
      <c r="VPH890" s="77"/>
      <c r="VPI890" s="77"/>
      <c r="VPJ890" s="77"/>
      <c r="VPK890" s="77"/>
      <c r="VPL890" s="77"/>
      <c r="VPM890" s="77"/>
      <c r="VPN890" s="77"/>
      <c r="VPO890" s="77"/>
      <c r="VPP890" s="77"/>
      <c r="VPQ890" s="77"/>
      <c r="VPR890" s="77"/>
      <c r="VPS890" s="77"/>
      <c r="VPT890" s="77"/>
      <c r="VPU890" s="77"/>
      <c r="VPV890" s="77"/>
      <c r="VPW890" s="77"/>
      <c r="VPX890" s="77"/>
      <c r="VPY890" s="77"/>
      <c r="VPZ890" s="77"/>
      <c r="VQA890" s="77"/>
      <c r="VQB890" s="77"/>
      <c r="VQC890" s="77"/>
      <c r="VQD890" s="77"/>
      <c r="VQE890" s="77"/>
      <c r="VQF890" s="77"/>
      <c r="VQG890" s="77"/>
      <c r="VQH890" s="77"/>
      <c r="VQI890" s="77"/>
      <c r="VQJ890" s="77"/>
      <c r="VQK890" s="77"/>
      <c r="VQL890" s="77"/>
      <c r="VQM890" s="77"/>
      <c r="VQN890" s="77"/>
      <c r="VQO890" s="77"/>
      <c r="VQP890" s="77"/>
      <c r="VQQ890" s="77"/>
      <c r="VQR890" s="77"/>
      <c r="VQS890" s="77"/>
      <c r="VQT890" s="77"/>
      <c r="VQU890" s="77"/>
      <c r="VQV890" s="77"/>
      <c r="VQW890" s="77"/>
      <c r="VQX890" s="77"/>
      <c r="VQY890" s="77"/>
      <c r="VQZ890" s="77"/>
      <c r="VRA890" s="77"/>
      <c r="VRB890" s="77"/>
      <c r="VRC890" s="77"/>
      <c r="VRD890" s="77"/>
      <c r="VRE890" s="77"/>
      <c r="VRF890" s="77"/>
      <c r="VRG890" s="77"/>
      <c r="VRH890" s="77"/>
      <c r="VRI890" s="77"/>
      <c r="VRJ890" s="77"/>
      <c r="VRK890" s="77"/>
      <c r="VRL890" s="77"/>
      <c r="VRM890" s="77"/>
      <c r="VRN890" s="77"/>
      <c r="VRO890" s="77"/>
      <c r="VRP890" s="77"/>
      <c r="VRQ890" s="77"/>
      <c r="VRR890" s="77"/>
      <c r="VRS890" s="77"/>
      <c r="VRT890" s="77"/>
      <c r="VRU890" s="77"/>
      <c r="VRV890" s="77"/>
      <c r="VRW890" s="77"/>
      <c r="VRX890" s="77"/>
      <c r="VRY890" s="77"/>
      <c r="VRZ890" s="77"/>
      <c r="VSA890" s="77"/>
      <c r="VSB890" s="77"/>
      <c r="VSC890" s="77"/>
      <c r="VSD890" s="77"/>
      <c r="VSE890" s="77"/>
      <c r="VSF890" s="77"/>
      <c r="VSG890" s="77"/>
      <c r="VSH890" s="77"/>
      <c r="VSI890" s="77"/>
      <c r="VSJ890" s="77"/>
      <c r="VSK890" s="77"/>
      <c r="VSL890" s="77"/>
      <c r="VSM890" s="77"/>
      <c r="VSN890" s="77"/>
      <c r="VSO890" s="77"/>
      <c r="VSP890" s="77"/>
      <c r="VSQ890" s="77"/>
      <c r="VSR890" s="77"/>
      <c r="VSS890" s="77"/>
      <c r="VST890" s="77"/>
      <c r="VSU890" s="77"/>
      <c r="VSV890" s="77"/>
      <c r="VSW890" s="77"/>
      <c r="VSX890" s="77"/>
      <c r="VSY890" s="77"/>
      <c r="VSZ890" s="77"/>
      <c r="VTA890" s="77"/>
      <c r="VTB890" s="77"/>
      <c r="VTC890" s="77"/>
      <c r="VTD890" s="77"/>
      <c r="VTE890" s="77"/>
      <c r="VTF890" s="77"/>
      <c r="VTG890" s="77"/>
      <c r="VTH890" s="77"/>
      <c r="VTI890" s="77"/>
      <c r="VTJ890" s="77"/>
      <c r="VTK890" s="77"/>
      <c r="VTL890" s="77"/>
      <c r="VTM890" s="77"/>
      <c r="VTN890" s="77"/>
      <c r="VTO890" s="77"/>
      <c r="VTP890" s="77"/>
      <c r="VTQ890" s="77"/>
      <c r="VTR890" s="77"/>
      <c r="VTS890" s="77"/>
      <c r="VTT890" s="77"/>
      <c r="VTU890" s="77"/>
      <c r="VTV890" s="77"/>
      <c r="VTW890" s="77"/>
      <c r="VTX890" s="77"/>
      <c r="VTY890" s="77"/>
      <c r="VTZ890" s="77"/>
      <c r="VUA890" s="77"/>
      <c r="VUB890" s="77"/>
      <c r="VUC890" s="77"/>
      <c r="VUD890" s="77"/>
      <c r="VUE890" s="77"/>
      <c r="VUF890" s="77"/>
      <c r="VUG890" s="77"/>
      <c r="VUH890" s="77"/>
      <c r="VUI890" s="77"/>
      <c r="VUJ890" s="77"/>
      <c r="VUK890" s="77"/>
      <c r="VUL890" s="77"/>
      <c r="VUM890" s="77"/>
      <c r="VUN890" s="77"/>
      <c r="VUO890" s="77"/>
      <c r="VUP890" s="77"/>
      <c r="VUQ890" s="77"/>
      <c r="VUR890" s="77"/>
      <c r="VUS890" s="77"/>
      <c r="VUT890" s="77"/>
      <c r="VUU890" s="77"/>
      <c r="VUV890" s="77"/>
      <c r="VUW890" s="77"/>
      <c r="VUX890" s="77"/>
      <c r="VUY890" s="77"/>
      <c r="VUZ890" s="77"/>
      <c r="VVA890" s="77"/>
      <c r="VVB890" s="77"/>
      <c r="VVC890" s="77"/>
      <c r="VVD890" s="77"/>
      <c r="VVE890" s="77"/>
      <c r="VVF890" s="77"/>
      <c r="VVG890" s="77"/>
      <c r="VVH890" s="77"/>
      <c r="VVI890" s="77"/>
      <c r="VVJ890" s="77"/>
      <c r="VVK890" s="77"/>
      <c r="VVL890" s="77"/>
      <c r="VVM890" s="77"/>
      <c r="VVN890" s="77"/>
      <c r="VVO890" s="77"/>
      <c r="VVP890" s="77"/>
      <c r="VVQ890" s="77"/>
      <c r="VVR890" s="77"/>
      <c r="VVS890" s="77"/>
      <c r="VVT890" s="77"/>
      <c r="VVU890" s="77"/>
      <c r="VVV890" s="77"/>
      <c r="VVW890" s="77"/>
      <c r="VVX890" s="77"/>
      <c r="VVY890" s="77"/>
      <c r="VVZ890" s="77"/>
      <c r="VWA890" s="77"/>
      <c r="VWB890" s="77"/>
      <c r="VWC890" s="77"/>
      <c r="VWD890" s="77"/>
      <c r="VWE890" s="77"/>
      <c r="VWF890" s="77"/>
      <c r="VWG890" s="77"/>
      <c r="VWH890" s="77"/>
      <c r="VWI890" s="77"/>
      <c r="VWJ890" s="77"/>
      <c r="VWK890" s="77"/>
      <c r="VWL890" s="77"/>
      <c r="VWM890" s="77"/>
    </row>
    <row r="891" s="4" customFormat="1" ht="18" customHeight="1" spans="1:17">
      <c r="A891" s="31" t="s">
        <v>228</v>
      </c>
      <c r="B891" s="32">
        <f>B892+B894</f>
        <v>22</v>
      </c>
      <c r="C891" s="33"/>
      <c r="D891" s="33"/>
      <c r="E891" s="49">
        <f>E892+E894</f>
        <v>18</v>
      </c>
      <c r="F891" s="100"/>
      <c r="G891" s="34" t="s">
        <v>637</v>
      </c>
      <c r="H891" s="56" t="s">
        <v>24</v>
      </c>
      <c r="I891" s="32">
        <f t="shared" si="109"/>
        <v>5995.459</v>
      </c>
      <c r="J891" s="32">
        <f t="shared" si="110"/>
        <v>5995.459</v>
      </c>
      <c r="K891" s="32">
        <f t="shared" ref="K891:P891" si="114">K892+K894</f>
        <v>1447.659</v>
      </c>
      <c r="L891" s="32">
        <f t="shared" si="114"/>
        <v>4098</v>
      </c>
      <c r="M891" s="32">
        <f t="shared" si="114"/>
        <v>449.8</v>
      </c>
      <c r="N891" s="32">
        <f t="shared" si="114"/>
        <v>0</v>
      </c>
      <c r="O891" s="32">
        <f t="shared" si="114"/>
        <v>0</v>
      </c>
      <c r="P891" s="32">
        <f t="shared" si="114"/>
        <v>0</v>
      </c>
      <c r="Q891" s="33"/>
    </row>
    <row r="892" s="4" customFormat="1" ht="16" customHeight="1" spans="1:17">
      <c r="A892" s="31" t="s">
        <v>229</v>
      </c>
      <c r="B892" s="32"/>
      <c r="C892" s="33"/>
      <c r="D892" s="33" t="s">
        <v>30</v>
      </c>
      <c r="E892" s="49"/>
      <c r="F892" s="100"/>
      <c r="G892" s="34" t="s">
        <v>637</v>
      </c>
      <c r="H892" s="56" t="s">
        <v>24</v>
      </c>
      <c r="I892" s="32">
        <f t="shared" si="109"/>
        <v>350</v>
      </c>
      <c r="J892" s="32">
        <f t="shared" si="110"/>
        <v>350</v>
      </c>
      <c r="K892" s="32">
        <f t="shared" ref="K892:P892" si="115">K893</f>
        <v>0</v>
      </c>
      <c r="L892" s="32">
        <f t="shared" si="115"/>
        <v>350</v>
      </c>
      <c r="M892" s="32">
        <f t="shared" si="115"/>
        <v>0</v>
      </c>
      <c r="N892" s="32">
        <f t="shared" si="115"/>
        <v>0</v>
      </c>
      <c r="O892" s="32">
        <f t="shared" si="115"/>
        <v>0</v>
      </c>
      <c r="P892" s="32">
        <f t="shared" si="115"/>
        <v>0</v>
      </c>
      <c r="Q892" s="33"/>
    </row>
    <row r="893" s="81" customFormat="1" ht="25" customHeight="1" spans="1:17">
      <c r="A893" s="151" t="s">
        <v>230</v>
      </c>
      <c r="B893" s="122">
        <v>1</v>
      </c>
      <c r="C893" s="33" t="s">
        <v>282</v>
      </c>
      <c r="D893" s="33" t="s">
        <v>30</v>
      </c>
      <c r="E893" s="123">
        <v>0.35</v>
      </c>
      <c r="F893" s="211" t="s">
        <v>2057</v>
      </c>
      <c r="G893" s="34" t="s">
        <v>637</v>
      </c>
      <c r="H893" s="212" t="s">
        <v>115</v>
      </c>
      <c r="I893" s="32">
        <f t="shared" si="109"/>
        <v>350</v>
      </c>
      <c r="J893" s="32">
        <f t="shared" si="110"/>
        <v>350</v>
      </c>
      <c r="K893" s="214"/>
      <c r="L893" s="214">
        <v>350</v>
      </c>
      <c r="M893" s="32"/>
      <c r="N893" s="32"/>
      <c r="O893" s="32"/>
      <c r="P893" s="32"/>
      <c r="Q893" s="33" t="s">
        <v>231</v>
      </c>
    </row>
    <row r="894" s="4" customFormat="1" ht="18" customHeight="1" spans="1:17">
      <c r="A894" s="31" t="s">
        <v>232</v>
      </c>
      <c r="B894" s="32">
        <f>B895+B900</f>
        <v>22</v>
      </c>
      <c r="C894" s="33"/>
      <c r="D894" s="33" t="s">
        <v>77</v>
      </c>
      <c r="E894" s="32">
        <f>E895+E900</f>
        <v>18</v>
      </c>
      <c r="F894" s="100"/>
      <c r="G894" s="34" t="s">
        <v>637</v>
      </c>
      <c r="H894" s="56" t="s">
        <v>24</v>
      </c>
      <c r="I894" s="32">
        <f t="shared" si="109"/>
        <v>5645.459</v>
      </c>
      <c r="J894" s="32">
        <f t="shared" si="110"/>
        <v>5645.459</v>
      </c>
      <c r="K894" s="32">
        <f t="shared" ref="K894:P894" si="116">K895+K900</f>
        <v>1447.659</v>
      </c>
      <c r="L894" s="32">
        <f t="shared" si="116"/>
        <v>3748</v>
      </c>
      <c r="M894" s="32">
        <f t="shared" si="116"/>
        <v>449.8</v>
      </c>
      <c r="N894" s="32">
        <f t="shared" si="116"/>
        <v>0</v>
      </c>
      <c r="O894" s="32">
        <f t="shared" si="116"/>
        <v>0</v>
      </c>
      <c r="P894" s="32">
        <f t="shared" si="116"/>
        <v>0</v>
      </c>
      <c r="Q894" s="33"/>
    </row>
    <row r="895" s="4" customFormat="1" ht="19" spans="1:17">
      <c r="A895" s="31" t="s">
        <v>233</v>
      </c>
      <c r="B895" s="27">
        <f>SUM(B896:B899)</f>
        <v>15</v>
      </c>
      <c r="C895" s="33"/>
      <c r="D895" s="33" t="s">
        <v>77</v>
      </c>
      <c r="E895" s="27">
        <f>SUM(E896:E899)</f>
        <v>15</v>
      </c>
      <c r="F895" s="100"/>
      <c r="G895" s="34" t="s">
        <v>637</v>
      </c>
      <c r="H895" s="56" t="s">
        <v>24</v>
      </c>
      <c r="I895" s="32">
        <f t="shared" si="109"/>
        <v>72.659</v>
      </c>
      <c r="J895" s="32">
        <f t="shared" si="110"/>
        <v>72.659</v>
      </c>
      <c r="K895" s="27">
        <f t="shared" ref="K895:P895" si="117">SUM(K896:K899)</f>
        <v>42.659</v>
      </c>
      <c r="L895" s="27">
        <f t="shared" si="117"/>
        <v>30</v>
      </c>
      <c r="M895" s="27">
        <f t="shared" si="117"/>
        <v>0</v>
      </c>
      <c r="N895" s="27">
        <f t="shared" si="117"/>
        <v>0</v>
      </c>
      <c r="O895" s="27">
        <f t="shared" si="117"/>
        <v>0</v>
      </c>
      <c r="P895" s="27">
        <f t="shared" si="117"/>
        <v>0</v>
      </c>
      <c r="Q895" s="33"/>
    </row>
    <row r="896" s="4" customFormat="1" ht="33" customHeight="1" spans="1:17">
      <c r="A896" s="31" t="s">
        <v>2058</v>
      </c>
      <c r="B896" s="33">
        <v>5</v>
      </c>
      <c r="C896" s="33"/>
      <c r="D896" s="33" t="s">
        <v>77</v>
      </c>
      <c r="E896" s="32">
        <v>5</v>
      </c>
      <c r="F896" s="31" t="s">
        <v>2059</v>
      </c>
      <c r="G896" s="34" t="s">
        <v>637</v>
      </c>
      <c r="H896" s="32"/>
      <c r="I896" s="32">
        <f t="shared" si="109"/>
        <v>1.5</v>
      </c>
      <c r="J896" s="32">
        <f t="shared" si="110"/>
        <v>1.5</v>
      </c>
      <c r="K896" s="32">
        <v>1.5</v>
      </c>
      <c r="L896" s="32"/>
      <c r="M896" s="32"/>
      <c r="N896" s="32"/>
      <c r="O896" s="32"/>
      <c r="P896" s="32"/>
      <c r="Q896" s="33" t="s">
        <v>58</v>
      </c>
    </row>
    <row r="897" s="4" customFormat="1" ht="33" customHeight="1" spans="1:17">
      <c r="A897" s="31" t="s">
        <v>2060</v>
      </c>
      <c r="B897" s="33">
        <v>2</v>
      </c>
      <c r="C897" s="33"/>
      <c r="D897" s="33" t="s">
        <v>77</v>
      </c>
      <c r="E897" s="32">
        <v>2</v>
      </c>
      <c r="F897" s="31" t="s">
        <v>2061</v>
      </c>
      <c r="G897" s="34" t="s">
        <v>637</v>
      </c>
      <c r="H897" s="32"/>
      <c r="I897" s="32">
        <f t="shared" si="109"/>
        <v>8</v>
      </c>
      <c r="J897" s="32">
        <f t="shared" si="110"/>
        <v>8</v>
      </c>
      <c r="K897" s="32">
        <v>8</v>
      </c>
      <c r="L897" s="32"/>
      <c r="M897" s="32"/>
      <c r="N897" s="32"/>
      <c r="O897" s="32"/>
      <c r="P897" s="32"/>
      <c r="Q897" s="33" t="s">
        <v>58</v>
      </c>
    </row>
    <row r="898" s="4" customFormat="1" ht="33" customHeight="1" spans="1:17">
      <c r="A898" s="31" t="s">
        <v>2062</v>
      </c>
      <c r="B898" s="33">
        <v>1</v>
      </c>
      <c r="C898" s="33" t="s">
        <v>282</v>
      </c>
      <c r="D898" s="33" t="s">
        <v>77</v>
      </c>
      <c r="E898" s="32">
        <v>1</v>
      </c>
      <c r="F898" s="31" t="s">
        <v>2063</v>
      </c>
      <c r="G898" s="34" t="s">
        <v>637</v>
      </c>
      <c r="H898" s="32"/>
      <c r="I898" s="32">
        <f t="shared" si="109"/>
        <v>38.46</v>
      </c>
      <c r="J898" s="32">
        <f t="shared" si="110"/>
        <v>38.46</v>
      </c>
      <c r="K898" s="32">
        <v>8.46</v>
      </c>
      <c r="L898" s="32">
        <v>30</v>
      </c>
      <c r="M898" s="32"/>
      <c r="N898" s="32"/>
      <c r="O898" s="32"/>
      <c r="P898" s="32"/>
      <c r="Q898" s="33" t="s">
        <v>2064</v>
      </c>
    </row>
    <row r="899" s="4" customFormat="1" ht="33" customHeight="1" spans="1:17">
      <c r="A899" s="31" t="s">
        <v>2065</v>
      </c>
      <c r="B899" s="33">
        <v>7</v>
      </c>
      <c r="C899" s="33"/>
      <c r="D899" s="33" t="s">
        <v>77</v>
      </c>
      <c r="E899" s="32">
        <v>7</v>
      </c>
      <c r="F899" s="31" t="s">
        <v>2066</v>
      </c>
      <c r="G899" s="34" t="s">
        <v>637</v>
      </c>
      <c r="H899" s="32"/>
      <c r="I899" s="32">
        <f t="shared" si="109"/>
        <v>24.699</v>
      </c>
      <c r="J899" s="32">
        <f t="shared" si="110"/>
        <v>24.699</v>
      </c>
      <c r="K899" s="32">
        <v>24.699</v>
      </c>
      <c r="L899" s="32"/>
      <c r="M899" s="32"/>
      <c r="N899" s="32"/>
      <c r="O899" s="32"/>
      <c r="P899" s="32"/>
      <c r="Q899" s="33" t="s">
        <v>58</v>
      </c>
    </row>
    <row r="900" s="4" customFormat="1" ht="21" customHeight="1" spans="1:17">
      <c r="A900" s="31" t="s">
        <v>235</v>
      </c>
      <c r="B900" s="104">
        <f>SUM(B901:B905)</f>
        <v>7</v>
      </c>
      <c r="C900" s="33" t="s">
        <v>282</v>
      </c>
      <c r="D900" s="33" t="s">
        <v>77</v>
      </c>
      <c r="E900" s="104">
        <f>SUM(E901:E905)</f>
        <v>3</v>
      </c>
      <c r="F900" s="100"/>
      <c r="G900" s="34" t="s">
        <v>637</v>
      </c>
      <c r="H900" s="32" t="s">
        <v>24</v>
      </c>
      <c r="I900" s="32">
        <f t="shared" ref="I900:I907" si="118">SUM(J900,N900:P900)</f>
        <v>5572.8</v>
      </c>
      <c r="J900" s="32">
        <f t="shared" ref="J900:J907" si="119">SUM(K900:M900)</f>
        <v>5572.8</v>
      </c>
      <c r="K900" s="104">
        <f t="shared" ref="K900:P900" si="120">SUM(K901:K934)</f>
        <v>1405</v>
      </c>
      <c r="L900" s="104">
        <f t="shared" si="120"/>
        <v>3718</v>
      </c>
      <c r="M900" s="104">
        <f t="shared" si="120"/>
        <v>449.8</v>
      </c>
      <c r="N900" s="104">
        <f t="shared" si="120"/>
        <v>0</v>
      </c>
      <c r="O900" s="104">
        <f t="shared" si="120"/>
        <v>0</v>
      </c>
      <c r="P900" s="104">
        <f t="shared" si="120"/>
        <v>0</v>
      </c>
      <c r="Q900" s="33"/>
    </row>
    <row r="901" s="4" customFormat="1" ht="30" customHeight="1" spans="1:17">
      <c r="A901" s="31" t="s">
        <v>2067</v>
      </c>
      <c r="B901" s="33">
        <v>1</v>
      </c>
      <c r="C901" s="33" t="s">
        <v>282</v>
      </c>
      <c r="D901" s="33" t="s">
        <v>77</v>
      </c>
      <c r="E901" s="49"/>
      <c r="F901" s="54" t="s">
        <v>2068</v>
      </c>
      <c r="G901" s="34" t="s">
        <v>637</v>
      </c>
      <c r="H901" s="33" t="s">
        <v>24</v>
      </c>
      <c r="I901" s="32">
        <f t="shared" si="118"/>
        <v>250</v>
      </c>
      <c r="J901" s="32">
        <f t="shared" si="119"/>
        <v>250</v>
      </c>
      <c r="K901" s="66"/>
      <c r="L901" s="66">
        <v>200</v>
      </c>
      <c r="M901" s="66">
        <v>50</v>
      </c>
      <c r="N901" s="32"/>
      <c r="O901" s="32"/>
      <c r="P901" s="32"/>
      <c r="Q901" s="33" t="s">
        <v>535</v>
      </c>
    </row>
    <row r="902" s="4" customFormat="1" ht="34" customHeight="1" spans="1:17">
      <c r="A902" s="54" t="s">
        <v>2069</v>
      </c>
      <c r="B902" s="33">
        <v>1</v>
      </c>
      <c r="C902" s="33" t="s">
        <v>282</v>
      </c>
      <c r="D902" s="33" t="s">
        <v>77</v>
      </c>
      <c r="E902" s="49"/>
      <c r="F902" s="54" t="s">
        <v>2070</v>
      </c>
      <c r="G902" s="34" t="s">
        <v>637</v>
      </c>
      <c r="H902" s="33" t="s">
        <v>24</v>
      </c>
      <c r="I902" s="32">
        <f t="shared" si="118"/>
        <v>352.8</v>
      </c>
      <c r="J902" s="32">
        <f t="shared" si="119"/>
        <v>352.8</v>
      </c>
      <c r="K902" s="66"/>
      <c r="L902" s="66">
        <v>250</v>
      </c>
      <c r="M902" s="104">
        <v>102.8</v>
      </c>
      <c r="N902" s="32"/>
      <c r="O902" s="32"/>
      <c r="P902" s="32"/>
      <c r="Q902" s="33" t="s">
        <v>535</v>
      </c>
    </row>
    <row r="903" s="4" customFormat="1" ht="72" customHeight="1" spans="1:17">
      <c r="A903" s="54" t="s">
        <v>2071</v>
      </c>
      <c r="B903" s="33">
        <v>1</v>
      </c>
      <c r="C903" s="33" t="s">
        <v>282</v>
      </c>
      <c r="D903" s="33" t="s">
        <v>77</v>
      </c>
      <c r="E903" s="49"/>
      <c r="F903" s="31" t="s">
        <v>2072</v>
      </c>
      <c r="G903" s="34" t="s">
        <v>637</v>
      </c>
      <c r="H903" s="33" t="s">
        <v>24</v>
      </c>
      <c r="I903" s="32">
        <f t="shared" si="118"/>
        <v>231</v>
      </c>
      <c r="J903" s="32">
        <f t="shared" si="119"/>
        <v>231</v>
      </c>
      <c r="K903" s="66"/>
      <c r="L903" s="66">
        <v>200</v>
      </c>
      <c r="M903" s="66">
        <v>31</v>
      </c>
      <c r="N903" s="32"/>
      <c r="O903" s="32"/>
      <c r="P903" s="32"/>
      <c r="Q903" s="33" t="s">
        <v>535</v>
      </c>
    </row>
    <row r="904" s="4" customFormat="1" ht="72" customHeight="1" spans="1:17">
      <c r="A904" s="54" t="s">
        <v>2073</v>
      </c>
      <c r="B904" s="33">
        <v>3</v>
      </c>
      <c r="C904" s="33" t="s">
        <v>282</v>
      </c>
      <c r="D904" s="33" t="s">
        <v>77</v>
      </c>
      <c r="E904" s="32">
        <v>3</v>
      </c>
      <c r="F904" s="31" t="s">
        <v>2074</v>
      </c>
      <c r="G904" s="34" t="s">
        <v>637</v>
      </c>
      <c r="H904" s="33" t="s">
        <v>24</v>
      </c>
      <c r="I904" s="32">
        <f t="shared" si="118"/>
        <v>150</v>
      </c>
      <c r="J904" s="32">
        <f t="shared" si="119"/>
        <v>150</v>
      </c>
      <c r="K904" s="66">
        <v>105</v>
      </c>
      <c r="L904" s="66">
        <v>45</v>
      </c>
      <c r="M904" s="66"/>
      <c r="N904" s="32"/>
      <c r="O904" s="32"/>
      <c r="P904" s="32"/>
      <c r="Q904" s="33" t="s">
        <v>513</v>
      </c>
    </row>
    <row r="905" s="4" customFormat="1" ht="62" customHeight="1" spans="1:17">
      <c r="A905" s="31" t="s">
        <v>2075</v>
      </c>
      <c r="B905" s="33">
        <v>1</v>
      </c>
      <c r="C905" s="33" t="s">
        <v>282</v>
      </c>
      <c r="D905" s="33" t="s">
        <v>77</v>
      </c>
      <c r="E905" s="49"/>
      <c r="F905" s="54" t="s">
        <v>2076</v>
      </c>
      <c r="G905" s="34" t="s">
        <v>637</v>
      </c>
      <c r="H905" s="33" t="s">
        <v>24</v>
      </c>
      <c r="I905" s="32">
        <f t="shared" si="118"/>
        <v>231</v>
      </c>
      <c r="J905" s="32">
        <f t="shared" si="119"/>
        <v>231</v>
      </c>
      <c r="K905" s="66"/>
      <c r="L905" s="66">
        <v>200</v>
      </c>
      <c r="M905" s="66">
        <v>31</v>
      </c>
      <c r="N905" s="32"/>
      <c r="O905" s="32"/>
      <c r="P905" s="32"/>
      <c r="Q905" s="33" t="s">
        <v>535</v>
      </c>
    </row>
    <row r="906" s="4" customFormat="1" customHeight="1" spans="1:17">
      <c r="A906" s="31" t="s">
        <v>2077</v>
      </c>
      <c r="B906" s="33">
        <v>3</v>
      </c>
      <c r="C906" s="33"/>
      <c r="D906" s="33" t="s">
        <v>77</v>
      </c>
      <c r="E906" s="32">
        <v>3</v>
      </c>
      <c r="F906" s="31" t="s">
        <v>546</v>
      </c>
      <c r="G906" s="34" t="s">
        <v>637</v>
      </c>
      <c r="H906" s="33" t="s">
        <v>115</v>
      </c>
      <c r="I906" s="32">
        <f t="shared" si="118"/>
        <v>150</v>
      </c>
      <c r="J906" s="32">
        <f t="shared" si="119"/>
        <v>150</v>
      </c>
      <c r="K906" s="32">
        <v>100</v>
      </c>
      <c r="L906" s="32">
        <v>50</v>
      </c>
      <c r="M906" s="32"/>
      <c r="N906" s="32"/>
      <c r="O906" s="32"/>
      <c r="P906" s="32"/>
      <c r="Q906" s="33" t="s">
        <v>513</v>
      </c>
    </row>
    <row r="907" s="4" customFormat="1" ht="9.5" spans="1:17">
      <c r="A907" s="150" t="s">
        <v>2078</v>
      </c>
      <c r="B907" s="127">
        <v>19</v>
      </c>
      <c r="C907" s="47" t="s">
        <v>282</v>
      </c>
      <c r="D907" s="47" t="s">
        <v>77</v>
      </c>
      <c r="E907" s="121"/>
      <c r="F907" s="153" t="s">
        <v>2079</v>
      </c>
      <c r="G907" s="34" t="s">
        <v>637</v>
      </c>
      <c r="H907" s="47" t="s">
        <v>115</v>
      </c>
      <c r="I907" s="32">
        <f t="shared" si="118"/>
        <v>400</v>
      </c>
      <c r="J907" s="32">
        <f t="shared" si="119"/>
        <v>400</v>
      </c>
      <c r="K907" s="121">
        <v>400</v>
      </c>
      <c r="L907" s="32"/>
      <c r="M907" s="32"/>
      <c r="N907" s="32"/>
      <c r="O907" s="32"/>
      <c r="P907" s="32"/>
      <c r="Q907" s="33" t="s">
        <v>544</v>
      </c>
    </row>
    <row r="908" s="4" customFormat="1" ht="66.5" spans="1:17">
      <c r="A908" s="150" t="s">
        <v>2078</v>
      </c>
      <c r="B908" s="127">
        <v>13</v>
      </c>
      <c r="C908" s="47" t="s">
        <v>282</v>
      </c>
      <c r="D908" s="47" t="s">
        <v>77</v>
      </c>
      <c r="E908" s="121">
        <v>13</v>
      </c>
      <c r="F908" s="153" t="s">
        <v>2080</v>
      </c>
      <c r="G908" s="34" t="s">
        <v>637</v>
      </c>
      <c r="H908" s="47" t="s">
        <v>115</v>
      </c>
      <c r="I908" s="32"/>
      <c r="J908" s="32"/>
      <c r="K908" s="121"/>
      <c r="L908" s="32">
        <v>356</v>
      </c>
      <c r="M908" s="32">
        <v>50</v>
      </c>
      <c r="N908" s="32"/>
      <c r="O908" s="32"/>
      <c r="P908" s="32"/>
      <c r="Q908" s="33" t="s">
        <v>544</v>
      </c>
    </row>
    <row r="909" s="4" customFormat="1" ht="19" spans="1:17">
      <c r="A909" s="150" t="s">
        <v>2081</v>
      </c>
      <c r="B909" s="127">
        <v>1</v>
      </c>
      <c r="C909" s="47" t="s">
        <v>282</v>
      </c>
      <c r="D909" s="47" t="s">
        <v>77</v>
      </c>
      <c r="E909" s="121">
        <v>1</v>
      </c>
      <c r="F909" s="153" t="s">
        <v>2082</v>
      </c>
      <c r="G909" s="34" t="s">
        <v>637</v>
      </c>
      <c r="H909" s="47" t="s">
        <v>115</v>
      </c>
      <c r="I909" s="32">
        <f t="shared" ref="I909:I917" si="121">SUM(J909,N909:P909)</f>
        <v>300</v>
      </c>
      <c r="J909" s="32">
        <f t="shared" ref="J909:J917" si="122">SUM(K909:M909)</f>
        <v>300</v>
      </c>
      <c r="K909" s="121">
        <v>300</v>
      </c>
      <c r="L909" s="32"/>
      <c r="M909" s="32"/>
      <c r="N909" s="32"/>
      <c r="O909" s="32"/>
      <c r="P909" s="32"/>
      <c r="Q909" s="33" t="s">
        <v>544</v>
      </c>
    </row>
    <row r="910" s="4" customFormat="1" ht="19" spans="1:17">
      <c r="A910" s="150" t="s">
        <v>2081</v>
      </c>
      <c r="B910" s="127">
        <v>2</v>
      </c>
      <c r="C910" s="47" t="s">
        <v>282</v>
      </c>
      <c r="D910" s="47" t="s">
        <v>77</v>
      </c>
      <c r="E910" s="121">
        <v>2</v>
      </c>
      <c r="F910" s="153" t="s">
        <v>2083</v>
      </c>
      <c r="G910" s="34"/>
      <c r="H910" s="47"/>
      <c r="I910" s="32">
        <f t="shared" si="121"/>
        <v>661</v>
      </c>
      <c r="J910" s="32">
        <f t="shared" si="122"/>
        <v>661</v>
      </c>
      <c r="K910" s="121"/>
      <c r="L910" s="32">
        <v>661</v>
      </c>
      <c r="M910" s="32"/>
      <c r="N910" s="32"/>
      <c r="O910" s="32"/>
      <c r="P910" s="32"/>
      <c r="Q910" s="33" t="s">
        <v>544</v>
      </c>
    </row>
    <row r="911" s="4" customFormat="1" ht="19" spans="1:17">
      <c r="A911" s="150" t="s">
        <v>2084</v>
      </c>
      <c r="B911" s="127">
        <v>3</v>
      </c>
      <c r="C911" s="106" t="s">
        <v>282</v>
      </c>
      <c r="D911" s="47" t="s">
        <v>77</v>
      </c>
      <c r="E911" s="155">
        <v>3</v>
      </c>
      <c r="F911" s="153" t="s">
        <v>2085</v>
      </c>
      <c r="G911" s="34" t="s">
        <v>637</v>
      </c>
      <c r="H911" s="47" t="s">
        <v>115</v>
      </c>
      <c r="I911" s="32">
        <f t="shared" si="121"/>
        <v>1500</v>
      </c>
      <c r="J911" s="32">
        <f t="shared" si="122"/>
        <v>1500</v>
      </c>
      <c r="K911" s="121">
        <v>500</v>
      </c>
      <c r="L911" s="104">
        <v>1000</v>
      </c>
      <c r="M911" s="104"/>
      <c r="N911" s="104"/>
      <c r="O911" s="104"/>
      <c r="P911" s="104"/>
      <c r="Q911" s="33" t="s">
        <v>544</v>
      </c>
    </row>
    <row r="912" s="77" customFormat="1" ht="9.5" spans="1:17">
      <c r="A912" s="150" t="s">
        <v>2086</v>
      </c>
      <c r="B912" s="127">
        <v>1</v>
      </c>
      <c r="C912" s="106" t="s">
        <v>282</v>
      </c>
      <c r="D912" s="47" t="s">
        <v>77</v>
      </c>
      <c r="E912" s="155">
        <v>1</v>
      </c>
      <c r="F912" s="153" t="s">
        <v>2087</v>
      </c>
      <c r="G912" s="34" t="s">
        <v>637</v>
      </c>
      <c r="H912" s="47" t="s">
        <v>115</v>
      </c>
      <c r="I912" s="32">
        <f t="shared" si="121"/>
        <v>273</v>
      </c>
      <c r="J912" s="32">
        <f t="shared" si="122"/>
        <v>273</v>
      </c>
      <c r="K912" s="121"/>
      <c r="L912" s="155">
        <v>248</v>
      </c>
      <c r="M912" s="155">
        <v>25</v>
      </c>
      <c r="N912" s="104"/>
      <c r="O912" s="104"/>
      <c r="P912" s="104"/>
      <c r="Q912" s="33" t="s">
        <v>544</v>
      </c>
    </row>
    <row r="913" s="77" customFormat="1" ht="18" customHeight="1" spans="1:17">
      <c r="A913" s="150" t="s">
        <v>2088</v>
      </c>
      <c r="B913" s="127">
        <v>1</v>
      </c>
      <c r="C913" s="106" t="s">
        <v>282</v>
      </c>
      <c r="D913" s="47" t="s">
        <v>77</v>
      </c>
      <c r="E913" s="155">
        <v>1</v>
      </c>
      <c r="F913" s="153"/>
      <c r="G913" s="34" t="s">
        <v>637</v>
      </c>
      <c r="H913" s="47" t="s">
        <v>115</v>
      </c>
      <c r="I913" s="32">
        <f t="shared" si="121"/>
        <v>268</v>
      </c>
      <c r="J913" s="32">
        <f t="shared" si="122"/>
        <v>268</v>
      </c>
      <c r="K913" s="121"/>
      <c r="L913" s="155">
        <v>248</v>
      </c>
      <c r="M913" s="155">
        <v>20</v>
      </c>
      <c r="N913" s="104"/>
      <c r="O913" s="104"/>
      <c r="P913" s="104"/>
      <c r="Q913" s="33" t="s">
        <v>544</v>
      </c>
    </row>
    <row r="914" s="77" customFormat="1" ht="37" customHeight="1" spans="1:17">
      <c r="A914" s="215" t="s">
        <v>2089</v>
      </c>
      <c r="B914" s="32">
        <v>1</v>
      </c>
      <c r="C914" s="33" t="s">
        <v>282</v>
      </c>
      <c r="D914" s="33" t="s">
        <v>77</v>
      </c>
      <c r="E914" s="32">
        <v>1</v>
      </c>
      <c r="F914" s="31" t="s">
        <v>2090</v>
      </c>
      <c r="G914" s="34" t="s">
        <v>637</v>
      </c>
      <c r="H914" s="33" t="s">
        <v>115</v>
      </c>
      <c r="I914" s="32">
        <f t="shared" si="121"/>
        <v>10</v>
      </c>
      <c r="J914" s="32">
        <f t="shared" si="122"/>
        <v>10</v>
      </c>
      <c r="K914" s="32"/>
      <c r="L914" s="32">
        <v>10</v>
      </c>
      <c r="M914" s="32"/>
      <c r="N914" s="32"/>
      <c r="O914" s="32"/>
      <c r="P914" s="32"/>
      <c r="Q914" s="33" t="s">
        <v>540</v>
      </c>
    </row>
    <row r="915" s="77" customFormat="1" ht="41" customHeight="1" spans="1:17">
      <c r="A915" s="215" t="s">
        <v>2091</v>
      </c>
      <c r="B915" s="32">
        <v>1</v>
      </c>
      <c r="C915" s="33" t="s">
        <v>282</v>
      </c>
      <c r="D915" s="33" t="s">
        <v>77</v>
      </c>
      <c r="E915" s="32">
        <v>1</v>
      </c>
      <c r="F915" s="31" t="s">
        <v>2090</v>
      </c>
      <c r="G915" s="34" t="s">
        <v>637</v>
      </c>
      <c r="H915" s="33" t="s">
        <v>115</v>
      </c>
      <c r="I915" s="32">
        <f t="shared" si="121"/>
        <v>10</v>
      </c>
      <c r="J915" s="32">
        <f t="shared" si="122"/>
        <v>10</v>
      </c>
      <c r="K915" s="32"/>
      <c r="L915" s="32">
        <v>10</v>
      </c>
      <c r="M915" s="32"/>
      <c r="N915" s="32"/>
      <c r="O915" s="32"/>
      <c r="P915" s="32"/>
      <c r="Q915" s="33" t="s">
        <v>540</v>
      </c>
    </row>
    <row r="916" s="77" customFormat="1" ht="26" customHeight="1" spans="1:17">
      <c r="A916" s="215" t="s">
        <v>2092</v>
      </c>
      <c r="B916" s="32">
        <v>1</v>
      </c>
      <c r="C916" s="33" t="s">
        <v>282</v>
      </c>
      <c r="D916" s="33" t="s">
        <v>77</v>
      </c>
      <c r="E916" s="32">
        <v>1</v>
      </c>
      <c r="F916" s="31"/>
      <c r="G916" s="34">
        <v>2018</v>
      </c>
      <c r="H916" s="33" t="s">
        <v>115</v>
      </c>
      <c r="I916" s="32">
        <f t="shared" si="121"/>
        <v>40</v>
      </c>
      <c r="J916" s="32">
        <f t="shared" si="122"/>
        <v>40</v>
      </c>
      <c r="K916" s="32"/>
      <c r="L916" s="32">
        <v>40</v>
      </c>
      <c r="M916" s="32"/>
      <c r="N916" s="32"/>
      <c r="O916" s="32"/>
      <c r="P916" s="32"/>
      <c r="Q916" s="33" t="s">
        <v>544</v>
      </c>
    </row>
    <row r="917" s="77" customFormat="1" ht="35" customHeight="1" spans="1:17">
      <c r="A917" s="215" t="s">
        <v>2093</v>
      </c>
      <c r="B917" s="32">
        <v>1</v>
      </c>
      <c r="C917" s="33" t="s">
        <v>282</v>
      </c>
      <c r="D917" s="33" t="s">
        <v>77</v>
      </c>
      <c r="E917" s="32">
        <v>1</v>
      </c>
      <c r="F917" s="31" t="s">
        <v>2090</v>
      </c>
      <c r="G917" s="34" t="s">
        <v>637</v>
      </c>
      <c r="H917" s="33" t="s">
        <v>115</v>
      </c>
      <c r="I917" s="32">
        <f t="shared" si="121"/>
        <v>10</v>
      </c>
      <c r="J917" s="32">
        <f t="shared" si="122"/>
        <v>10</v>
      </c>
      <c r="K917" s="32"/>
      <c r="L917" s="32">
        <v>10</v>
      </c>
      <c r="M917" s="32"/>
      <c r="N917" s="32"/>
      <c r="O917" s="32"/>
      <c r="P917" s="32"/>
      <c r="Q917" s="33" t="s">
        <v>540</v>
      </c>
    </row>
    <row r="918" s="77" customFormat="1" ht="26" customHeight="1" spans="1:17">
      <c r="A918" s="215" t="s">
        <v>2094</v>
      </c>
      <c r="B918" s="32">
        <v>1</v>
      </c>
      <c r="C918" s="33" t="s">
        <v>282</v>
      </c>
      <c r="D918" s="33" t="s">
        <v>77</v>
      </c>
      <c r="E918" s="32">
        <v>1</v>
      </c>
      <c r="F918" s="31"/>
      <c r="G918" s="34" t="s">
        <v>637</v>
      </c>
      <c r="H918" s="33" t="s">
        <v>115</v>
      </c>
      <c r="I918" s="32"/>
      <c r="J918" s="32"/>
      <c r="K918" s="32"/>
      <c r="L918" s="32">
        <v>30</v>
      </c>
      <c r="M918" s="32"/>
      <c r="N918" s="32"/>
      <c r="O918" s="32"/>
      <c r="P918" s="32"/>
      <c r="Q918" s="33" t="s">
        <v>544</v>
      </c>
    </row>
    <row r="919" s="77" customFormat="1" ht="26" customHeight="1" spans="1:17">
      <c r="A919" s="215" t="s">
        <v>2095</v>
      </c>
      <c r="B919" s="32">
        <v>1</v>
      </c>
      <c r="C919" s="33" t="s">
        <v>282</v>
      </c>
      <c r="D919" s="33"/>
      <c r="E919" s="32" t="s">
        <v>77</v>
      </c>
      <c r="F919" s="31"/>
      <c r="G919" s="34" t="s">
        <v>637</v>
      </c>
      <c r="H919" s="33" t="s">
        <v>115</v>
      </c>
      <c r="I919" s="32"/>
      <c r="J919" s="32"/>
      <c r="K919" s="32"/>
      <c r="L919" s="32">
        <v>50</v>
      </c>
      <c r="M919" s="32"/>
      <c r="N919" s="32"/>
      <c r="O919" s="32"/>
      <c r="P919" s="32"/>
      <c r="Q919" s="33" t="s">
        <v>544</v>
      </c>
    </row>
    <row r="920" s="77" customFormat="1" ht="37" customHeight="1" spans="1:17">
      <c r="A920" s="215" t="s">
        <v>2096</v>
      </c>
      <c r="B920" s="32">
        <v>1</v>
      </c>
      <c r="C920" s="33" t="s">
        <v>282</v>
      </c>
      <c r="D920" s="33" t="s">
        <v>77</v>
      </c>
      <c r="E920" s="32">
        <v>1</v>
      </c>
      <c r="F920" s="31" t="s">
        <v>2090</v>
      </c>
      <c r="G920" s="34" t="s">
        <v>637</v>
      </c>
      <c r="H920" s="33" t="s">
        <v>115</v>
      </c>
      <c r="I920" s="32">
        <f t="shared" ref="I920:I925" si="123">SUM(J920,N920:P920)</f>
        <v>10</v>
      </c>
      <c r="J920" s="32">
        <f t="shared" ref="J920:J925" si="124">SUM(K920:M920)</f>
        <v>10</v>
      </c>
      <c r="K920" s="32"/>
      <c r="L920" s="32">
        <v>10</v>
      </c>
      <c r="M920" s="32"/>
      <c r="N920" s="32"/>
      <c r="O920" s="32"/>
      <c r="P920" s="32"/>
      <c r="Q920" s="33" t="s">
        <v>540</v>
      </c>
    </row>
    <row r="921" s="77" customFormat="1" ht="37" customHeight="1" spans="1:17">
      <c r="A921" s="215" t="s">
        <v>2097</v>
      </c>
      <c r="B921" s="32">
        <v>1</v>
      </c>
      <c r="C921" s="33" t="s">
        <v>282</v>
      </c>
      <c r="D921" s="33" t="s">
        <v>77</v>
      </c>
      <c r="E921" s="32">
        <v>1</v>
      </c>
      <c r="F921" s="31" t="s">
        <v>2090</v>
      </c>
      <c r="G921" s="34" t="s">
        <v>637</v>
      </c>
      <c r="H921" s="33" t="s">
        <v>115</v>
      </c>
      <c r="I921" s="32">
        <f t="shared" si="123"/>
        <v>10</v>
      </c>
      <c r="J921" s="32">
        <f t="shared" si="124"/>
        <v>10</v>
      </c>
      <c r="K921" s="32"/>
      <c r="L921" s="32">
        <v>10</v>
      </c>
      <c r="M921" s="32"/>
      <c r="N921" s="32"/>
      <c r="O921" s="32"/>
      <c r="P921" s="32"/>
      <c r="Q921" s="33" t="s">
        <v>540</v>
      </c>
    </row>
    <row r="922" s="77" customFormat="1" ht="37" customHeight="1" spans="1:17">
      <c r="A922" s="215" t="s">
        <v>2098</v>
      </c>
      <c r="B922" s="32">
        <v>1</v>
      </c>
      <c r="C922" s="33" t="s">
        <v>282</v>
      </c>
      <c r="D922" s="33" t="s">
        <v>77</v>
      </c>
      <c r="E922" s="32">
        <v>1</v>
      </c>
      <c r="F922" s="31" t="s">
        <v>2090</v>
      </c>
      <c r="G922" s="34" t="s">
        <v>637</v>
      </c>
      <c r="H922" s="33" t="s">
        <v>115</v>
      </c>
      <c r="I922" s="32">
        <f t="shared" si="123"/>
        <v>10</v>
      </c>
      <c r="J922" s="32">
        <f t="shared" si="124"/>
        <v>10</v>
      </c>
      <c r="K922" s="32"/>
      <c r="L922" s="32">
        <v>10</v>
      </c>
      <c r="M922" s="32"/>
      <c r="N922" s="32"/>
      <c r="O922" s="32"/>
      <c r="P922" s="32"/>
      <c r="Q922" s="33" t="s">
        <v>540</v>
      </c>
    </row>
    <row r="923" s="77" customFormat="1" ht="37" customHeight="1" spans="1:17">
      <c r="A923" s="215" t="s">
        <v>2099</v>
      </c>
      <c r="B923" s="32">
        <v>1</v>
      </c>
      <c r="C923" s="33" t="s">
        <v>282</v>
      </c>
      <c r="D923" s="33" t="s">
        <v>77</v>
      </c>
      <c r="E923" s="32">
        <v>1</v>
      </c>
      <c r="F923" s="31" t="s">
        <v>2090</v>
      </c>
      <c r="G923" s="34" t="s">
        <v>637</v>
      </c>
      <c r="H923" s="33" t="s">
        <v>115</v>
      </c>
      <c r="I923" s="32">
        <f t="shared" si="123"/>
        <v>10</v>
      </c>
      <c r="J923" s="32">
        <f t="shared" si="124"/>
        <v>10</v>
      </c>
      <c r="K923" s="32"/>
      <c r="L923" s="32">
        <v>10</v>
      </c>
      <c r="M923" s="32"/>
      <c r="N923" s="32"/>
      <c r="O923" s="32"/>
      <c r="P923" s="32"/>
      <c r="Q923" s="33" t="s">
        <v>540</v>
      </c>
    </row>
    <row r="924" s="77" customFormat="1" ht="37" customHeight="1" spans="1:17">
      <c r="A924" s="215" t="s">
        <v>2100</v>
      </c>
      <c r="B924" s="32">
        <v>1</v>
      </c>
      <c r="C924" s="33" t="s">
        <v>282</v>
      </c>
      <c r="D924" s="33" t="s">
        <v>77</v>
      </c>
      <c r="E924" s="32">
        <v>1</v>
      </c>
      <c r="F924" s="31" t="s">
        <v>2090</v>
      </c>
      <c r="G924" s="34" t="s">
        <v>637</v>
      </c>
      <c r="H924" s="33" t="s">
        <v>115</v>
      </c>
      <c r="I924" s="32">
        <f t="shared" si="123"/>
        <v>10</v>
      </c>
      <c r="J924" s="32">
        <f t="shared" si="124"/>
        <v>10</v>
      </c>
      <c r="K924" s="32"/>
      <c r="L924" s="32">
        <v>10</v>
      </c>
      <c r="M924" s="32"/>
      <c r="N924" s="32"/>
      <c r="O924" s="32"/>
      <c r="P924" s="32"/>
      <c r="Q924" s="33" t="s">
        <v>540</v>
      </c>
    </row>
    <row r="925" s="77" customFormat="1" ht="37" customHeight="1" spans="1:17">
      <c r="A925" s="215" t="s">
        <v>2101</v>
      </c>
      <c r="B925" s="32">
        <v>1</v>
      </c>
      <c r="C925" s="33" t="s">
        <v>282</v>
      </c>
      <c r="D925" s="33" t="s">
        <v>77</v>
      </c>
      <c r="E925" s="32">
        <v>1</v>
      </c>
      <c r="F925" s="31" t="s">
        <v>2090</v>
      </c>
      <c r="G925" s="34" t="s">
        <v>637</v>
      </c>
      <c r="H925" s="33" t="s">
        <v>115</v>
      </c>
      <c r="I925" s="32">
        <f t="shared" si="123"/>
        <v>10</v>
      </c>
      <c r="J925" s="32">
        <f t="shared" si="124"/>
        <v>10</v>
      </c>
      <c r="K925" s="32"/>
      <c r="L925" s="32">
        <v>10</v>
      </c>
      <c r="M925" s="32"/>
      <c r="N925" s="32"/>
      <c r="O925" s="32"/>
      <c r="P925" s="32"/>
      <c r="Q925" s="33" t="s">
        <v>540</v>
      </c>
    </row>
    <row r="926" s="77" customFormat="1" ht="26" customHeight="1" spans="1:17">
      <c r="A926" s="215" t="s">
        <v>2102</v>
      </c>
      <c r="B926" s="32">
        <v>1</v>
      </c>
      <c r="C926" s="33" t="s">
        <v>282</v>
      </c>
      <c r="D926" s="33" t="s">
        <v>77</v>
      </c>
      <c r="E926" s="32">
        <v>1</v>
      </c>
      <c r="F926" s="31"/>
      <c r="G926" s="34" t="s">
        <v>637</v>
      </c>
      <c r="H926" s="33" t="s">
        <v>115</v>
      </c>
      <c r="I926" s="32"/>
      <c r="J926" s="32"/>
      <c r="K926" s="32"/>
      <c r="L926" s="32">
        <v>40</v>
      </c>
      <c r="M926" s="32"/>
      <c r="N926" s="32"/>
      <c r="O926" s="32"/>
      <c r="P926" s="32"/>
      <c r="Q926" s="33" t="s">
        <v>544</v>
      </c>
    </row>
    <row r="927" s="77" customFormat="1" ht="32" customHeight="1" spans="1:17">
      <c r="A927" s="215" t="s">
        <v>2103</v>
      </c>
      <c r="B927" s="32">
        <v>1</v>
      </c>
      <c r="C927" s="33" t="s">
        <v>282</v>
      </c>
      <c r="D927" s="33" t="s">
        <v>77</v>
      </c>
      <c r="E927" s="32">
        <v>1</v>
      </c>
      <c r="F927" s="31" t="s">
        <v>2090</v>
      </c>
      <c r="G927" s="34" t="s">
        <v>637</v>
      </c>
      <c r="H927" s="33" t="s">
        <v>115</v>
      </c>
      <c r="I927" s="32">
        <f t="shared" ref="I927:I936" si="125">SUM(J927,N927:P927)</f>
        <v>10</v>
      </c>
      <c r="J927" s="32">
        <f t="shared" ref="J927:J936" si="126">SUM(K927:M927)</f>
        <v>10</v>
      </c>
      <c r="K927" s="32"/>
      <c r="L927" s="32">
        <v>10</v>
      </c>
      <c r="M927" s="32"/>
      <c r="N927" s="32"/>
      <c r="O927" s="32"/>
      <c r="P927" s="32"/>
      <c r="Q927" s="33" t="s">
        <v>540</v>
      </c>
    </row>
    <row r="928" s="77" customFormat="1" ht="25" customHeight="1" spans="1:17">
      <c r="A928" s="31" t="s">
        <v>2104</v>
      </c>
      <c r="B928" s="33">
        <v>1</v>
      </c>
      <c r="C928" s="33" t="s">
        <v>282</v>
      </c>
      <c r="D928" s="33" t="s">
        <v>2105</v>
      </c>
      <c r="E928" s="32">
        <v>200</v>
      </c>
      <c r="F928" s="31" t="s">
        <v>2106</v>
      </c>
      <c r="G928" s="34" t="s">
        <v>637</v>
      </c>
      <c r="H928" s="33" t="s">
        <v>115</v>
      </c>
      <c r="I928" s="32">
        <f t="shared" si="125"/>
        <v>20</v>
      </c>
      <c r="J928" s="32">
        <f t="shared" si="126"/>
        <v>20</v>
      </c>
      <c r="K928" s="32"/>
      <c r="L928" s="32"/>
      <c r="M928" s="32">
        <v>20</v>
      </c>
      <c r="N928" s="32"/>
      <c r="O928" s="32"/>
      <c r="P928" s="32"/>
      <c r="Q928" s="33" t="s">
        <v>540</v>
      </c>
    </row>
    <row r="929" s="77" customFormat="1" ht="27" customHeight="1" spans="1:17">
      <c r="A929" s="31" t="s">
        <v>2107</v>
      </c>
      <c r="B929" s="33">
        <v>1</v>
      </c>
      <c r="C929" s="33" t="s">
        <v>282</v>
      </c>
      <c r="D929" s="33" t="s">
        <v>2105</v>
      </c>
      <c r="E929" s="32">
        <v>200</v>
      </c>
      <c r="F929" s="31" t="s">
        <v>2106</v>
      </c>
      <c r="G929" s="34" t="s">
        <v>637</v>
      </c>
      <c r="H929" s="33" t="s">
        <v>115</v>
      </c>
      <c r="I929" s="32">
        <f t="shared" si="125"/>
        <v>20</v>
      </c>
      <c r="J929" s="32">
        <f t="shared" si="126"/>
        <v>20</v>
      </c>
      <c r="K929" s="32"/>
      <c r="L929" s="32"/>
      <c r="M929" s="32">
        <v>20</v>
      </c>
      <c r="N929" s="32"/>
      <c r="O929" s="32"/>
      <c r="P929" s="32"/>
      <c r="Q929" s="33" t="s">
        <v>540</v>
      </c>
    </row>
    <row r="930" s="77" customFormat="1" ht="24" customHeight="1" spans="1:17">
      <c r="A930" s="31" t="s">
        <v>2108</v>
      </c>
      <c r="B930" s="33">
        <v>1</v>
      </c>
      <c r="C930" s="33" t="s">
        <v>282</v>
      </c>
      <c r="D930" s="33" t="s">
        <v>2105</v>
      </c>
      <c r="E930" s="32">
        <v>200</v>
      </c>
      <c r="F930" s="31" t="s">
        <v>2106</v>
      </c>
      <c r="G930" s="34" t="s">
        <v>637</v>
      </c>
      <c r="H930" s="33" t="s">
        <v>115</v>
      </c>
      <c r="I930" s="32">
        <f t="shared" si="125"/>
        <v>20</v>
      </c>
      <c r="J930" s="32">
        <f t="shared" si="126"/>
        <v>20</v>
      </c>
      <c r="K930" s="32"/>
      <c r="L930" s="32"/>
      <c r="M930" s="32">
        <v>20</v>
      </c>
      <c r="N930" s="32"/>
      <c r="O930" s="32"/>
      <c r="P930" s="32"/>
      <c r="Q930" s="33" t="s">
        <v>540</v>
      </c>
    </row>
    <row r="931" s="77" customFormat="1" ht="27" customHeight="1" spans="1:17">
      <c r="A931" s="31" t="s">
        <v>2109</v>
      </c>
      <c r="B931" s="33">
        <v>1</v>
      </c>
      <c r="C931" s="33" t="s">
        <v>282</v>
      </c>
      <c r="D931" s="33" t="s">
        <v>2105</v>
      </c>
      <c r="E931" s="32">
        <v>200</v>
      </c>
      <c r="F931" s="31" t="s">
        <v>2106</v>
      </c>
      <c r="G931" s="34" t="s">
        <v>637</v>
      </c>
      <c r="H931" s="33" t="s">
        <v>115</v>
      </c>
      <c r="I931" s="32">
        <f t="shared" si="125"/>
        <v>20</v>
      </c>
      <c r="J931" s="32">
        <f t="shared" si="126"/>
        <v>20</v>
      </c>
      <c r="K931" s="32"/>
      <c r="L931" s="32"/>
      <c r="M931" s="32">
        <v>20</v>
      </c>
      <c r="N931" s="32"/>
      <c r="O931" s="32"/>
      <c r="P931" s="32"/>
      <c r="Q931" s="33" t="s">
        <v>540</v>
      </c>
    </row>
    <row r="932" s="77" customFormat="1" ht="24" customHeight="1" spans="1:17">
      <c r="A932" s="31" t="s">
        <v>2110</v>
      </c>
      <c r="B932" s="33">
        <v>1</v>
      </c>
      <c r="C932" s="33" t="s">
        <v>282</v>
      </c>
      <c r="D932" s="33" t="s">
        <v>2105</v>
      </c>
      <c r="E932" s="32">
        <v>200</v>
      </c>
      <c r="F932" s="31" t="s">
        <v>2106</v>
      </c>
      <c r="G932" s="34" t="s">
        <v>637</v>
      </c>
      <c r="H932" s="33" t="s">
        <v>115</v>
      </c>
      <c r="I932" s="32">
        <f t="shared" si="125"/>
        <v>20</v>
      </c>
      <c r="J932" s="32">
        <f t="shared" si="126"/>
        <v>20</v>
      </c>
      <c r="K932" s="32"/>
      <c r="L932" s="32"/>
      <c r="M932" s="32">
        <v>20</v>
      </c>
      <c r="N932" s="32"/>
      <c r="O932" s="32"/>
      <c r="P932" s="32"/>
      <c r="Q932" s="33" t="s">
        <v>540</v>
      </c>
    </row>
    <row r="933" s="77" customFormat="1" ht="24" customHeight="1" spans="1:17">
      <c r="A933" s="31" t="s">
        <v>2111</v>
      </c>
      <c r="B933" s="33">
        <v>1</v>
      </c>
      <c r="C933" s="33" t="s">
        <v>282</v>
      </c>
      <c r="D933" s="33" t="s">
        <v>2105</v>
      </c>
      <c r="E933" s="32">
        <v>200</v>
      </c>
      <c r="F933" s="31" t="s">
        <v>2106</v>
      </c>
      <c r="G933" s="34" t="s">
        <v>637</v>
      </c>
      <c r="H933" s="33" t="s">
        <v>115</v>
      </c>
      <c r="I933" s="32">
        <f t="shared" si="125"/>
        <v>20</v>
      </c>
      <c r="J933" s="32">
        <f t="shared" si="126"/>
        <v>20</v>
      </c>
      <c r="K933" s="32"/>
      <c r="L933" s="32"/>
      <c r="M933" s="32">
        <v>20</v>
      </c>
      <c r="N933" s="32"/>
      <c r="O933" s="32"/>
      <c r="P933" s="32"/>
      <c r="Q933" s="33" t="s">
        <v>540</v>
      </c>
    </row>
    <row r="934" s="4" customFormat="1" ht="24" customHeight="1" spans="1:17">
      <c r="A934" s="31" t="s">
        <v>2112</v>
      </c>
      <c r="B934" s="33">
        <v>1</v>
      </c>
      <c r="C934" s="33" t="s">
        <v>282</v>
      </c>
      <c r="D934" s="33" t="s">
        <v>2105</v>
      </c>
      <c r="E934" s="32">
        <v>200</v>
      </c>
      <c r="F934" s="31" t="s">
        <v>2106</v>
      </c>
      <c r="G934" s="34" t="s">
        <v>637</v>
      </c>
      <c r="H934" s="33" t="s">
        <v>115</v>
      </c>
      <c r="I934" s="32">
        <f t="shared" si="125"/>
        <v>20</v>
      </c>
      <c r="J934" s="32">
        <f t="shared" si="126"/>
        <v>20</v>
      </c>
      <c r="K934" s="32"/>
      <c r="L934" s="32"/>
      <c r="M934" s="32">
        <v>20</v>
      </c>
      <c r="N934" s="32"/>
      <c r="O934" s="32"/>
      <c r="P934" s="32"/>
      <c r="Q934" s="33" t="s">
        <v>540</v>
      </c>
    </row>
    <row r="935" s="4" customFormat="1" ht="21" customHeight="1" spans="1:17">
      <c r="A935" s="31" t="s">
        <v>238</v>
      </c>
      <c r="B935" s="32">
        <f>B936+B940+B941</f>
        <v>3</v>
      </c>
      <c r="C935" s="33" t="s">
        <v>306</v>
      </c>
      <c r="D935" s="33" t="s">
        <v>239</v>
      </c>
      <c r="E935" s="49">
        <f>E936+E940+E941</f>
        <v>0.1551</v>
      </c>
      <c r="F935" s="100"/>
      <c r="G935" s="34" t="s">
        <v>637</v>
      </c>
      <c r="H935" s="56" t="s">
        <v>24</v>
      </c>
      <c r="I935" s="32">
        <f t="shared" si="125"/>
        <v>11158.4</v>
      </c>
      <c r="J935" s="32">
        <f t="shared" si="126"/>
        <v>7194.4</v>
      </c>
      <c r="K935" s="32">
        <f t="shared" ref="K935:P935" si="127">K936+K940+K941</f>
        <v>3703.8</v>
      </c>
      <c r="L935" s="32">
        <f t="shared" si="127"/>
        <v>1836.9</v>
      </c>
      <c r="M935" s="32">
        <f t="shared" si="127"/>
        <v>1653.7</v>
      </c>
      <c r="N935" s="32">
        <f t="shared" si="127"/>
        <v>0</v>
      </c>
      <c r="O935" s="32">
        <f t="shared" si="127"/>
        <v>0</v>
      </c>
      <c r="P935" s="32">
        <f t="shared" si="127"/>
        <v>3964</v>
      </c>
      <c r="Q935" s="33"/>
    </row>
    <row r="936" s="4" customFormat="1" ht="17" customHeight="1" spans="1:17">
      <c r="A936" s="31" t="s">
        <v>241</v>
      </c>
      <c r="B936" s="33">
        <v>1</v>
      </c>
      <c r="C936" s="33" t="s">
        <v>282</v>
      </c>
      <c r="D936" s="33" t="s">
        <v>239</v>
      </c>
      <c r="E936" s="49">
        <v>0.1551</v>
      </c>
      <c r="F936" s="31" t="s">
        <v>2113</v>
      </c>
      <c r="G936" s="34" t="s">
        <v>637</v>
      </c>
      <c r="H936" s="33" t="s">
        <v>378</v>
      </c>
      <c r="I936" s="32">
        <f t="shared" si="125"/>
        <v>11008.4</v>
      </c>
      <c r="J936" s="32">
        <f t="shared" si="126"/>
        <v>7044.4</v>
      </c>
      <c r="K936" s="32">
        <f t="shared" ref="K936:P936" si="128">SUM(K937:K939)</f>
        <v>3593.8</v>
      </c>
      <c r="L936" s="32">
        <f t="shared" si="128"/>
        <v>1796.9</v>
      </c>
      <c r="M936" s="32">
        <f t="shared" si="128"/>
        <v>1653.7</v>
      </c>
      <c r="N936" s="32">
        <f t="shared" si="128"/>
        <v>0</v>
      </c>
      <c r="O936" s="32">
        <f t="shared" si="128"/>
        <v>0</v>
      </c>
      <c r="P936" s="32">
        <f t="shared" si="128"/>
        <v>3964</v>
      </c>
      <c r="Q936" s="33" t="s">
        <v>149</v>
      </c>
    </row>
    <row r="937" s="1" customFormat="1" ht="9.5" spans="1:17">
      <c r="A937" s="216" t="s">
        <v>2114</v>
      </c>
      <c r="B937" s="33">
        <v>1</v>
      </c>
      <c r="C937" s="33" t="s">
        <v>282</v>
      </c>
      <c r="D937" s="33" t="s">
        <v>239</v>
      </c>
      <c r="E937" s="49">
        <v>0.1551</v>
      </c>
      <c r="F937" s="33" t="s">
        <v>2113</v>
      </c>
      <c r="G937" s="34" t="s">
        <v>637</v>
      </c>
      <c r="H937" s="33" t="s">
        <v>378</v>
      </c>
      <c r="I937" s="32">
        <f t="shared" ref="I937:I944" si="129">SUM(J937,N937:P937)</f>
        <v>4963.2</v>
      </c>
      <c r="J937" s="32">
        <f t="shared" ref="J937:J944" si="130">SUM(K937:M937)</f>
        <v>3412.2</v>
      </c>
      <c r="K937" s="32">
        <v>2171.4</v>
      </c>
      <c r="L937" s="32">
        <v>1085.7</v>
      </c>
      <c r="M937" s="219">
        <v>155.1</v>
      </c>
      <c r="N937" s="219"/>
      <c r="O937" s="219"/>
      <c r="P937" s="32">
        <v>1551</v>
      </c>
      <c r="Q937" s="32" t="s">
        <v>149</v>
      </c>
    </row>
    <row r="938" s="1" customFormat="1" ht="9.5" spans="1:17">
      <c r="A938" s="216" t="s">
        <v>2115</v>
      </c>
      <c r="B938" s="33"/>
      <c r="C938" s="33"/>
      <c r="D938" s="33" t="s">
        <v>239</v>
      </c>
      <c r="E938" s="49">
        <v>0.1016</v>
      </c>
      <c r="F938" s="33"/>
      <c r="G938" s="34" t="s">
        <v>637</v>
      </c>
      <c r="H938" s="33"/>
      <c r="I938" s="32">
        <f t="shared" si="129"/>
        <v>3251.2</v>
      </c>
      <c r="J938" s="32">
        <f t="shared" si="130"/>
        <v>2235.2</v>
      </c>
      <c r="K938" s="32">
        <f>E938*14000</f>
        <v>1422.4</v>
      </c>
      <c r="L938" s="32">
        <f>E938*7000</f>
        <v>711.2</v>
      </c>
      <c r="M938" s="32">
        <f>E938*1000</f>
        <v>101.6</v>
      </c>
      <c r="N938" s="32"/>
      <c r="O938" s="32"/>
      <c r="P938" s="32">
        <f>E938*10000</f>
        <v>1016</v>
      </c>
      <c r="Q938" s="32" t="s">
        <v>149</v>
      </c>
    </row>
    <row r="939" s="1" customFormat="1" ht="9.5" spans="1:17">
      <c r="A939" s="216" t="s">
        <v>2116</v>
      </c>
      <c r="B939" s="33"/>
      <c r="C939" s="33"/>
      <c r="D939" s="33" t="s">
        <v>239</v>
      </c>
      <c r="E939" s="49">
        <v>0.1397</v>
      </c>
      <c r="F939" s="33" t="s">
        <v>2117</v>
      </c>
      <c r="G939" s="34" t="s">
        <v>637</v>
      </c>
      <c r="H939" s="33"/>
      <c r="I939" s="32">
        <f t="shared" si="129"/>
        <v>2794</v>
      </c>
      <c r="J939" s="32">
        <f t="shared" si="130"/>
        <v>1397</v>
      </c>
      <c r="K939" s="219"/>
      <c r="L939" s="219"/>
      <c r="M939" s="32">
        <v>1397</v>
      </c>
      <c r="N939" s="32"/>
      <c r="O939" s="32"/>
      <c r="P939" s="32">
        <v>1397</v>
      </c>
      <c r="Q939" s="221" t="s">
        <v>149</v>
      </c>
    </row>
    <row r="940" s="4" customFormat="1" ht="19" spans="1:17">
      <c r="A940" s="31" t="s">
        <v>242</v>
      </c>
      <c r="B940" s="32"/>
      <c r="C940" s="33" t="s">
        <v>282</v>
      </c>
      <c r="D940" s="33" t="s">
        <v>239</v>
      </c>
      <c r="E940" s="49"/>
      <c r="F940" s="100"/>
      <c r="G940" s="34" t="s">
        <v>637</v>
      </c>
      <c r="H940" s="56" t="s">
        <v>24</v>
      </c>
      <c r="I940" s="32"/>
      <c r="J940" s="32"/>
      <c r="K940" s="32"/>
      <c r="L940" s="32"/>
      <c r="M940" s="32"/>
      <c r="N940" s="32"/>
      <c r="O940" s="32"/>
      <c r="P940" s="32"/>
      <c r="Q940" s="33"/>
    </row>
    <row r="941" s="4" customFormat="1" ht="19" spans="1:17">
      <c r="A941" s="31" t="s">
        <v>243</v>
      </c>
      <c r="B941" s="32">
        <f>SUM(B942:B943)</f>
        <v>2</v>
      </c>
      <c r="C941" s="33" t="s">
        <v>282</v>
      </c>
      <c r="D941" s="33" t="s">
        <v>239</v>
      </c>
      <c r="E941" s="49"/>
      <c r="F941" s="100"/>
      <c r="G941" s="34" t="s">
        <v>637</v>
      </c>
      <c r="H941" s="56" t="s">
        <v>24</v>
      </c>
      <c r="I941" s="32">
        <f t="shared" ref="I941:P941" si="131">SUM(I942:I943)</f>
        <v>150</v>
      </c>
      <c r="J941" s="32">
        <f t="shared" si="131"/>
        <v>150</v>
      </c>
      <c r="K941" s="32">
        <f t="shared" si="131"/>
        <v>110</v>
      </c>
      <c r="L941" s="32">
        <f t="shared" si="131"/>
        <v>40</v>
      </c>
      <c r="M941" s="32">
        <f t="shared" si="131"/>
        <v>0</v>
      </c>
      <c r="N941" s="32">
        <f t="shared" si="131"/>
        <v>0</v>
      </c>
      <c r="O941" s="32">
        <f t="shared" si="131"/>
        <v>0</v>
      </c>
      <c r="P941" s="32">
        <f t="shared" si="131"/>
        <v>0</v>
      </c>
      <c r="Q941" s="32" t="str">
        <f>Q942</f>
        <v>民宗</v>
      </c>
    </row>
    <row r="942" s="4" customFormat="1" ht="9.5" spans="1:17">
      <c r="A942" s="31" t="s">
        <v>2118</v>
      </c>
      <c r="B942" s="47">
        <v>1</v>
      </c>
      <c r="C942" s="33" t="s">
        <v>306</v>
      </c>
      <c r="D942" s="49" t="s">
        <v>239</v>
      </c>
      <c r="E942" s="55">
        <v>0.005</v>
      </c>
      <c r="F942" s="31" t="s">
        <v>2119</v>
      </c>
      <c r="G942" s="34" t="s">
        <v>637</v>
      </c>
      <c r="H942" s="33" t="s">
        <v>24</v>
      </c>
      <c r="I942" s="32">
        <f t="shared" si="129"/>
        <v>100</v>
      </c>
      <c r="J942" s="32">
        <f t="shared" si="130"/>
        <v>100</v>
      </c>
      <c r="K942" s="47">
        <v>70</v>
      </c>
      <c r="L942" s="47">
        <v>30</v>
      </c>
      <c r="M942" s="32"/>
      <c r="N942" s="32"/>
      <c r="O942" s="32"/>
      <c r="P942" s="32"/>
      <c r="Q942" s="33" t="s">
        <v>513</v>
      </c>
    </row>
    <row r="943" s="4" customFormat="1" ht="9.5" spans="1:17">
      <c r="A943" s="31" t="s">
        <v>2120</v>
      </c>
      <c r="B943" s="47">
        <v>1</v>
      </c>
      <c r="C943" s="33" t="s">
        <v>282</v>
      </c>
      <c r="D943" s="49"/>
      <c r="E943" s="55"/>
      <c r="F943" s="31"/>
      <c r="G943" s="34"/>
      <c r="H943" s="33"/>
      <c r="I943" s="32">
        <f t="shared" si="129"/>
        <v>50</v>
      </c>
      <c r="J943" s="32">
        <f t="shared" si="130"/>
        <v>50</v>
      </c>
      <c r="K943" s="47">
        <v>40</v>
      </c>
      <c r="L943" s="47">
        <v>10</v>
      </c>
      <c r="M943" s="32"/>
      <c r="N943" s="32"/>
      <c r="O943" s="32"/>
      <c r="P943" s="32"/>
      <c r="Q943" s="33"/>
    </row>
    <row r="944" s="4" customFormat="1" ht="19" spans="1:17">
      <c r="A944" s="31" t="s">
        <v>246</v>
      </c>
      <c r="B944" s="32">
        <f>B945+B946+B990+B991</f>
        <v>45</v>
      </c>
      <c r="C944" s="33"/>
      <c r="D944" s="33"/>
      <c r="E944" s="49"/>
      <c r="F944" s="100"/>
      <c r="G944" s="34" t="s">
        <v>637</v>
      </c>
      <c r="H944" s="56" t="s">
        <v>24</v>
      </c>
      <c r="I944" s="32">
        <f t="shared" si="129"/>
        <v>44258.151</v>
      </c>
      <c r="J944" s="32">
        <f t="shared" si="130"/>
        <v>43891.721</v>
      </c>
      <c r="K944" s="32">
        <f t="shared" ref="K944:P944" si="132">K945+K946+K990</f>
        <v>6175.16</v>
      </c>
      <c r="L944" s="32">
        <f t="shared" si="132"/>
        <v>11815.349</v>
      </c>
      <c r="M944" s="32">
        <f t="shared" si="132"/>
        <v>25901.212</v>
      </c>
      <c r="N944" s="32">
        <f t="shared" si="132"/>
        <v>366.43</v>
      </c>
      <c r="O944" s="32">
        <f t="shared" si="132"/>
        <v>0</v>
      </c>
      <c r="P944" s="32">
        <f t="shared" si="132"/>
        <v>0</v>
      </c>
      <c r="Q944" s="33"/>
    </row>
    <row r="945" s="4" customFormat="1" ht="9.5" spans="1:17">
      <c r="A945" s="31" t="s">
        <v>247</v>
      </c>
      <c r="B945" s="32"/>
      <c r="C945" s="33"/>
      <c r="D945" s="33"/>
      <c r="E945" s="49"/>
      <c r="F945" s="100"/>
      <c r="G945" s="34" t="s">
        <v>637</v>
      </c>
      <c r="H945" s="56" t="s">
        <v>24</v>
      </c>
      <c r="I945" s="32"/>
      <c r="J945" s="32"/>
      <c r="K945" s="32"/>
      <c r="L945" s="32"/>
      <c r="M945" s="32"/>
      <c r="N945" s="32"/>
      <c r="O945" s="32"/>
      <c r="P945" s="32"/>
      <c r="Q945" s="33"/>
    </row>
    <row r="946" s="4" customFormat="1" ht="9.5" spans="1:17">
      <c r="A946" s="31" t="s">
        <v>248</v>
      </c>
      <c r="B946" s="32">
        <f>B947+B965+B974</f>
        <v>45</v>
      </c>
      <c r="C946" s="33" t="s">
        <v>282</v>
      </c>
      <c r="D946" s="33" t="s">
        <v>250</v>
      </c>
      <c r="E946" s="49"/>
      <c r="F946" s="100"/>
      <c r="G946" s="34" t="s">
        <v>637</v>
      </c>
      <c r="H946" s="56" t="s">
        <v>24</v>
      </c>
      <c r="I946" s="32">
        <f>SUM(J946,N946:P946)</f>
        <v>44258.151</v>
      </c>
      <c r="J946" s="32">
        <f t="shared" ref="J946:J956" si="133">SUM(K946:M946)</f>
        <v>43891.721</v>
      </c>
      <c r="K946" s="32">
        <f>K947+K965+K974</f>
        <v>6175.16</v>
      </c>
      <c r="L946" s="32">
        <f t="shared" ref="K946:P946" si="134">L947+L965+L974</f>
        <v>11815.349</v>
      </c>
      <c r="M946" s="32">
        <f t="shared" si="134"/>
        <v>25901.212</v>
      </c>
      <c r="N946" s="32">
        <f t="shared" si="134"/>
        <v>366.43</v>
      </c>
      <c r="O946" s="32">
        <f t="shared" si="134"/>
        <v>0</v>
      </c>
      <c r="P946" s="32">
        <f t="shared" si="134"/>
        <v>0</v>
      </c>
      <c r="Q946" s="33"/>
    </row>
    <row r="947" s="4" customFormat="1" ht="9.5" spans="1:17">
      <c r="A947" s="31" t="s">
        <v>249</v>
      </c>
      <c r="B947" s="32"/>
      <c r="C947" s="33"/>
      <c r="D947" s="33"/>
      <c r="E947" s="49"/>
      <c r="F947" s="100"/>
      <c r="G947" s="34" t="s">
        <v>637</v>
      </c>
      <c r="H947" s="56" t="s">
        <v>24</v>
      </c>
      <c r="I947" s="32">
        <f>SUM(J947,N947:P947)</f>
        <v>24396.511</v>
      </c>
      <c r="J947" s="32">
        <f t="shared" si="133"/>
        <v>24396.511</v>
      </c>
      <c r="K947" s="32">
        <f t="shared" ref="K947:P947" si="135">SUM(K948:K950,K955)</f>
        <v>1853.316</v>
      </c>
      <c r="L947" s="32">
        <f t="shared" si="135"/>
        <v>11534.533</v>
      </c>
      <c r="M947" s="32">
        <f t="shared" si="135"/>
        <v>11008.662</v>
      </c>
      <c r="N947" s="32">
        <f t="shared" si="135"/>
        <v>0</v>
      </c>
      <c r="O947" s="32">
        <f t="shared" si="135"/>
        <v>0</v>
      </c>
      <c r="P947" s="32">
        <f t="shared" si="135"/>
        <v>0</v>
      </c>
      <c r="Q947" s="33"/>
    </row>
    <row r="948" s="4" customFormat="1" ht="9.5" spans="1:17">
      <c r="A948" s="31" t="s">
        <v>251</v>
      </c>
      <c r="B948" s="32"/>
      <c r="C948" s="33"/>
      <c r="D948" s="33" t="s">
        <v>250</v>
      </c>
      <c r="E948" s="49"/>
      <c r="F948" s="100"/>
      <c r="G948" s="34" t="s">
        <v>637</v>
      </c>
      <c r="H948" s="56" t="s">
        <v>24</v>
      </c>
      <c r="I948" s="32">
        <f>SUM(J948,N948:P948)</f>
        <v>0</v>
      </c>
      <c r="J948" s="32">
        <f t="shared" si="133"/>
        <v>0</v>
      </c>
      <c r="K948" s="32"/>
      <c r="L948" s="32"/>
      <c r="M948" s="32"/>
      <c r="N948" s="32"/>
      <c r="O948" s="32"/>
      <c r="P948" s="32"/>
      <c r="Q948" s="33"/>
    </row>
    <row r="949" s="4" customFormat="1" ht="9.5" spans="1:17">
      <c r="A949" s="31" t="s">
        <v>252</v>
      </c>
      <c r="B949" s="32"/>
      <c r="C949" s="33"/>
      <c r="D949" s="33" t="s">
        <v>250</v>
      </c>
      <c r="E949" s="49"/>
      <c r="F949" s="100"/>
      <c r="G949" s="34" t="s">
        <v>637</v>
      </c>
      <c r="H949" s="56" t="s">
        <v>24</v>
      </c>
      <c r="I949" s="32">
        <f>SUM(J949,N949:P949)</f>
        <v>0</v>
      </c>
      <c r="J949" s="32">
        <f t="shared" si="133"/>
        <v>0</v>
      </c>
      <c r="K949" s="32"/>
      <c r="L949" s="32"/>
      <c r="M949" s="32"/>
      <c r="N949" s="32"/>
      <c r="O949" s="32"/>
      <c r="P949" s="32"/>
      <c r="Q949" s="33"/>
    </row>
    <row r="950" s="4" customFormat="1" customHeight="1" spans="1:17">
      <c r="A950" s="31" t="s">
        <v>254</v>
      </c>
      <c r="B950" s="23" t="s">
        <v>24</v>
      </c>
      <c r="C950" s="33"/>
      <c r="D950" s="33" t="s">
        <v>250</v>
      </c>
      <c r="E950" s="49"/>
      <c r="F950" s="100"/>
      <c r="G950" s="34" t="s">
        <v>637</v>
      </c>
      <c r="H950" s="56" t="s">
        <v>24</v>
      </c>
      <c r="I950" s="32">
        <f>SUM(J950,N950:P950)</f>
        <v>19837.651</v>
      </c>
      <c r="J950" s="32">
        <f t="shared" si="133"/>
        <v>19837.651</v>
      </c>
      <c r="K950" s="32">
        <f t="shared" ref="K950:P950" si="136">SUM(K951:K954)</f>
        <v>1853.316</v>
      </c>
      <c r="L950" s="32">
        <f t="shared" si="136"/>
        <v>11534.533</v>
      </c>
      <c r="M950" s="32">
        <f t="shared" si="136"/>
        <v>6449.802</v>
      </c>
      <c r="N950" s="32">
        <f t="shared" si="136"/>
        <v>0</v>
      </c>
      <c r="O950" s="32">
        <f t="shared" si="136"/>
        <v>0</v>
      </c>
      <c r="P950" s="32">
        <f t="shared" si="136"/>
        <v>0</v>
      </c>
      <c r="Q950" s="33"/>
    </row>
    <row r="951" s="7" customFormat="1" ht="48" customHeight="1" spans="1:17">
      <c r="A951" s="57" t="s">
        <v>2121</v>
      </c>
      <c r="B951" s="23" t="s">
        <v>24</v>
      </c>
      <c r="C951" s="58" t="s">
        <v>819</v>
      </c>
      <c r="D951" s="29" t="s">
        <v>250</v>
      </c>
      <c r="E951" s="29" t="s">
        <v>554</v>
      </c>
      <c r="F951" s="53" t="s">
        <v>555</v>
      </c>
      <c r="G951" s="34" t="s">
        <v>637</v>
      </c>
      <c r="H951" s="29" t="s">
        <v>378</v>
      </c>
      <c r="I951" s="68">
        <f t="shared" ref="I951:I954" si="137">SUM(J951,N951,O951,P951)</f>
        <v>5000</v>
      </c>
      <c r="J951" s="68">
        <f t="shared" si="133"/>
        <v>5000</v>
      </c>
      <c r="K951" s="68"/>
      <c r="L951" s="68">
        <v>5000</v>
      </c>
      <c r="M951" s="68"/>
      <c r="N951" s="68"/>
      <c r="O951" s="68"/>
      <c r="P951" s="68"/>
      <c r="Q951" s="33" t="s">
        <v>231</v>
      </c>
    </row>
    <row r="952" s="7" customFormat="1" ht="38" customHeight="1" spans="1:17">
      <c r="A952" s="57" t="s">
        <v>2122</v>
      </c>
      <c r="B952" s="23" t="s">
        <v>24</v>
      </c>
      <c r="C952" s="58" t="s">
        <v>819</v>
      </c>
      <c r="D952" s="29" t="s">
        <v>250</v>
      </c>
      <c r="E952" s="29" t="s">
        <v>554</v>
      </c>
      <c r="F952" s="53" t="s">
        <v>558</v>
      </c>
      <c r="G952" s="34" t="s">
        <v>637</v>
      </c>
      <c r="H952" s="29" t="s">
        <v>378</v>
      </c>
      <c r="I952" s="68">
        <f t="shared" si="137"/>
        <v>10625.615</v>
      </c>
      <c r="J952" s="68">
        <f t="shared" si="133"/>
        <v>10625.615</v>
      </c>
      <c r="K952" s="68"/>
      <c r="L952" s="68">
        <v>4778.245</v>
      </c>
      <c r="M952" s="68">
        <v>5847.37</v>
      </c>
      <c r="N952" s="68"/>
      <c r="O952" s="68"/>
      <c r="P952" s="68"/>
      <c r="Q952" s="33" t="s">
        <v>231</v>
      </c>
    </row>
    <row r="953" s="7" customFormat="1" ht="38" customHeight="1" spans="1:17">
      <c r="A953" s="57" t="s">
        <v>2123</v>
      </c>
      <c r="B953" s="23" t="s">
        <v>24</v>
      </c>
      <c r="C953" s="58" t="s">
        <v>819</v>
      </c>
      <c r="D953" s="29" t="s">
        <v>250</v>
      </c>
      <c r="E953" s="29" t="s">
        <v>554</v>
      </c>
      <c r="F953" s="53" t="s">
        <v>561</v>
      </c>
      <c r="G953" s="34" t="s">
        <v>637</v>
      </c>
      <c r="H953" s="29" t="s">
        <v>378</v>
      </c>
      <c r="I953" s="68">
        <f t="shared" si="137"/>
        <v>2358.72</v>
      </c>
      <c r="J953" s="68">
        <f t="shared" si="133"/>
        <v>2358.72</v>
      </c>
      <c r="K953" s="68"/>
      <c r="L953" s="68">
        <v>1756.288</v>
      </c>
      <c r="M953" s="68">
        <v>602.432</v>
      </c>
      <c r="N953" s="68"/>
      <c r="O953" s="68"/>
      <c r="P953" s="68"/>
      <c r="Q953" s="33" t="s">
        <v>231</v>
      </c>
    </row>
    <row r="954" s="7" customFormat="1" ht="38" customHeight="1" spans="1:17">
      <c r="A954" s="57" t="s">
        <v>2124</v>
      </c>
      <c r="B954" s="23" t="s">
        <v>24</v>
      </c>
      <c r="C954" s="58" t="s">
        <v>819</v>
      </c>
      <c r="D954" s="29" t="s">
        <v>250</v>
      </c>
      <c r="E954" s="29" t="s">
        <v>554</v>
      </c>
      <c r="F954" s="53" t="s">
        <v>563</v>
      </c>
      <c r="G954" s="34" t="s">
        <v>637</v>
      </c>
      <c r="H954" s="29" t="s">
        <v>378</v>
      </c>
      <c r="I954" s="68">
        <f t="shared" si="137"/>
        <v>1853.316</v>
      </c>
      <c r="J954" s="68">
        <f t="shared" si="133"/>
        <v>1853.316</v>
      </c>
      <c r="K954" s="68">
        <v>1853.316</v>
      </c>
      <c r="L954" s="68"/>
      <c r="M954" s="68"/>
      <c r="N954" s="68"/>
      <c r="O954" s="68"/>
      <c r="P954" s="68"/>
      <c r="Q954" s="33" t="s">
        <v>231</v>
      </c>
    </row>
    <row r="955" s="77" customFormat="1" ht="21" customHeight="1" spans="1:17">
      <c r="A955" s="31" t="s">
        <v>256</v>
      </c>
      <c r="B955" s="33">
        <v>9</v>
      </c>
      <c r="C955" s="33"/>
      <c r="D955" s="33" t="s">
        <v>257</v>
      </c>
      <c r="E955" s="49"/>
      <c r="F955" s="100"/>
      <c r="G955" s="34" t="s">
        <v>637</v>
      </c>
      <c r="H955" s="56" t="s">
        <v>24</v>
      </c>
      <c r="I955" s="32">
        <f>SUM(J955,N955:P955)</f>
        <v>4558.86</v>
      </c>
      <c r="J955" s="32">
        <f t="shared" si="133"/>
        <v>4558.86</v>
      </c>
      <c r="K955" s="32">
        <f t="shared" ref="K955:P955" si="138">SUM(K956:K964)</f>
        <v>0</v>
      </c>
      <c r="L955" s="32">
        <f t="shared" si="138"/>
        <v>0</v>
      </c>
      <c r="M955" s="32">
        <f t="shared" si="138"/>
        <v>4558.86</v>
      </c>
      <c r="N955" s="32">
        <f t="shared" si="138"/>
        <v>0</v>
      </c>
      <c r="O955" s="32">
        <f t="shared" si="138"/>
        <v>0</v>
      </c>
      <c r="P955" s="32">
        <f t="shared" si="138"/>
        <v>0</v>
      </c>
      <c r="Q955" s="33"/>
    </row>
    <row r="956" s="77" customFormat="1" ht="36" customHeight="1" spans="1:17">
      <c r="A956" s="217" t="s">
        <v>2125</v>
      </c>
      <c r="B956" s="33">
        <v>1</v>
      </c>
      <c r="C956" s="33" t="s">
        <v>282</v>
      </c>
      <c r="D956" s="33" t="s">
        <v>257</v>
      </c>
      <c r="E956" s="49"/>
      <c r="F956" s="218" t="s">
        <v>2126</v>
      </c>
      <c r="G956" s="34" t="s">
        <v>637</v>
      </c>
      <c r="H956" s="33" t="s">
        <v>378</v>
      </c>
      <c r="I956" s="32">
        <f>SUM(J956,N956:P956)</f>
        <v>509.31</v>
      </c>
      <c r="J956" s="32">
        <f t="shared" si="133"/>
        <v>509.31</v>
      </c>
      <c r="K956" s="32"/>
      <c r="L956" s="32"/>
      <c r="M956" s="220">
        <v>509.31</v>
      </c>
      <c r="N956" s="32"/>
      <c r="O956" s="32"/>
      <c r="P956" s="32"/>
      <c r="Q956" s="33" t="s">
        <v>231</v>
      </c>
    </row>
    <row r="957" s="77" customFormat="1" ht="33" customHeight="1" spans="1:17">
      <c r="A957" s="217" t="s">
        <v>2127</v>
      </c>
      <c r="B957" s="33">
        <v>1</v>
      </c>
      <c r="C957" s="33" t="s">
        <v>282</v>
      </c>
      <c r="D957" s="33" t="s">
        <v>257</v>
      </c>
      <c r="E957" s="49"/>
      <c r="F957" s="218" t="s">
        <v>2128</v>
      </c>
      <c r="G957" s="34" t="s">
        <v>637</v>
      </c>
      <c r="H957" s="33" t="s">
        <v>378</v>
      </c>
      <c r="I957" s="32">
        <f t="shared" ref="I957:I962" si="139">SUM(J957,N957:P957)</f>
        <v>507.56</v>
      </c>
      <c r="J957" s="32">
        <f t="shared" ref="J957:J962" si="140">SUM(K957:M957)</f>
        <v>507.56</v>
      </c>
      <c r="K957" s="32"/>
      <c r="L957" s="32"/>
      <c r="M957" s="220">
        <v>507.56</v>
      </c>
      <c r="N957" s="32"/>
      <c r="O957" s="32"/>
      <c r="P957" s="32"/>
      <c r="Q957" s="33" t="s">
        <v>231</v>
      </c>
    </row>
    <row r="958" s="77" customFormat="1" ht="36" customHeight="1" spans="1:17">
      <c r="A958" s="217" t="s">
        <v>2129</v>
      </c>
      <c r="B958" s="33">
        <v>1</v>
      </c>
      <c r="C958" s="33" t="s">
        <v>282</v>
      </c>
      <c r="D958" s="33" t="s">
        <v>257</v>
      </c>
      <c r="E958" s="49"/>
      <c r="F958" s="218" t="s">
        <v>2130</v>
      </c>
      <c r="G958" s="34" t="s">
        <v>637</v>
      </c>
      <c r="H958" s="33" t="s">
        <v>378</v>
      </c>
      <c r="I958" s="32">
        <f t="shared" si="139"/>
        <v>506.91</v>
      </c>
      <c r="J958" s="32">
        <f t="shared" si="140"/>
        <v>506.91</v>
      </c>
      <c r="K958" s="32"/>
      <c r="L958" s="32"/>
      <c r="M958" s="220">
        <v>506.91</v>
      </c>
      <c r="N958" s="32"/>
      <c r="O958" s="32"/>
      <c r="P958" s="32"/>
      <c r="Q958" s="33" t="s">
        <v>231</v>
      </c>
    </row>
    <row r="959" s="77" customFormat="1" ht="35" customHeight="1" spans="1:17">
      <c r="A959" s="217" t="s">
        <v>2131</v>
      </c>
      <c r="B959" s="33">
        <v>1</v>
      </c>
      <c r="C959" s="33" t="s">
        <v>282</v>
      </c>
      <c r="D959" s="33" t="s">
        <v>257</v>
      </c>
      <c r="E959" s="49"/>
      <c r="F959" s="218" t="s">
        <v>2132</v>
      </c>
      <c r="G959" s="34" t="s">
        <v>637</v>
      </c>
      <c r="H959" s="33" t="s">
        <v>378</v>
      </c>
      <c r="I959" s="32">
        <f t="shared" si="139"/>
        <v>507.15</v>
      </c>
      <c r="J959" s="32">
        <f t="shared" si="140"/>
        <v>507.15</v>
      </c>
      <c r="K959" s="32"/>
      <c r="L959" s="32"/>
      <c r="M959" s="220">
        <v>507.15</v>
      </c>
      <c r="N959" s="32"/>
      <c r="O959" s="32"/>
      <c r="P959" s="32"/>
      <c r="Q959" s="33" t="s">
        <v>231</v>
      </c>
    </row>
    <row r="960" s="77" customFormat="1" ht="26" customHeight="1" spans="1:17">
      <c r="A960" s="217" t="s">
        <v>2133</v>
      </c>
      <c r="B960" s="33">
        <v>1</v>
      </c>
      <c r="C960" s="33" t="s">
        <v>282</v>
      </c>
      <c r="D960" s="33" t="s">
        <v>257</v>
      </c>
      <c r="E960" s="49"/>
      <c r="F960" s="218" t="s">
        <v>2134</v>
      </c>
      <c r="G960" s="34" t="s">
        <v>637</v>
      </c>
      <c r="H960" s="33" t="s">
        <v>378</v>
      </c>
      <c r="I960" s="32">
        <f t="shared" si="139"/>
        <v>508.32</v>
      </c>
      <c r="J960" s="32">
        <f t="shared" si="140"/>
        <v>508.32</v>
      </c>
      <c r="K960" s="32"/>
      <c r="L960" s="32"/>
      <c r="M960" s="220">
        <v>508.32</v>
      </c>
      <c r="N960" s="32"/>
      <c r="O960" s="32"/>
      <c r="P960" s="32"/>
      <c r="Q960" s="33" t="s">
        <v>231</v>
      </c>
    </row>
    <row r="961" s="77" customFormat="1" ht="36" customHeight="1" spans="1:17">
      <c r="A961" s="217" t="s">
        <v>2135</v>
      </c>
      <c r="B961" s="33">
        <v>1</v>
      </c>
      <c r="C961" s="33" t="s">
        <v>282</v>
      </c>
      <c r="D961" s="33" t="s">
        <v>257</v>
      </c>
      <c r="E961" s="49"/>
      <c r="F961" s="218" t="s">
        <v>2136</v>
      </c>
      <c r="G961" s="34" t="s">
        <v>637</v>
      </c>
      <c r="H961" s="33" t="s">
        <v>378</v>
      </c>
      <c r="I961" s="32">
        <f t="shared" si="139"/>
        <v>505.86</v>
      </c>
      <c r="J961" s="32">
        <f t="shared" si="140"/>
        <v>505.86</v>
      </c>
      <c r="K961" s="32"/>
      <c r="L961" s="32"/>
      <c r="M961" s="220">
        <v>505.86</v>
      </c>
      <c r="N961" s="32"/>
      <c r="O961" s="32"/>
      <c r="P961" s="32"/>
      <c r="Q961" s="33" t="s">
        <v>231</v>
      </c>
    </row>
    <row r="962" s="77" customFormat="1" ht="34" customHeight="1" spans="1:17">
      <c r="A962" s="217" t="s">
        <v>2137</v>
      </c>
      <c r="B962" s="33">
        <v>1</v>
      </c>
      <c r="C962" s="33" t="s">
        <v>282</v>
      </c>
      <c r="D962" s="33" t="s">
        <v>257</v>
      </c>
      <c r="E962" s="49"/>
      <c r="F962" s="218" t="s">
        <v>2138</v>
      </c>
      <c r="G962" s="34" t="s">
        <v>637</v>
      </c>
      <c r="H962" s="33" t="s">
        <v>378</v>
      </c>
      <c r="I962" s="32">
        <f t="shared" si="139"/>
        <v>502.8</v>
      </c>
      <c r="J962" s="32">
        <f t="shared" si="140"/>
        <v>502.8</v>
      </c>
      <c r="K962" s="32"/>
      <c r="L962" s="32"/>
      <c r="M962" s="220">
        <v>502.8</v>
      </c>
      <c r="N962" s="32"/>
      <c r="O962" s="32"/>
      <c r="P962" s="32"/>
      <c r="Q962" s="33" t="s">
        <v>231</v>
      </c>
    </row>
    <row r="963" s="77" customFormat="1" ht="35" customHeight="1" spans="1:17">
      <c r="A963" s="217" t="s">
        <v>2139</v>
      </c>
      <c r="B963" s="33">
        <v>1</v>
      </c>
      <c r="C963" s="33" t="s">
        <v>282</v>
      </c>
      <c r="D963" s="33" t="s">
        <v>257</v>
      </c>
      <c r="E963" s="49"/>
      <c r="F963" s="218" t="s">
        <v>2140</v>
      </c>
      <c r="G963" s="34" t="s">
        <v>637</v>
      </c>
      <c r="H963" s="33" t="s">
        <v>378</v>
      </c>
      <c r="I963" s="32">
        <f t="shared" ref="I963:I968" si="141">SUM(J963,N963:P963)</f>
        <v>507.84</v>
      </c>
      <c r="J963" s="32">
        <f t="shared" ref="J963:J968" si="142">SUM(K963:M963)</f>
        <v>507.84</v>
      </c>
      <c r="K963" s="32"/>
      <c r="L963" s="32"/>
      <c r="M963" s="220">
        <v>507.84</v>
      </c>
      <c r="N963" s="32"/>
      <c r="O963" s="32"/>
      <c r="P963" s="32"/>
      <c r="Q963" s="33" t="s">
        <v>231</v>
      </c>
    </row>
    <row r="964" s="77" customFormat="1" ht="33" customHeight="1" spans="1:17">
      <c r="A964" s="217" t="s">
        <v>2141</v>
      </c>
      <c r="B964" s="33">
        <v>1</v>
      </c>
      <c r="C964" s="33" t="s">
        <v>282</v>
      </c>
      <c r="D964" s="33" t="s">
        <v>257</v>
      </c>
      <c r="E964" s="49"/>
      <c r="F964" s="218" t="s">
        <v>2142</v>
      </c>
      <c r="G964" s="34" t="s">
        <v>637</v>
      </c>
      <c r="H964" s="33" t="s">
        <v>378</v>
      </c>
      <c r="I964" s="32">
        <f t="shared" si="141"/>
        <v>503.11</v>
      </c>
      <c r="J964" s="32">
        <f t="shared" si="142"/>
        <v>503.11</v>
      </c>
      <c r="K964" s="32"/>
      <c r="L964" s="32"/>
      <c r="M964" s="220">
        <v>503.11</v>
      </c>
      <c r="N964" s="32"/>
      <c r="O964" s="32"/>
      <c r="P964" s="32"/>
      <c r="Q964" s="33" t="s">
        <v>231</v>
      </c>
    </row>
    <row r="965" s="4" customFormat="1" ht="21" customHeight="1" spans="1:17">
      <c r="A965" s="31" t="s">
        <v>259</v>
      </c>
      <c r="B965" s="33">
        <f>SUM(B966,B967,B970)</f>
        <v>4</v>
      </c>
      <c r="C965" s="33"/>
      <c r="D965" s="33"/>
      <c r="E965" s="49"/>
      <c r="F965" s="31"/>
      <c r="G965" s="34" t="s">
        <v>637</v>
      </c>
      <c r="H965" s="33" t="s">
        <v>24</v>
      </c>
      <c r="I965" s="32">
        <f t="shared" si="141"/>
        <v>4043.98</v>
      </c>
      <c r="J965" s="32">
        <f t="shared" si="142"/>
        <v>3677.55</v>
      </c>
      <c r="K965" s="32">
        <f t="shared" ref="K965:P965" si="143">SUM(K966:K967,K970)</f>
        <v>2893.844</v>
      </c>
      <c r="L965" s="32">
        <f t="shared" si="143"/>
        <v>280.816</v>
      </c>
      <c r="M965" s="32">
        <f t="shared" si="143"/>
        <v>502.89</v>
      </c>
      <c r="N965" s="32">
        <f t="shared" si="143"/>
        <v>366.43</v>
      </c>
      <c r="O965" s="32">
        <f t="shared" si="143"/>
        <v>0</v>
      </c>
      <c r="P965" s="32">
        <f t="shared" si="143"/>
        <v>0</v>
      </c>
      <c r="Q965" s="33" t="s">
        <v>231</v>
      </c>
    </row>
    <row r="966" s="4" customFormat="1" ht="18" customHeight="1" spans="1:17">
      <c r="A966" s="31" t="s">
        <v>260</v>
      </c>
      <c r="B966" s="32"/>
      <c r="C966" s="33"/>
      <c r="D966" s="33" t="s">
        <v>30</v>
      </c>
      <c r="E966" s="49"/>
      <c r="F966" s="100"/>
      <c r="G966" s="34"/>
      <c r="H966" s="56" t="s">
        <v>24</v>
      </c>
      <c r="I966" s="32"/>
      <c r="J966" s="32"/>
      <c r="K966" s="32"/>
      <c r="L966" s="32"/>
      <c r="M966" s="32"/>
      <c r="N966" s="32"/>
      <c r="O966" s="32"/>
      <c r="P966" s="32"/>
      <c r="Q966" s="33"/>
    </row>
    <row r="967" s="4" customFormat="1" ht="17" customHeight="1" spans="1:17">
      <c r="A967" s="31" t="s">
        <v>261</v>
      </c>
      <c r="B967" s="32">
        <f>B969</f>
        <v>1</v>
      </c>
      <c r="C967" s="33"/>
      <c r="D967" s="33" t="s">
        <v>30</v>
      </c>
      <c r="E967" s="49">
        <f>E969</f>
        <v>0.04</v>
      </c>
      <c r="F967" s="100"/>
      <c r="G967" s="34" t="s">
        <v>637</v>
      </c>
      <c r="H967" s="56" t="s">
        <v>24</v>
      </c>
      <c r="I967" s="32">
        <f t="shared" si="141"/>
        <v>3017.44</v>
      </c>
      <c r="J967" s="32">
        <f t="shared" si="142"/>
        <v>3017.44</v>
      </c>
      <c r="K967" s="32">
        <f t="shared" ref="K967:P967" si="144">SUM(K968:K969)</f>
        <v>2736.624</v>
      </c>
      <c r="L967" s="32">
        <f t="shared" si="144"/>
        <v>280.816</v>
      </c>
      <c r="M967" s="32">
        <f t="shared" si="144"/>
        <v>0</v>
      </c>
      <c r="N967" s="32">
        <f t="shared" si="144"/>
        <v>0</v>
      </c>
      <c r="O967" s="32">
        <f t="shared" si="144"/>
        <v>0</v>
      </c>
      <c r="P967" s="32">
        <f t="shared" si="144"/>
        <v>0</v>
      </c>
      <c r="Q967" s="33"/>
    </row>
    <row r="968" s="7" customFormat="1" ht="31" customHeight="1" spans="1:17">
      <c r="A968" s="53" t="s">
        <v>2143</v>
      </c>
      <c r="B968" s="222" t="s">
        <v>24</v>
      </c>
      <c r="C968" s="58" t="s">
        <v>819</v>
      </c>
      <c r="D968" s="29" t="s">
        <v>30</v>
      </c>
      <c r="E968" s="222" t="s">
        <v>24</v>
      </c>
      <c r="F968" s="53" t="s">
        <v>2144</v>
      </c>
      <c r="G968" s="43"/>
      <c r="H968" s="161" t="s">
        <v>378</v>
      </c>
      <c r="I968" s="68">
        <f t="shared" si="141"/>
        <v>3001.44</v>
      </c>
      <c r="J968" s="68">
        <f t="shared" si="142"/>
        <v>3001.44</v>
      </c>
      <c r="K968" s="68">
        <v>2720.624</v>
      </c>
      <c r="L968" s="68">
        <v>280.816</v>
      </c>
      <c r="M968" s="68"/>
      <c r="N968" s="68"/>
      <c r="O968" s="68"/>
      <c r="P968" s="68"/>
      <c r="Q968" s="29"/>
    </row>
    <row r="969" s="4" customFormat="1" ht="19" spans="1:17">
      <c r="A969" s="31" t="s">
        <v>2145</v>
      </c>
      <c r="B969" s="32">
        <v>1</v>
      </c>
      <c r="C969" s="33" t="s">
        <v>282</v>
      </c>
      <c r="D969" s="33" t="s">
        <v>30</v>
      </c>
      <c r="E969" s="49">
        <v>0.04</v>
      </c>
      <c r="F969" s="100" t="s">
        <v>2146</v>
      </c>
      <c r="G969" s="34" t="s">
        <v>637</v>
      </c>
      <c r="H969" s="56" t="s">
        <v>115</v>
      </c>
      <c r="I969" s="32">
        <f t="shared" ref="I969:I993" si="145">SUM(J969,N969:P969)</f>
        <v>16</v>
      </c>
      <c r="J969" s="32">
        <f t="shared" ref="J969:J993" si="146">SUM(K969:M969)</f>
        <v>16</v>
      </c>
      <c r="K969" s="32">
        <v>16</v>
      </c>
      <c r="L969" s="32"/>
      <c r="M969" s="32"/>
      <c r="N969" s="32"/>
      <c r="O969" s="32"/>
      <c r="P969" s="32"/>
      <c r="Q969" s="33"/>
    </row>
    <row r="970" s="77" customFormat="1" ht="20" customHeight="1" spans="1:17">
      <c r="A970" s="31" t="s">
        <v>262</v>
      </c>
      <c r="B970" s="33">
        <f>SUM(B971:B973)</f>
        <v>3</v>
      </c>
      <c r="C970" s="33"/>
      <c r="D970" s="33" t="s">
        <v>30</v>
      </c>
      <c r="E970" s="49">
        <f>SUM(E971:E973)</f>
        <v>0.66</v>
      </c>
      <c r="F970" s="31"/>
      <c r="G970" s="34" t="s">
        <v>637</v>
      </c>
      <c r="H970" s="33" t="s">
        <v>24</v>
      </c>
      <c r="I970" s="32">
        <f t="shared" si="145"/>
        <v>1026.54</v>
      </c>
      <c r="J970" s="32">
        <f t="shared" si="146"/>
        <v>660.11</v>
      </c>
      <c r="K970" s="32">
        <f t="shared" ref="K970:P970" si="147">SUM(K971:K973)</f>
        <v>157.22</v>
      </c>
      <c r="L970" s="32">
        <f t="shared" si="147"/>
        <v>0</v>
      </c>
      <c r="M970" s="32">
        <f t="shared" si="147"/>
        <v>502.89</v>
      </c>
      <c r="N970" s="32">
        <f t="shared" si="147"/>
        <v>366.43</v>
      </c>
      <c r="O970" s="32">
        <f t="shared" si="147"/>
        <v>0</v>
      </c>
      <c r="P970" s="32">
        <f t="shared" si="147"/>
        <v>0</v>
      </c>
      <c r="Q970" s="33" t="s">
        <v>231</v>
      </c>
    </row>
    <row r="971" s="77" customFormat="1" ht="27" customHeight="1" spans="1:17">
      <c r="A971" s="223" t="s">
        <v>2147</v>
      </c>
      <c r="B971" s="33">
        <v>1</v>
      </c>
      <c r="C971" s="33" t="s">
        <v>282</v>
      </c>
      <c r="D971" s="33" t="s">
        <v>30</v>
      </c>
      <c r="E971" s="49">
        <v>0.31</v>
      </c>
      <c r="F971" s="224" t="s">
        <v>2148</v>
      </c>
      <c r="G971" s="34" t="s">
        <v>637</v>
      </c>
      <c r="H971" s="212" t="s">
        <v>115</v>
      </c>
      <c r="I971" s="32">
        <f t="shared" si="145"/>
        <v>352.93</v>
      </c>
      <c r="J971" s="32">
        <f t="shared" si="146"/>
        <v>106</v>
      </c>
      <c r="K971" s="230">
        <v>106</v>
      </c>
      <c r="L971" s="230"/>
      <c r="M971" s="230"/>
      <c r="N971" s="230">
        <v>246.93</v>
      </c>
      <c r="O971" s="32"/>
      <c r="P971" s="32"/>
      <c r="Q971" s="33" t="s">
        <v>231</v>
      </c>
    </row>
    <row r="972" s="77" customFormat="1" ht="25" customHeight="1" spans="1:17">
      <c r="A972" s="223" t="s">
        <v>2149</v>
      </c>
      <c r="B972" s="33">
        <v>1</v>
      </c>
      <c r="C972" s="33" t="s">
        <v>282</v>
      </c>
      <c r="D972" s="33" t="s">
        <v>30</v>
      </c>
      <c r="E972" s="49">
        <v>0.15</v>
      </c>
      <c r="F972" s="224" t="s">
        <v>2150</v>
      </c>
      <c r="G972" s="34" t="s">
        <v>637</v>
      </c>
      <c r="H972" s="212" t="s">
        <v>115</v>
      </c>
      <c r="I972" s="32">
        <f t="shared" si="145"/>
        <v>170.72</v>
      </c>
      <c r="J972" s="32">
        <f t="shared" si="146"/>
        <v>51.22</v>
      </c>
      <c r="K972" s="230">
        <v>51.22</v>
      </c>
      <c r="L972" s="230"/>
      <c r="M972" s="230"/>
      <c r="N972" s="230">
        <v>119.5</v>
      </c>
      <c r="O972" s="32"/>
      <c r="P972" s="32"/>
      <c r="Q972" s="33" t="s">
        <v>231</v>
      </c>
    </row>
    <row r="973" s="4" customFormat="1" ht="78" customHeight="1" spans="1:17">
      <c r="A973" s="225" t="s">
        <v>2151</v>
      </c>
      <c r="B973" s="33">
        <v>1</v>
      </c>
      <c r="C973" s="33" t="s">
        <v>282</v>
      </c>
      <c r="D973" s="33" t="s">
        <v>30</v>
      </c>
      <c r="E973" s="49">
        <v>0.2</v>
      </c>
      <c r="F973" s="31" t="s">
        <v>2152</v>
      </c>
      <c r="G973" s="34" t="s">
        <v>637</v>
      </c>
      <c r="H973" s="212" t="s">
        <v>378</v>
      </c>
      <c r="I973" s="32">
        <f t="shared" si="145"/>
        <v>502.89</v>
      </c>
      <c r="J973" s="32">
        <f t="shared" si="146"/>
        <v>502.89</v>
      </c>
      <c r="K973" s="32"/>
      <c r="L973" s="32"/>
      <c r="M973" s="32">
        <v>502.89</v>
      </c>
      <c r="N973" s="32"/>
      <c r="O973" s="32"/>
      <c r="P973" s="32"/>
      <c r="Q973" s="33" t="s">
        <v>231</v>
      </c>
    </row>
    <row r="974" s="4" customFormat="1" ht="21" customHeight="1" spans="1:17">
      <c r="A974" s="31" t="s">
        <v>263</v>
      </c>
      <c r="B974" s="32">
        <f>B975+B976+B977+B978+B981+B988+B989</f>
        <v>41</v>
      </c>
      <c r="C974" s="33" t="s">
        <v>282</v>
      </c>
      <c r="D974" s="33"/>
      <c r="E974" s="32">
        <f>E975+E976+E977+E978+E981+E988+E989</f>
        <v>46.45</v>
      </c>
      <c r="F974" s="100"/>
      <c r="G974" s="34" t="s">
        <v>637</v>
      </c>
      <c r="H974" s="56" t="s">
        <v>24</v>
      </c>
      <c r="I974" s="32">
        <f t="shared" si="145"/>
        <v>15817.66</v>
      </c>
      <c r="J974" s="32">
        <f t="shared" si="146"/>
        <v>15817.66</v>
      </c>
      <c r="K974" s="32">
        <f>K975+K976+K978+K977+K981+K988+K989</f>
        <v>1428</v>
      </c>
      <c r="L974" s="32">
        <f>L975+L976+L978+L977+L981+L988+L989</f>
        <v>0</v>
      </c>
      <c r="M974" s="32">
        <f>M975+M976+M978+M977+M981+M988+M989</f>
        <v>14389.66</v>
      </c>
      <c r="N974" s="32">
        <f>N975+N976+N977+N978+N981+N988+N989</f>
        <v>0</v>
      </c>
      <c r="O974" s="32">
        <f>O975+O976+O977+O978+O981+O988+O989</f>
        <v>0</v>
      </c>
      <c r="P974" s="32">
        <f>P975+P976+P977+P978+P981+P988+P989</f>
        <v>0</v>
      </c>
      <c r="Q974" s="33"/>
    </row>
    <row r="975" s="4" customFormat="1" ht="9.5" spans="1:17">
      <c r="A975" s="31" t="s">
        <v>264</v>
      </c>
      <c r="B975" s="32"/>
      <c r="C975" s="33"/>
      <c r="D975" s="33" t="s">
        <v>250</v>
      </c>
      <c r="E975" s="49"/>
      <c r="F975" s="100"/>
      <c r="G975" s="34" t="s">
        <v>637</v>
      </c>
      <c r="H975" s="56" t="s">
        <v>24</v>
      </c>
      <c r="I975" s="32">
        <f t="shared" si="145"/>
        <v>0</v>
      </c>
      <c r="J975" s="32">
        <f t="shared" si="146"/>
        <v>0</v>
      </c>
      <c r="K975" s="32"/>
      <c r="L975" s="32"/>
      <c r="M975" s="32"/>
      <c r="N975" s="32"/>
      <c r="O975" s="32"/>
      <c r="P975" s="32"/>
      <c r="Q975" s="33"/>
    </row>
    <row r="976" s="4" customFormat="1" ht="9.5" spans="1:17">
      <c r="A976" s="31" t="s">
        <v>265</v>
      </c>
      <c r="B976" s="32"/>
      <c r="C976" s="33"/>
      <c r="D976" s="33" t="s">
        <v>250</v>
      </c>
      <c r="E976" s="49"/>
      <c r="F976" s="100"/>
      <c r="G976" s="34" t="s">
        <v>637</v>
      </c>
      <c r="H976" s="56" t="s">
        <v>24</v>
      </c>
      <c r="I976" s="32">
        <f t="shared" si="145"/>
        <v>0</v>
      </c>
      <c r="J976" s="32">
        <f t="shared" si="146"/>
        <v>0</v>
      </c>
      <c r="K976" s="104"/>
      <c r="L976" s="104"/>
      <c r="M976" s="104"/>
      <c r="N976" s="32">
        <f>SUM(N979:N980)</f>
        <v>0</v>
      </c>
      <c r="O976" s="32">
        <f>SUM(O979:O980)</f>
        <v>0</v>
      </c>
      <c r="P976" s="32">
        <f>SUM(P979:P980)</f>
        <v>0</v>
      </c>
      <c r="Q976" s="33"/>
    </row>
    <row r="977" s="4" customFormat="1" ht="9.5" spans="1:17">
      <c r="A977" s="31" t="s">
        <v>266</v>
      </c>
      <c r="B977" s="32"/>
      <c r="C977" s="33"/>
      <c r="D977" s="33" t="s">
        <v>250</v>
      </c>
      <c r="E977" s="49"/>
      <c r="F977" s="100"/>
      <c r="G977" s="34" t="s">
        <v>637</v>
      </c>
      <c r="H977" s="56" t="s">
        <v>24</v>
      </c>
      <c r="I977" s="32">
        <f t="shared" si="145"/>
        <v>0</v>
      </c>
      <c r="J977" s="32">
        <f t="shared" si="146"/>
        <v>0</v>
      </c>
      <c r="K977" s="32"/>
      <c r="L977" s="32"/>
      <c r="M977" s="32"/>
      <c r="N977" s="32"/>
      <c r="O977" s="32"/>
      <c r="P977" s="32"/>
      <c r="Q977" s="33"/>
    </row>
    <row r="978" s="4" customFormat="1" ht="9.5" spans="1:17">
      <c r="A978" s="31" t="s">
        <v>267</v>
      </c>
      <c r="B978" s="32">
        <f>SUM(B979:B980)</f>
        <v>35</v>
      </c>
      <c r="C978" s="33"/>
      <c r="D978" s="33" t="s">
        <v>250</v>
      </c>
      <c r="E978" s="49"/>
      <c r="F978" s="100"/>
      <c r="G978" s="34" t="s">
        <v>637</v>
      </c>
      <c r="H978" s="56" t="s">
        <v>24</v>
      </c>
      <c r="I978" s="32">
        <f t="shared" si="145"/>
        <v>8423.14</v>
      </c>
      <c r="J978" s="32">
        <f t="shared" si="146"/>
        <v>8423.14</v>
      </c>
      <c r="K978" s="32">
        <f>SUM(K979:K980)</f>
        <v>1428</v>
      </c>
      <c r="L978" s="32">
        <f>SUM(L979:L980)</f>
        <v>0</v>
      </c>
      <c r="M978" s="32">
        <f>SUM(M979:M980)</f>
        <v>6995.14</v>
      </c>
      <c r="N978" s="32"/>
      <c r="O978" s="32"/>
      <c r="P978" s="32"/>
      <c r="Q978" s="33"/>
    </row>
    <row r="979" s="4" customFormat="1" ht="55" customHeight="1" spans="1:17">
      <c r="A979" s="31" t="s">
        <v>2153</v>
      </c>
      <c r="B979" s="32">
        <v>13</v>
      </c>
      <c r="C979" s="33" t="s">
        <v>306</v>
      </c>
      <c r="D979" s="33" t="s">
        <v>250</v>
      </c>
      <c r="E979" s="49" t="s">
        <v>2154</v>
      </c>
      <c r="F979" s="100" t="s">
        <v>2155</v>
      </c>
      <c r="G979" s="34" t="s">
        <v>637</v>
      </c>
      <c r="H979" s="34" t="s">
        <v>115</v>
      </c>
      <c r="I979" s="32">
        <f t="shared" si="145"/>
        <v>7917.86</v>
      </c>
      <c r="J979" s="32">
        <f t="shared" si="146"/>
        <v>7917.86</v>
      </c>
      <c r="K979" s="32">
        <v>1428</v>
      </c>
      <c r="L979" s="32">
        <v>0</v>
      </c>
      <c r="M979" s="32">
        <v>6489.86</v>
      </c>
      <c r="N979" s="32"/>
      <c r="O979" s="32"/>
      <c r="P979" s="32"/>
      <c r="Q979" s="33" t="s">
        <v>231</v>
      </c>
    </row>
    <row r="980" s="4" customFormat="1" ht="48" customHeight="1" spans="1:17">
      <c r="A980" s="31" t="s">
        <v>2156</v>
      </c>
      <c r="B980" s="122">
        <v>22</v>
      </c>
      <c r="C980" s="33" t="s">
        <v>306</v>
      </c>
      <c r="D980" s="33" t="s">
        <v>250</v>
      </c>
      <c r="E980" s="49" t="s">
        <v>2154</v>
      </c>
      <c r="F980" s="163" t="s">
        <v>2157</v>
      </c>
      <c r="G980" s="34" t="s">
        <v>637</v>
      </c>
      <c r="H980" s="34" t="s">
        <v>115</v>
      </c>
      <c r="I980" s="32">
        <f t="shared" si="145"/>
        <v>505.28</v>
      </c>
      <c r="J980" s="32">
        <f t="shared" si="146"/>
        <v>505.28</v>
      </c>
      <c r="K980" s="175"/>
      <c r="L980" s="175"/>
      <c r="M980" s="231">
        <v>505.28</v>
      </c>
      <c r="N980" s="32"/>
      <c r="O980" s="32"/>
      <c r="P980" s="32"/>
      <c r="Q980" s="33" t="s">
        <v>231</v>
      </c>
    </row>
    <row r="981" s="77" customFormat="1" ht="19" spans="1:17">
      <c r="A981" s="31" t="s">
        <v>269</v>
      </c>
      <c r="B981" s="32">
        <f>SUM(B982:B987)</f>
        <v>6</v>
      </c>
      <c r="C981" s="33" t="s">
        <v>282</v>
      </c>
      <c r="D981" s="33" t="s">
        <v>270</v>
      </c>
      <c r="E981" s="32">
        <f>SUM(E982:E987)</f>
        <v>46.45</v>
      </c>
      <c r="F981" s="100"/>
      <c r="G981" s="34" t="s">
        <v>637</v>
      </c>
      <c r="H981" s="56" t="s">
        <v>24</v>
      </c>
      <c r="I981" s="32">
        <f t="shared" si="145"/>
        <v>7394.52</v>
      </c>
      <c r="J981" s="32">
        <f t="shared" si="146"/>
        <v>7394.52</v>
      </c>
      <c r="K981" s="32">
        <f t="shared" ref="K981:P981" si="148">SUM(K982:K987)</f>
        <v>0</v>
      </c>
      <c r="L981" s="32">
        <f t="shared" si="148"/>
        <v>0</v>
      </c>
      <c r="M981" s="32">
        <f t="shared" si="148"/>
        <v>7394.52</v>
      </c>
      <c r="N981" s="32">
        <f t="shared" si="148"/>
        <v>0</v>
      </c>
      <c r="O981" s="32">
        <f t="shared" si="148"/>
        <v>0</v>
      </c>
      <c r="P981" s="32">
        <f t="shared" si="148"/>
        <v>0</v>
      </c>
      <c r="Q981" s="33"/>
    </row>
    <row r="982" s="77" customFormat="1" ht="35" customHeight="1" spans="1:17">
      <c r="A982" s="226" t="s">
        <v>2158</v>
      </c>
      <c r="B982" s="33">
        <v>1</v>
      </c>
      <c r="C982" s="33" t="s">
        <v>282</v>
      </c>
      <c r="D982" s="33" t="s">
        <v>270</v>
      </c>
      <c r="E982" s="32">
        <v>3.66</v>
      </c>
      <c r="F982" s="227" t="s">
        <v>2159</v>
      </c>
      <c r="G982" s="34" t="s">
        <v>637</v>
      </c>
      <c r="H982" s="33" t="s">
        <v>115</v>
      </c>
      <c r="I982" s="32">
        <f t="shared" si="145"/>
        <v>705.72</v>
      </c>
      <c r="J982" s="32">
        <f t="shared" si="146"/>
        <v>705.72</v>
      </c>
      <c r="K982" s="32"/>
      <c r="L982" s="32"/>
      <c r="M982" s="232">
        <v>705.72</v>
      </c>
      <c r="N982" s="32"/>
      <c r="O982" s="32"/>
      <c r="P982" s="32"/>
      <c r="Q982" s="33" t="s">
        <v>231</v>
      </c>
    </row>
    <row r="983" s="77" customFormat="1" ht="56" customHeight="1" spans="1:17">
      <c r="A983" s="226" t="s">
        <v>2160</v>
      </c>
      <c r="B983" s="33">
        <v>1</v>
      </c>
      <c r="C983" s="33" t="s">
        <v>282</v>
      </c>
      <c r="D983" s="33" t="s">
        <v>270</v>
      </c>
      <c r="E983" s="32">
        <v>6.5</v>
      </c>
      <c r="F983" s="227" t="s">
        <v>2161</v>
      </c>
      <c r="G983" s="34" t="s">
        <v>637</v>
      </c>
      <c r="H983" s="33" t="s">
        <v>115</v>
      </c>
      <c r="I983" s="32">
        <f t="shared" si="145"/>
        <v>509.89</v>
      </c>
      <c r="J983" s="32">
        <f t="shared" si="146"/>
        <v>509.89</v>
      </c>
      <c r="K983" s="32"/>
      <c r="L983" s="32"/>
      <c r="M983" s="232">
        <v>509.89</v>
      </c>
      <c r="N983" s="32"/>
      <c r="O983" s="32"/>
      <c r="P983" s="32"/>
      <c r="Q983" s="33" t="s">
        <v>231</v>
      </c>
    </row>
    <row r="984" s="77" customFormat="1" ht="21" customHeight="1" spans="1:17">
      <c r="A984" s="226" t="s">
        <v>2162</v>
      </c>
      <c r="B984" s="33">
        <v>1</v>
      </c>
      <c r="C984" s="33" t="s">
        <v>282</v>
      </c>
      <c r="D984" s="33" t="s">
        <v>270</v>
      </c>
      <c r="E984" s="32">
        <v>4.46</v>
      </c>
      <c r="F984" s="227" t="s">
        <v>2163</v>
      </c>
      <c r="G984" s="34" t="s">
        <v>637</v>
      </c>
      <c r="H984" s="33" t="s">
        <v>115</v>
      </c>
      <c r="I984" s="32">
        <f t="shared" si="145"/>
        <v>505.15</v>
      </c>
      <c r="J984" s="32">
        <f t="shared" si="146"/>
        <v>505.15</v>
      </c>
      <c r="K984" s="32"/>
      <c r="L984" s="32"/>
      <c r="M984" s="232">
        <v>505.15</v>
      </c>
      <c r="N984" s="32"/>
      <c r="O984" s="32"/>
      <c r="P984" s="32"/>
      <c r="Q984" s="33" t="s">
        <v>231</v>
      </c>
    </row>
    <row r="985" s="77" customFormat="1" ht="70" customHeight="1" spans="1:17">
      <c r="A985" s="226" t="s">
        <v>2164</v>
      </c>
      <c r="B985" s="33">
        <v>1</v>
      </c>
      <c r="C985" s="33" t="s">
        <v>282</v>
      </c>
      <c r="D985" s="33" t="s">
        <v>270</v>
      </c>
      <c r="E985" s="32">
        <v>6.48</v>
      </c>
      <c r="F985" s="227" t="s">
        <v>2165</v>
      </c>
      <c r="G985" s="34" t="s">
        <v>637</v>
      </c>
      <c r="H985" s="33" t="s">
        <v>115</v>
      </c>
      <c r="I985" s="32">
        <f t="shared" si="145"/>
        <v>803.76</v>
      </c>
      <c r="J985" s="32">
        <f t="shared" si="146"/>
        <v>803.76</v>
      </c>
      <c r="K985" s="32"/>
      <c r="L985" s="32"/>
      <c r="M985" s="232">
        <v>803.76</v>
      </c>
      <c r="N985" s="32"/>
      <c r="O985" s="32"/>
      <c r="P985" s="32"/>
      <c r="Q985" s="33" t="s">
        <v>231</v>
      </c>
    </row>
    <row r="986" s="77" customFormat="1" ht="36" customHeight="1" spans="1:17">
      <c r="A986" s="31" t="s">
        <v>2166</v>
      </c>
      <c r="B986" s="33">
        <v>1</v>
      </c>
      <c r="C986" s="33" t="s">
        <v>282</v>
      </c>
      <c r="D986" s="33" t="s">
        <v>270</v>
      </c>
      <c r="E986" s="32">
        <v>12</v>
      </c>
      <c r="F986" s="31" t="s">
        <v>2167</v>
      </c>
      <c r="G986" s="34" t="s">
        <v>637</v>
      </c>
      <c r="H986" s="33" t="s">
        <v>115</v>
      </c>
      <c r="I986" s="32">
        <f t="shared" si="145"/>
        <v>2700</v>
      </c>
      <c r="J986" s="32">
        <f t="shared" si="146"/>
        <v>2700</v>
      </c>
      <c r="K986" s="32"/>
      <c r="L986" s="32"/>
      <c r="M986" s="32">
        <v>2700</v>
      </c>
      <c r="N986" s="32"/>
      <c r="O986" s="32"/>
      <c r="P986" s="32"/>
      <c r="Q986" s="33" t="s">
        <v>231</v>
      </c>
    </row>
    <row r="987" s="4" customFormat="1" ht="36" customHeight="1" spans="1:17">
      <c r="A987" s="31" t="s">
        <v>2168</v>
      </c>
      <c r="B987" s="33">
        <v>1</v>
      </c>
      <c r="C987" s="33" t="s">
        <v>282</v>
      </c>
      <c r="D987" s="33" t="s">
        <v>270</v>
      </c>
      <c r="E987" s="32">
        <v>13.35</v>
      </c>
      <c r="F987" s="31" t="s">
        <v>2169</v>
      </c>
      <c r="G987" s="34" t="s">
        <v>637</v>
      </c>
      <c r="H987" s="33" t="s">
        <v>115</v>
      </c>
      <c r="I987" s="32">
        <f t="shared" si="145"/>
        <v>2170</v>
      </c>
      <c r="J987" s="32">
        <f t="shared" si="146"/>
        <v>2170</v>
      </c>
      <c r="K987" s="32"/>
      <c r="L987" s="32"/>
      <c r="M987" s="32">
        <v>2170</v>
      </c>
      <c r="N987" s="32"/>
      <c r="O987" s="32"/>
      <c r="P987" s="32"/>
      <c r="Q987" s="33" t="s">
        <v>231</v>
      </c>
    </row>
    <row r="988" s="4" customFormat="1" ht="18" customHeight="1" spans="1:17">
      <c r="A988" s="31" t="s">
        <v>272</v>
      </c>
      <c r="B988" s="32"/>
      <c r="C988" s="33"/>
      <c r="D988" s="33" t="s">
        <v>273</v>
      </c>
      <c r="E988" s="49"/>
      <c r="F988" s="100"/>
      <c r="G988" s="56"/>
      <c r="H988" s="56" t="s">
        <v>24</v>
      </c>
      <c r="I988" s="32">
        <f t="shared" si="145"/>
        <v>0</v>
      </c>
      <c r="J988" s="32">
        <f t="shared" si="146"/>
        <v>0</v>
      </c>
      <c r="K988" s="32"/>
      <c r="L988" s="32"/>
      <c r="M988" s="32"/>
      <c r="N988" s="32"/>
      <c r="O988" s="32"/>
      <c r="P988" s="32"/>
      <c r="Q988" s="33"/>
    </row>
    <row r="989" s="4" customFormat="1" ht="19" spans="1:17">
      <c r="A989" s="31" t="s">
        <v>274</v>
      </c>
      <c r="B989" s="32"/>
      <c r="C989" s="33"/>
      <c r="D989" s="33" t="s">
        <v>77</v>
      </c>
      <c r="E989" s="49"/>
      <c r="F989" s="100"/>
      <c r="G989" s="56"/>
      <c r="H989" s="56" t="s">
        <v>24</v>
      </c>
      <c r="I989" s="32">
        <f t="shared" si="145"/>
        <v>0</v>
      </c>
      <c r="J989" s="32">
        <f t="shared" si="146"/>
        <v>0</v>
      </c>
      <c r="K989" s="32"/>
      <c r="L989" s="32"/>
      <c r="M989" s="32"/>
      <c r="N989" s="32"/>
      <c r="O989" s="32"/>
      <c r="P989" s="32"/>
      <c r="Q989" s="33"/>
    </row>
    <row r="990" s="4" customFormat="1" ht="16" customHeight="1" spans="1:17">
      <c r="A990" s="31" t="s">
        <v>275</v>
      </c>
      <c r="B990" s="32"/>
      <c r="C990" s="33"/>
      <c r="D990" s="33"/>
      <c r="E990" s="49"/>
      <c r="F990" s="100"/>
      <c r="G990" s="56"/>
      <c r="H990" s="56" t="s">
        <v>24</v>
      </c>
      <c r="I990" s="32">
        <f t="shared" si="145"/>
        <v>0</v>
      </c>
      <c r="J990" s="32">
        <f t="shared" si="146"/>
        <v>0</v>
      </c>
      <c r="K990" s="32"/>
      <c r="L990" s="32"/>
      <c r="M990" s="32"/>
      <c r="N990" s="32"/>
      <c r="O990" s="32"/>
      <c r="P990" s="32"/>
      <c r="Q990" s="33"/>
    </row>
    <row r="991" s="4" customFormat="1" ht="9.5" spans="1:17">
      <c r="A991" s="31" t="s">
        <v>276</v>
      </c>
      <c r="B991" s="32"/>
      <c r="C991" s="33"/>
      <c r="D991" s="33" t="s">
        <v>77</v>
      </c>
      <c r="E991" s="49"/>
      <c r="F991" s="100"/>
      <c r="G991" s="56"/>
      <c r="H991" s="56" t="s">
        <v>24</v>
      </c>
      <c r="I991" s="32">
        <f t="shared" si="145"/>
        <v>0</v>
      </c>
      <c r="J991" s="32">
        <f t="shared" si="146"/>
        <v>0</v>
      </c>
      <c r="K991" s="32"/>
      <c r="L991" s="32"/>
      <c r="M991" s="32"/>
      <c r="N991" s="32"/>
      <c r="O991" s="32"/>
      <c r="P991" s="32"/>
      <c r="Q991" s="33"/>
    </row>
    <row r="992" s="4" customFormat="1" ht="9.5" spans="1:17">
      <c r="A992" s="31" t="s">
        <v>277</v>
      </c>
      <c r="B992" s="32"/>
      <c r="C992" s="33"/>
      <c r="D992" s="33" t="s">
        <v>77</v>
      </c>
      <c r="E992" s="49"/>
      <c r="F992" s="100"/>
      <c r="G992" s="56"/>
      <c r="H992" s="56" t="s">
        <v>24</v>
      </c>
      <c r="I992" s="32">
        <f t="shared" si="145"/>
        <v>0</v>
      </c>
      <c r="J992" s="32">
        <f t="shared" si="146"/>
        <v>0</v>
      </c>
      <c r="K992" s="32"/>
      <c r="L992" s="32"/>
      <c r="M992" s="32"/>
      <c r="N992" s="32"/>
      <c r="O992" s="32"/>
      <c r="P992" s="32"/>
      <c r="Q992" s="33"/>
    </row>
    <row r="993" s="4" customFormat="1" ht="9.5" spans="1:17">
      <c r="A993" s="31" t="s">
        <v>278</v>
      </c>
      <c r="B993" s="32"/>
      <c r="C993" s="33"/>
      <c r="D993" s="33" t="s">
        <v>77</v>
      </c>
      <c r="E993" s="49"/>
      <c r="F993" s="100"/>
      <c r="G993" s="56"/>
      <c r="H993" s="56" t="s">
        <v>24</v>
      </c>
      <c r="I993" s="32">
        <f t="shared" si="145"/>
        <v>0</v>
      </c>
      <c r="J993" s="32">
        <f t="shared" si="146"/>
        <v>0</v>
      </c>
      <c r="K993" s="32"/>
      <c r="L993" s="32"/>
      <c r="M993" s="32"/>
      <c r="N993" s="32"/>
      <c r="O993" s="32"/>
      <c r="P993" s="32"/>
      <c r="Q993" s="33"/>
    </row>
    <row r="994" spans="1:17">
      <c r="A994" s="165" t="s">
        <v>279</v>
      </c>
      <c r="B994" s="176"/>
      <c r="C994" s="167"/>
      <c r="D994" s="167"/>
      <c r="E994" s="168"/>
      <c r="F994" s="228"/>
      <c r="G994" s="229"/>
      <c r="H994" s="229"/>
      <c r="I994" s="71"/>
      <c r="J994" s="71"/>
      <c r="K994" s="176"/>
      <c r="L994" s="176"/>
      <c r="M994" s="176"/>
      <c r="N994" s="176"/>
      <c r="O994" s="176"/>
      <c r="P994" s="176"/>
      <c r="Q994" s="167"/>
    </row>
    <row r="995" ht="51" customHeight="1"/>
  </sheetData>
  <mergeCells count="20">
    <mergeCell ref="A1:Q1"/>
    <mergeCell ref="A2:H2"/>
    <mergeCell ref="O2:Q2"/>
    <mergeCell ref="D3:F3"/>
    <mergeCell ref="I3:P3"/>
    <mergeCell ref="J4:M4"/>
    <mergeCell ref="A994:Q994"/>
    <mergeCell ref="A3:A5"/>
    <mergeCell ref="B3:B5"/>
    <mergeCell ref="C3:C5"/>
    <mergeCell ref="D4:D5"/>
    <mergeCell ref="E4:E5"/>
    <mergeCell ref="F4:F5"/>
    <mergeCell ref="G3:G5"/>
    <mergeCell ref="H3:H5"/>
    <mergeCell ref="I4:I5"/>
    <mergeCell ref="N4:N5"/>
    <mergeCell ref="O4:O5"/>
    <mergeCell ref="P4:P5"/>
    <mergeCell ref="Q3:Q5"/>
  </mergeCells>
  <conditionalFormatting sqref="C913">
    <cfRule type="expression" dxfId="1" priority="65" stopIfTrue="1">
      <formula>AND(ISNUMBER(#REF!),#REF!&lt;200)</formula>
    </cfRule>
  </conditionalFormatting>
  <conditionalFormatting sqref="C950:F950">
    <cfRule type="expression" dxfId="0" priority="585" stopIfTrue="1">
      <formula>AND(ISNUMBER(#REF!),$Q966&lt;200)</formula>
    </cfRule>
  </conditionalFormatting>
  <conditionalFormatting sqref="K950:P950">
    <cfRule type="expression" dxfId="0" priority="586" stopIfTrue="1">
      <formula>AND(ISNUMBER(#REF!),#REF!&lt;200)</formula>
    </cfRule>
  </conditionalFormatting>
  <conditionalFormatting sqref="C955:F955">
    <cfRule type="expression" dxfId="0" priority="713" stopIfTrue="1">
      <formula>AND(ISNUMBER(#REF!),$Q967&lt;200)</formula>
    </cfRule>
  </conditionalFormatting>
  <conditionalFormatting sqref="C965:F965">
    <cfRule type="expression" dxfId="0" priority="70" stopIfTrue="1">
      <formula>AND(ISNUMBER(#REF!),#REF!&lt;200)</formula>
    </cfRule>
    <cfRule type="expression" dxfId="0" priority="71" stopIfTrue="1">
      <formula>AND(ISNUMBER(#REF!),$Q969&lt;200)</formula>
    </cfRule>
  </conditionalFormatting>
  <conditionalFormatting sqref="K965:P965">
    <cfRule type="expression" dxfId="0" priority="72" stopIfTrue="1">
      <formula>AND(ISNUMBER(#REF!),#REF!&lt;200)</formula>
    </cfRule>
    <cfRule type="expression" dxfId="0" priority="73" stopIfTrue="1">
      <formula>AND(ISNUMBER(#REF!),#REF!&lt;200)</formula>
    </cfRule>
  </conditionalFormatting>
  <conditionalFormatting sqref="C966:F966">
    <cfRule type="expression" dxfId="0" priority="635" stopIfTrue="1">
      <formula>AND(ISNUMBER(#REF!),#REF!&lt;200)</formula>
    </cfRule>
    <cfRule type="expression" dxfId="0" priority="636" stopIfTrue="1">
      <formula>AND(ISNUMBER(#REF!),#REF!&lt;200)</formula>
    </cfRule>
    <cfRule type="expression" dxfId="0" priority="708" stopIfTrue="1">
      <formula>AND(ISNUMBER(#REF!),#REF!&lt;200)</formula>
    </cfRule>
  </conditionalFormatting>
  <conditionalFormatting sqref="K966:P966">
    <cfRule type="expression" dxfId="0" priority="644" stopIfTrue="1">
      <formula>AND(ISNUMBER(#REF!),$Q974&lt;200)</formula>
    </cfRule>
    <cfRule type="expression" dxfId="0" priority="645" stopIfTrue="1">
      <formula>AND(ISNUMBER(#REF!),#REF!&lt;200)</formula>
    </cfRule>
  </conditionalFormatting>
  <conditionalFormatting sqref="B967">
    <cfRule type="expression" dxfId="0" priority="85" stopIfTrue="1">
      <formula>AND(ISNUMBER(#REF!),#REF!&lt;200)</formula>
    </cfRule>
    <cfRule type="expression" dxfId="0" priority="86" stopIfTrue="1">
      <formula>AND(ISNUMBER(#REF!),#REF!&lt;200)</formula>
    </cfRule>
    <cfRule type="expression" dxfId="0" priority="87" stopIfTrue="1">
      <formula>AND(ISNUMBER(#REF!),#REF!&lt;200)</formula>
    </cfRule>
  </conditionalFormatting>
  <conditionalFormatting sqref="E967">
    <cfRule type="expression" dxfId="0" priority="88" stopIfTrue="1">
      <formula>AND(ISNUMBER(#REF!),#REF!&lt;200)</formula>
    </cfRule>
    <cfRule type="expression" dxfId="0" priority="89" stopIfTrue="1">
      <formula>AND(ISNUMBER(#REF!),#REF!&lt;200)</formula>
    </cfRule>
    <cfRule type="expression" dxfId="0" priority="90" stopIfTrue="1">
      <formula>AND(ISNUMBER(#REF!),#REF!&lt;200)</formula>
    </cfRule>
  </conditionalFormatting>
  <conditionalFormatting sqref="K967:P967">
    <cfRule type="expression" dxfId="0" priority="641" stopIfTrue="1">
      <formula>AND(ISNUMBER(#REF!),#REF!&lt;200)</formula>
    </cfRule>
    <cfRule type="expression" dxfId="0" priority="642" stopIfTrue="1">
      <formula>AND(ISNUMBER(#REF!),#REF!&lt;200)</formula>
    </cfRule>
    <cfRule type="expression" dxfId="0" priority="643" stopIfTrue="1">
      <formula>AND(ISNUMBER(#REF!),#REF!&lt;200)</formula>
    </cfRule>
  </conditionalFormatting>
  <conditionalFormatting sqref="C969:F969">
    <cfRule type="expression" dxfId="0" priority="533" stopIfTrue="1">
      <formula>AND(ISNUMBER(#REF!),#REF!&lt;200)</formula>
    </cfRule>
    <cfRule type="expression" dxfId="0" priority="534" stopIfTrue="1">
      <formula>AND(ISNUMBER(#REF!),$Q974&lt;200)</formula>
    </cfRule>
    <cfRule type="expression" dxfId="0" priority="535" stopIfTrue="1">
      <formula>AND(ISNUMBER(#REF!),#REF!&lt;200)</formula>
    </cfRule>
    <cfRule type="expression" dxfId="0" priority="536" stopIfTrue="1">
      <formula>AND(ISNUMBER(#REF!),$Q974&lt;200)</formula>
    </cfRule>
    <cfRule type="expression" dxfId="0" priority="540" stopIfTrue="1">
      <formula>AND(ISNUMBER(#REF!),#REF!&lt;200)</formula>
    </cfRule>
  </conditionalFormatting>
  <conditionalFormatting sqref="K969:P969">
    <cfRule type="expression" dxfId="0" priority="537" stopIfTrue="1">
      <formula>AND(ISNUMBER(#REF!),#REF!&lt;200)</formula>
    </cfRule>
    <cfRule type="expression" dxfId="0" priority="538" stopIfTrue="1">
      <formula>AND(ISNUMBER(#REF!),#REF!&lt;200)</formula>
    </cfRule>
    <cfRule type="expression" dxfId="0" priority="539" stopIfTrue="1">
      <formula>AND(ISNUMBER(#REF!),#REF!&lt;200)</formula>
    </cfRule>
  </conditionalFormatting>
  <conditionalFormatting sqref="B974">
    <cfRule type="expression" dxfId="0" priority="91" stopIfTrue="1">
      <formula>AND(ISNUMBER(#REF!),#REF!&lt;200)</formula>
    </cfRule>
    <cfRule type="expression" dxfId="0" priority="92" stopIfTrue="1">
      <formula>AND(ISNUMBER(#REF!),#REF!&lt;200)</formula>
    </cfRule>
    <cfRule type="expression" dxfId="0" priority="93" stopIfTrue="1">
      <formula>AND(ISNUMBER(#REF!),#REF!&lt;200)</formula>
    </cfRule>
    <cfRule type="expression" dxfId="0" priority="94" stopIfTrue="1">
      <formula>AND(ISNUMBER(#REF!),#REF!&lt;200)</formula>
    </cfRule>
  </conditionalFormatting>
  <conditionalFormatting sqref="E974">
    <cfRule type="expression" dxfId="0" priority="95" stopIfTrue="1">
      <formula>AND(ISNUMBER(#REF!),#REF!&lt;200)</formula>
    </cfRule>
    <cfRule type="expression" dxfId="0" priority="96" stopIfTrue="1">
      <formula>AND(ISNUMBER(#REF!),#REF!&lt;200)</formula>
    </cfRule>
    <cfRule type="expression" dxfId="0" priority="97" stopIfTrue="1">
      <formula>AND(ISNUMBER(#REF!),#REF!&lt;200)</formula>
    </cfRule>
    <cfRule type="expression" dxfId="0" priority="98" stopIfTrue="1">
      <formula>AND(ISNUMBER(#REF!),#REF!&lt;200)</formula>
    </cfRule>
  </conditionalFormatting>
  <conditionalFormatting sqref="K974:P974">
    <cfRule type="expression" dxfId="0" priority="649" stopIfTrue="1">
      <formula>AND(ISNUMBER(#REF!),#REF!&lt;200)</formula>
    </cfRule>
    <cfRule type="expression" dxfId="0" priority="650" stopIfTrue="1">
      <formula>AND(ISNUMBER(#REF!),#REF!&lt;200)</formula>
    </cfRule>
  </conditionalFormatting>
  <conditionalFormatting sqref="C975:F975">
    <cfRule type="expression" dxfId="0" priority="655" stopIfTrue="1">
      <formula>AND(ISNUMBER(#REF!),#REF!&lt;200)</formula>
    </cfRule>
    <cfRule type="expression" dxfId="0" priority="656" stopIfTrue="1">
      <formula>AND(ISNUMBER(#REF!),#REF!&lt;200)</formula>
    </cfRule>
  </conditionalFormatting>
  <conditionalFormatting sqref="K975:P975">
    <cfRule type="expression" dxfId="0" priority="657" stopIfTrue="1">
      <formula>AND(ISNUMBER(#REF!),$Q978&lt;200)</formula>
    </cfRule>
    <cfRule type="expression" dxfId="0" priority="658" stopIfTrue="1">
      <formula>AND(ISNUMBER(#REF!),$Q978&lt;200)</formula>
    </cfRule>
  </conditionalFormatting>
  <conditionalFormatting sqref="N976:P976">
    <cfRule type="expression" dxfId="0" priority="653" stopIfTrue="1">
      <formula>AND(ISNUMBER(#REF!),$Q981&lt;200)</formula>
    </cfRule>
    <cfRule type="expression" dxfId="0" priority="654" stopIfTrue="1">
      <formula>AND(ISNUMBER(#REF!),$Q981&lt;200)</formula>
    </cfRule>
  </conditionalFormatting>
  <conditionalFormatting sqref="C977:F977">
    <cfRule type="expression" dxfId="0" priority="659" stopIfTrue="1">
      <formula>AND(ISNUMBER(#REF!),#REF!&lt;200)</formula>
    </cfRule>
    <cfRule type="expression" dxfId="0" priority="660" stopIfTrue="1">
      <formula>AND(ISNUMBER(#REF!),#REF!&lt;200)</formula>
    </cfRule>
    <cfRule type="expression" dxfId="0" priority="661" stopIfTrue="1">
      <formula>AND(ISNUMBER(#REF!),#REF!&lt;200)</formula>
    </cfRule>
    <cfRule type="expression" dxfId="0" priority="662" stopIfTrue="1">
      <formula>AND(ISNUMBER(#REF!),#REF!&lt;200)</formula>
    </cfRule>
  </conditionalFormatting>
  <conditionalFormatting sqref="K977:P977">
    <cfRule type="expression" dxfId="0" priority="596" stopIfTrue="1">
      <formula>AND(ISNUMBER(#REF!),$Q988&lt;200)</formula>
    </cfRule>
    <cfRule type="expression" dxfId="0" priority="597" stopIfTrue="1">
      <formula>AND(ISNUMBER(#REF!),#REF!&lt;200)</formula>
    </cfRule>
    <cfRule type="expression" dxfId="0" priority="600" stopIfTrue="1">
      <formula>AND(ISNUMBER(#REF!),$Q988&lt;200)</formula>
    </cfRule>
    <cfRule type="expression" dxfId="0" priority="601" stopIfTrue="1">
      <formula>AND(ISNUMBER(#REF!),#REF!&lt;200)</formula>
    </cfRule>
  </conditionalFormatting>
  <conditionalFormatting sqref="B978">
    <cfRule type="expression" dxfId="0" priority="66" stopIfTrue="1">
      <formula>AND(ISNUMBER(#REF!),#REF!&lt;200)</formula>
    </cfRule>
    <cfRule type="expression" dxfId="0" priority="67" stopIfTrue="1">
      <formula>AND(ISNUMBER(#REF!),#REF!&lt;200)</formula>
    </cfRule>
    <cfRule type="expression" dxfId="0" priority="68" stopIfTrue="1">
      <formula>AND(ISNUMBER(#REF!),$Q981&lt;200)</formula>
    </cfRule>
    <cfRule type="expression" dxfId="0" priority="69" stopIfTrue="1">
      <formula>AND(ISNUMBER(#REF!),$Q981&lt;200)</formula>
    </cfRule>
  </conditionalFormatting>
  <conditionalFormatting sqref="C978:F978">
    <cfRule type="expression" dxfId="0" priority="594" stopIfTrue="1">
      <formula>AND(ISNUMBER(#REF!),#REF!&lt;200)</formula>
    </cfRule>
    <cfRule type="expression" dxfId="0" priority="595" stopIfTrue="1">
      <formula>AND(ISNUMBER(#REF!),#REF!&lt;200)</formula>
    </cfRule>
    <cfRule type="expression" dxfId="0" priority="598" stopIfTrue="1">
      <formula>AND(ISNUMBER(#REF!),#REF!&lt;200)</formula>
    </cfRule>
    <cfRule type="expression" dxfId="0" priority="599" stopIfTrue="1">
      <formula>AND(ISNUMBER(#REF!),#REF!&lt;200)</formula>
    </cfRule>
    <cfRule type="expression" dxfId="0" priority="663" stopIfTrue="1">
      <formula>AND(ISNUMBER(#REF!),#REF!&lt;200)</formula>
    </cfRule>
    <cfRule type="expression" dxfId="0" priority="664" stopIfTrue="1">
      <formula>AND(ISNUMBER(#REF!),#REF!&lt;200)</formula>
    </cfRule>
    <cfRule type="expression" dxfId="0" priority="665" stopIfTrue="1">
      <formula>AND(ISNUMBER(#REF!),#REF!&lt;200)</formula>
    </cfRule>
    <cfRule type="expression" dxfId="0" priority="666" stopIfTrue="1">
      <formula>AND(ISNUMBER(#REF!),#REF!&lt;200)</formula>
    </cfRule>
  </conditionalFormatting>
  <conditionalFormatting sqref="K978:M978">
    <cfRule type="expression" dxfId="0" priority="1059" stopIfTrue="1">
      <formula>AND(ISNUMBER(#REF!),$Q981&lt;200)</formula>
    </cfRule>
    <cfRule type="expression" dxfId="0" priority="1060" stopIfTrue="1">
      <formula>AND(ISNUMBER(#REF!),$Q981&lt;200)</formula>
    </cfRule>
  </conditionalFormatting>
  <conditionalFormatting sqref="N978:P978">
    <cfRule type="expression" dxfId="0" priority="667" stopIfTrue="1">
      <formula>AND(ISNUMBER(#REF!),$Q989&lt;200)</formula>
    </cfRule>
    <cfRule type="expression" dxfId="0" priority="668" stopIfTrue="1">
      <formula>AND(ISNUMBER(#REF!),#REF!&lt;200)</formula>
    </cfRule>
    <cfRule type="expression" dxfId="0" priority="669" stopIfTrue="1">
      <formula>AND(ISNUMBER(#REF!),$Q989&lt;200)</formula>
    </cfRule>
    <cfRule type="expression" dxfId="0" priority="670" stopIfTrue="1">
      <formula>AND(ISNUMBER(#REF!),#REF!&lt;200)</formula>
    </cfRule>
  </conditionalFormatting>
  <conditionalFormatting sqref="K979:P979">
    <cfRule type="expression" dxfId="0" priority="1057" stopIfTrue="1">
      <formula>AND(ISNUMBER(#REF!),$Q982&lt;200)</formula>
    </cfRule>
    <cfRule type="expression" dxfId="0" priority="1058" stopIfTrue="1">
      <formula>AND(ISNUMBER(#REF!),$Q982&lt;200)</formula>
    </cfRule>
  </conditionalFormatting>
  <conditionalFormatting sqref="B981">
    <cfRule type="expression" dxfId="0" priority="99" stopIfTrue="1">
      <formula>AND(ISNUMBER(#REF!),$Q990&lt;200)</formula>
    </cfRule>
    <cfRule type="expression" dxfId="0" priority="100" stopIfTrue="1">
      <formula>AND(ISNUMBER(#REF!),#REF!&lt;200)</formula>
    </cfRule>
    <cfRule type="expression" dxfId="0" priority="101" stopIfTrue="1">
      <formula>AND(ISNUMBER(#REF!),$Q990&lt;200)</formula>
    </cfRule>
    <cfRule type="expression" dxfId="0" priority="102" stopIfTrue="1">
      <formula>AND(ISNUMBER(#REF!),#REF!&lt;200)</formula>
    </cfRule>
  </conditionalFormatting>
  <conditionalFormatting sqref="E981">
    <cfRule type="expression" dxfId="0" priority="81" stopIfTrue="1">
      <formula>AND(ISNUMBER(#REF!),$Q990&lt;200)</formula>
    </cfRule>
    <cfRule type="expression" dxfId="0" priority="82" stopIfTrue="1">
      <formula>AND(ISNUMBER(#REF!),#REF!&lt;200)</formula>
    </cfRule>
    <cfRule type="expression" dxfId="0" priority="83" stopIfTrue="1">
      <formula>AND(ISNUMBER(#REF!),$Q990&lt;200)</formula>
    </cfRule>
    <cfRule type="expression" dxfId="0" priority="84" stopIfTrue="1">
      <formula>AND(ISNUMBER(#REF!),#REF!&lt;200)</formula>
    </cfRule>
  </conditionalFormatting>
  <conditionalFormatting sqref="K981:P981">
    <cfRule type="expression" dxfId="0" priority="610" stopIfTrue="1">
      <formula>AND(ISNUMBER(#REF!),$Q990&lt;200)</formula>
    </cfRule>
    <cfRule type="expression" dxfId="0" priority="611" stopIfTrue="1">
      <formula>AND(ISNUMBER(#REF!),#REF!&lt;200)</formula>
    </cfRule>
    <cfRule type="expression" dxfId="0" priority="612" stopIfTrue="1">
      <formula>AND(ISNUMBER(#REF!),$Q990&lt;200)</formula>
    </cfRule>
    <cfRule type="expression" dxfId="0" priority="613" stopIfTrue="1">
      <formula>AND(ISNUMBER(#REF!),#REF!&lt;200)</formula>
    </cfRule>
  </conditionalFormatting>
  <conditionalFormatting sqref="C988:F988">
    <cfRule type="expression" dxfId="0" priority="602" stopIfTrue="1">
      <formula>AND(ISNUMBER(#REF!),$Q991&lt;200)</formula>
    </cfRule>
    <cfRule type="expression" dxfId="0" priority="603" stopIfTrue="1">
      <formula>AND(ISNUMBER(#REF!),#REF!&lt;200)</formula>
    </cfRule>
    <cfRule type="expression" dxfId="0" priority="606" stopIfTrue="1">
      <formula>AND(ISNUMBER(#REF!),$Q991&lt;200)</formula>
    </cfRule>
    <cfRule type="expression" dxfId="0" priority="607" stopIfTrue="1">
      <formula>AND(ISNUMBER(#REF!),#REF!&lt;200)</formula>
    </cfRule>
  </conditionalFormatting>
  <conditionalFormatting sqref="K988:P988">
    <cfRule type="expression" dxfId="0" priority="604" stopIfTrue="1">
      <formula>AND(ISNUMBER(#REF!),#REF!&lt;200)</formula>
    </cfRule>
    <cfRule type="expression" dxfId="0" priority="605" stopIfTrue="1">
      <formula>AND(ISNUMBER(#REF!),#REF!&lt;200)</formula>
    </cfRule>
    <cfRule type="expression" dxfId="0" priority="608" stopIfTrue="1">
      <formula>AND(ISNUMBER(#REF!),#REF!&lt;200)</formula>
    </cfRule>
    <cfRule type="expression" dxfId="0" priority="609" stopIfTrue="1">
      <formula>AND(ISNUMBER(#REF!),#REF!&lt;200)</formula>
    </cfRule>
  </conditionalFormatting>
  <conditionalFormatting sqref="C989:F989">
    <cfRule type="expression" dxfId="0" priority="671" stopIfTrue="1">
      <formula>AND(ISNUMBER(#REF!),$Q992&lt;200)</formula>
    </cfRule>
    <cfRule type="expression" dxfId="0" priority="672" stopIfTrue="1">
      <formula>AND(ISNUMBER(#REF!),$Q992&lt;200)</formula>
    </cfRule>
    <cfRule type="expression" dxfId="0" priority="673" stopIfTrue="1">
      <formula>AND(ISNUMBER(#REF!),$J992&lt;200)</formula>
    </cfRule>
  </conditionalFormatting>
  <conditionalFormatting sqref="K989:P989">
    <cfRule type="expression" dxfId="0" priority="674" stopIfTrue="1">
      <formula>AND(ISNUMBER(#REF!),#REF!&lt;200)</formula>
    </cfRule>
    <cfRule type="expression" dxfId="0" priority="675" stopIfTrue="1">
      <formula>AND(ISNUMBER(#REF!),#REF!&lt;200)</formula>
    </cfRule>
  </conditionalFormatting>
  <conditionalFormatting sqref="C990:F990">
    <cfRule type="expression" dxfId="0" priority="676" stopIfTrue="1">
      <formula>AND(ISNUMBER(#REF!),$Q993&lt;200)</formula>
    </cfRule>
    <cfRule type="expression" dxfId="0" priority="677" stopIfTrue="1">
      <formula>AND(ISNUMBER(#REF!),$Q993&lt;200)</formula>
    </cfRule>
    <cfRule type="expression" dxfId="0" priority="678" stopIfTrue="1">
      <formula>AND(ISNUMBER(#REF!),$J993&lt;200)</formula>
    </cfRule>
    <cfRule type="expression" dxfId="0" priority="679" stopIfTrue="1">
      <formula>AND(ISNUMBER(#REF!),$K993&lt;200)</formula>
    </cfRule>
  </conditionalFormatting>
  <conditionalFormatting sqref="H990">
    <cfRule type="expression" dxfId="0" priority="680" stopIfTrue="1">
      <formula>AND(ISNUMBER(#REF!),#REF!&lt;200)</formula>
    </cfRule>
    <cfRule type="expression" dxfId="0" priority="681" stopIfTrue="1">
      <formula>AND(ISNUMBER(#REF!),#REF!&lt;200)</formula>
    </cfRule>
  </conditionalFormatting>
  <conditionalFormatting sqref="K990:P990">
    <cfRule type="expression" dxfId="0" priority="683" stopIfTrue="1">
      <formula>AND(ISNUMBER(#REF!),#REF!&lt;200)</formula>
    </cfRule>
    <cfRule type="expression" dxfId="0" priority="684" stopIfTrue="1">
      <formula>AND(ISNUMBER(#REF!),#REF!&lt;200)</formula>
    </cfRule>
    <cfRule type="expression" dxfId="0" priority="685" stopIfTrue="1">
      <formula>AND(ISNUMBER(#REF!),#REF!&lt;200)</formula>
    </cfRule>
  </conditionalFormatting>
  <conditionalFormatting sqref="C991:F991">
    <cfRule type="expression" dxfId="0" priority="686" stopIfTrue="1">
      <formula>AND(ISNUMBER(#REF!),#REF!&lt;200)</formula>
    </cfRule>
    <cfRule type="expression" dxfId="0" priority="687" stopIfTrue="1">
      <formula>AND(ISNUMBER(#REF!),#REF!&lt;200)</formula>
    </cfRule>
    <cfRule type="expression" dxfId="0" priority="688" stopIfTrue="1">
      <formula>AND(ISNUMBER(#REF!),#REF!&lt;200)</formula>
    </cfRule>
    <cfRule type="expression" dxfId="0" priority="689" stopIfTrue="1">
      <formula>AND(ISNUMBER(#REF!),#REF!&lt;200)</formula>
    </cfRule>
    <cfRule type="expression" dxfId="0" priority="690" stopIfTrue="1">
      <formula>AND(ISNUMBER(#REF!),#REF!&lt;200)</formula>
    </cfRule>
  </conditionalFormatting>
  <conditionalFormatting sqref="H991">
    <cfRule type="expression" dxfId="0" priority="702" stopIfTrue="1">
      <formula>AND(ISNUMBER(#REF!),#REF!&lt;200)</formula>
    </cfRule>
    <cfRule type="expression" dxfId="0" priority="703" stopIfTrue="1">
      <formula>AND(ISNUMBER(#REF!),#REF!&lt;200)</formula>
    </cfRule>
  </conditionalFormatting>
  <conditionalFormatting sqref="K991:P991">
    <cfRule type="expression" dxfId="0" priority="705" stopIfTrue="1">
      <formula>AND(ISNUMBER(#REF!),#REF!&lt;200)</formula>
    </cfRule>
    <cfRule type="expression" dxfId="0" priority="706" stopIfTrue="1">
      <formula>AND(ISNUMBER(#REF!),#REF!&lt;200)</formula>
    </cfRule>
    <cfRule type="expression" dxfId="0" priority="707" stopIfTrue="1">
      <formula>AND(ISNUMBER(#REF!),#REF!&lt;200)</formula>
    </cfRule>
  </conditionalFormatting>
  <conditionalFormatting sqref="C992:F992">
    <cfRule type="expression" dxfId="0" priority="691" stopIfTrue="1">
      <formula>AND(ISNUMBER(#REF!),$Q994&lt;200)</formula>
    </cfRule>
    <cfRule type="expression" dxfId="0" priority="692" stopIfTrue="1">
      <formula>AND(ISNUMBER(#REF!),$Q994&lt;200)</formula>
    </cfRule>
    <cfRule type="expression" dxfId="0" priority="693" stopIfTrue="1">
      <formula>AND(ISNUMBER(#REF!),#REF!&lt;200)</formula>
    </cfRule>
    <cfRule type="expression" dxfId="0" priority="694" stopIfTrue="1">
      <formula>AND(ISNUMBER(#REF!),$J994&lt;200)</formula>
    </cfRule>
    <cfRule type="expression" dxfId="0" priority="695" stopIfTrue="1">
      <formula>AND(ISNUMBER(#REF!),$K994&lt;200)</formula>
    </cfRule>
  </conditionalFormatting>
  <conditionalFormatting sqref="H992">
    <cfRule type="expression" dxfId="0" priority="696" stopIfTrue="1">
      <formula>AND(ISNUMBER(#REF!),$K996&lt;200)</formula>
    </cfRule>
    <cfRule type="expression" dxfId="0" priority="697" stopIfTrue="1">
      <formula>AND(ISNUMBER(#REF!),$J996&lt;200)</formula>
    </cfRule>
  </conditionalFormatting>
  <conditionalFormatting sqref="K992:P992">
    <cfRule type="expression" dxfId="0" priority="699" stopIfTrue="1">
      <formula>AND(ISNUMBER(#REF!),#REF!&lt;200)</formula>
    </cfRule>
    <cfRule type="expression" dxfId="0" priority="700" stopIfTrue="1">
      <formula>AND(ISNUMBER(#REF!),$Q996&lt;200)</formula>
    </cfRule>
    <cfRule type="expression" dxfId="0" priority="701" stopIfTrue="1">
      <formula>AND(ISNUMBER(#REF!),#REF!&lt;200)</formula>
    </cfRule>
  </conditionalFormatting>
  <conditionalFormatting sqref="C993:F993">
    <cfRule type="expression" dxfId="0" priority="618" stopIfTrue="1">
      <formula>AND(ISNUMBER(#REF!),$Q997&lt;200)</formula>
    </cfRule>
    <cfRule type="expression" dxfId="0" priority="622" stopIfTrue="1">
      <formula>AND(ISNUMBER(#REF!),$Q997&lt;200)</formula>
    </cfRule>
    <cfRule type="expression" dxfId="0" priority="623" stopIfTrue="1">
      <formula>AND(ISNUMBER(#REF!),#REF!&lt;200)</formula>
    </cfRule>
    <cfRule type="expression" dxfId="0" priority="626" stopIfTrue="1">
      <formula>AND(ISNUMBER(#REF!),$J997&lt;200)</formula>
    </cfRule>
    <cfRule type="expression" dxfId="0" priority="628" stopIfTrue="1">
      <formula>AND(ISNUMBER(#REF!),$K997&lt;200)</formula>
    </cfRule>
    <cfRule type="expression" dxfId="0" priority="630" stopIfTrue="1">
      <formula>AND(ISNUMBER(#REF!),$J997&lt;200)</formula>
    </cfRule>
  </conditionalFormatting>
  <conditionalFormatting sqref="H993">
    <cfRule type="expression" dxfId="0" priority="627" stopIfTrue="1">
      <formula>AND(ISNUMBER(#REF!),$J998&lt;200)</formula>
    </cfRule>
    <cfRule type="expression" dxfId="0" priority="629" stopIfTrue="1">
      <formula>AND(ISNUMBER(#REF!),$K998&lt;200)</formula>
    </cfRule>
  </conditionalFormatting>
  <conditionalFormatting sqref="K993:P993">
    <cfRule type="expression" dxfId="0" priority="621" stopIfTrue="1">
      <formula>AND(ISNUMBER(#REF!),#REF!&lt;200)</formula>
    </cfRule>
    <cfRule type="expression" dxfId="0" priority="624" stopIfTrue="1">
      <formula>AND(ISNUMBER(#REF!),$Q998&lt;200)</formula>
    </cfRule>
    <cfRule type="expression" dxfId="0" priority="625" stopIfTrue="1">
      <formula>AND(ISNUMBER(#REF!),#REF!&lt;200)</formula>
    </cfRule>
  </conditionalFormatting>
  <conditionalFormatting sqref="K993:N993">
    <cfRule type="cellIs" priority="571" stopIfTrue="1" operator="greaterThan">
      <formula>400000</formula>
    </cfRule>
  </conditionalFormatting>
  <conditionalFormatting sqref="H58540:P58540">
    <cfRule type="expression" dxfId="0" priority="1028" stopIfTrue="1">
      <formula>AND(ISNUMBER(#REF!),$Q65612&lt;200)</formula>
    </cfRule>
  </conditionalFormatting>
  <conditionalFormatting sqref="C58541:G58541">
    <cfRule type="expression" dxfId="0" priority="1029" stopIfTrue="1">
      <formula>AND(ISNUMBER(#REF!),$Q65612&lt;200)</formula>
    </cfRule>
  </conditionalFormatting>
  <conditionalFormatting sqref="I58543:Q58543">
    <cfRule type="expression" dxfId="0" priority="1017" stopIfTrue="1">
      <formula>AND(ISNUMBER(#REF!),#REF!&lt;200)</formula>
    </cfRule>
  </conditionalFormatting>
  <conditionalFormatting sqref="C58544:H58544">
    <cfRule type="expression" dxfId="0" priority="1018" stopIfTrue="1">
      <formula>AND(ISNUMBER(#REF!),#REF!&lt;200)</formula>
    </cfRule>
  </conditionalFormatting>
  <conditionalFormatting sqref="H58547:P58547">
    <cfRule type="expression" dxfId="0" priority="1002" stopIfTrue="1">
      <formula>AND(ISNUMBER(#REF!),$Q65612&lt;200)</formula>
    </cfRule>
  </conditionalFormatting>
  <conditionalFormatting sqref="C58548:G58548">
    <cfRule type="expression" dxfId="0" priority="1003" stopIfTrue="1">
      <formula>AND(ISNUMBER(#REF!),$Q65612&lt;200)</formula>
    </cfRule>
  </conditionalFormatting>
  <conditionalFormatting sqref="I58550:Q58550">
    <cfRule type="expression" dxfId="0" priority="991" stopIfTrue="1">
      <formula>AND(ISNUMBER(#REF!),#REF!&lt;200)</formula>
    </cfRule>
  </conditionalFormatting>
  <conditionalFormatting sqref="C58551:H58551">
    <cfRule type="expression" dxfId="0" priority="992" stopIfTrue="1">
      <formula>AND(ISNUMBER(#REF!),#REF!&lt;200)</formula>
    </cfRule>
  </conditionalFormatting>
  <conditionalFormatting sqref="H58564:P58564">
    <cfRule type="expression" dxfId="0" priority="1035" stopIfTrue="1">
      <formula>AND(ISNUMBER(#REF!),$Q65612&lt;200)</formula>
    </cfRule>
  </conditionalFormatting>
  <conditionalFormatting sqref="C58565:G58565">
    <cfRule type="expression" dxfId="0" priority="1036" stopIfTrue="1">
      <formula>AND(ISNUMBER(#REF!),$Q65612&lt;200)</formula>
    </cfRule>
  </conditionalFormatting>
  <conditionalFormatting sqref="G58566:I58566">
    <cfRule type="expression" dxfId="0" priority="1025" stopIfTrue="1">
      <formula>AND(ISNUMBER(#REF!),$J65612&lt;200)</formula>
    </cfRule>
  </conditionalFormatting>
  <conditionalFormatting sqref="C58567:F58567">
    <cfRule type="expression" dxfId="0" priority="1027" stopIfTrue="1">
      <formula>AND(ISNUMBER(#REF!),$J65612&lt;200)</formula>
    </cfRule>
  </conditionalFormatting>
  <conditionalFormatting sqref="G58569:J58569">
    <cfRule type="expression" dxfId="0" priority="1012" stopIfTrue="1">
      <formula>AND(ISNUMBER(#REF!),$K65612&lt;200)</formula>
    </cfRule>
  </conditionalFormatting>
  <conditionalFormatting sqref="C58570:F58570">
    <cfRule type="expression" dxfId="0" priority="1014" stopIfTrue="1">
      <formula>AND(ISNUMBER(#REF!),$K65612&lt;200)</formula>
    </cfRule>
  </conditionalFormatting>
  <conditionalFormatting sqref="G58573:I58573">
    <cfRule type="expression" dxfId="0" priority="996" stopIfTrue="1">
      <formula>AND(ISNUMBER(#REF!),$J65612&lt;200)</formula>
    </cfRule>
  </conditionalFormatting>
  <conditionalFormatting sqref="C58574:F58574">
    <cfRule type="expression" dxfId="0" priority="998" stopIfTrue="1">
      <formula>AND(ISNUMBER(#REF!),$J65612&lt;200)</formula>
    </cfRule>
  </conditionalFormatting>
  <conditionalFormatting sqref="G58576:J58576">
    <cfRule type="expression" dxfId="0" priority="986" stopIfTrue="1">
      <formula>AND(ISNUMBER(#REF!),$K65612&lt;200)</formula>
    </cfRule>
  </conditionalFormatting>
  <conditionalFormatting sqref="C58577:F58577">
    <cfRule type="expression" dxfId="0" priority="988" stopIfTrue="1">
      <formula>AND(ISNUMBER(#REF!),$K65612&lt;200)</formula>
    </cfRule>
  </conditionalFormatting>
  <conditionalFormatting sqref="H58645:P58645">
    <cfRule type="expression" dxfId="0" priority="1030" stopIfTrue="1">
      <formula>AND(ISNUMBER(#REF!),$Q65612&lt;200)</formula>
    </cfRule>
  </conditionalFormatting>
  <conditionalFormatting sqref="C58646:G58646">
    <cfRule type="expression" dxfId="0" priority="1031" stopIfTrue="1">
      <formula>AND(ISNUMBER(#REF!),$Q65612&lt;200)</formula>
    </cfRule>
  </conditionalFormatting>
  <conditionalFormatting sqref="I58648:Q58648">
    <cfRule type="expression" dxfId="0" priority="1019" stopIfTrue="1">
      <formula>AND(ISNUMBER(#REF!),#REF!&lt;200)</formula>
    </cfRule>
  </conditionalFormatting>
  <conditionalFormatting sqref="C58649:H58649">
    <cfRule type="expression" dxfId="0" priority="1020" stopIfTrue="1">
      <formula>AND(ISNUMBER(#REF!),#REF!&lt;200)</formula>
    </cfRule>
  </conditionalFormatting>
  <conditionalFormatting sqref="H58649:P58649">
    <cfRule type="expression" dxfId="0" priority="1006" stopIfTrue="1">
      <formula>AND(ISNUMBER(#REF!),$Q65612&lt;200)</formula>
    </cfRule>
  </conditionalFormatting>
  <conditionalFormatting sqref="C58650:G58650">
    <cfRule type="expression" dxfId="0" priority="1007" stopIfTrue="1">
      <formula>AND(ISNUMBER(#REF!),$Q65612&lt;200)</formula>
    </cfRule>
  </conditionalFormatting>
  <conditionalFormatting sqref="H58652:P58652">
    <cfRule type="expression" dxfId="0" priority="1004" stopIfTrue="1">
      <formula>AND(ISNUMBER(#REF!),$Q65612&lt;200)</formula>
    </cfRule>
  </conditionalFormatting>
  <conditionalFormatting sqref="C58653:G58653">
    <cfRule type="expression" dxfId="0" priority="1005" stopIfTrue="1">
      <formula>AND(ISNUMBER(#REF!),$Q65612&lt;200)</formula>
    </cfRule>
  </conditionalFormatting>
  <conditionalFormatting sqref="I58655:Q58655">
    <cfRule type="expression" dxfId="0" priority="993" stopIfTrue="1">
      <formula>AND(ISNUMBER(#REF!),#REF!&lt;200)</formula>
    </cfRule>
  </conditionalFormatting>
  <conditionalFormatting sqref="C58656:H58656">
    <cfRule type="expression" dxfId="0" priority="994" stopIfTrue="1">
      <formula>AND(ISNUMBER(#REF!),#REF!&lt;200)</formula>
    </cfRule>
  </conditionalFormatting>
  <conditionalFormatting sqref="P907:P908">
    <cfRule type="expression" dxfId="1" priority="1056" stopIfTrue="1">
      <formula>AND(ISNUMBER(#REF!),#REF!&lt;200)</formula>
    </cfRule>
  </conditionalFormatting>
  <conditionalFormatting sqref="P909:P910">
    <cfRule type="expression" dxfId="1" priority="74" stopIfTrue="1">
      <formula>AND(ISNUMBER(#REF!),#REF!&lt;200)</formula>
    </cfRule>
  </conditionalFormatting>
  <conditionalFormatting sqref="Q996:Q65610">
    <cfRule type="cellIs" priority="1032" stopIfTrue="1" operator="greaterThan">
      <formula>400000</formula>
    </cfRule>
  </conditionalFormatting>
  <conditionalFormatting sqref="C907:E910 D911:D913 H907:H913">
    <cfRule type="expression" dxfId="1" priority="75" stopIfTrue="1">
      <formula>AND(ISNUMBER(#REF!),#REF!&lt;200)</formula>
    </cfRule>
  </conditionalFormatting>
  <conditionalFormatting sqref="K907:O910 K911:K913">
    <cfRule type="cellIs" dxfId="2" priority="76" stopIfTrue="1" operator="greaterThan">
      <formula>400000</formula>
    </cfRule>
  </conditionalFormatting>
  <conditionalFormatting sqref="E911:E913 C911:C912">
    <cfRule type="expression" dxfId="1" priority="77" stopIfTrue="1">
      <formula>AND(ISNUMBER(#REF!),#REF!&lt;200)</formula>
    </cfRule>
  </conditionalFormatting>
  <conditionalFormatting sqref="L911:P913">
    <cfRule type="expression" dxfId="1" priority="80" stopIfTrue="1">
      <formula>AND(ISNUMBER(#REF!),#REF!&lt;200)</formula>
    </cfRule>
  </conditionalFormatting>
  <conditionalFormatting sqref="F967 C967:D967 C966:F966 C974:D974 C979:D979 F979 F974 C975:F976 C989:F990 H990">
    <cfRule type="expression" dxfId="0" priority="578" stopIfTrue="1">
      <formula>AND(ISNUMBER(#REF!),#REF!&lt;200)</formula>
    </cfRule>
  </conditionalFormatting>
  <conditionalFormatting sqref="C967:D967 F967">
    <cfRule type="expression" dxfId="0" priority="637" stopIfTrue="1">
      <formula>AND(ISNUMBER(#REF!),#REF!&lt;200)</formula>
    </cfRule>
    <cfRule type="expression" dxfId="0" priority="638" stopIfTrue="1">
      <formula>AND(ISNUMBER(#REF!),$Q975&lt;200)</formula>
    </cfRule>
    <cfRule type="expression" dxfId="0" priority="639" stopIfTrue="1">
      <formula>AND(ISNUMBER(#REF!),#REF!&lt;200)</formula>
    </cfRule>
    <cfRule type="expression" dxfId="0" priority="640" stopIfTrue="1">
      <formula>AND(ISNUMBER(#REF!),$Q975&lt;200)</formula>
    </cfRule>
  </conditionalFormatting>
  <conditionalFormatting sqref="C974:D974 F974">
    <cfRule type="expression" dxfId="0" priority="647" stopIfTrue="1">
      <formula>AND(ISNUMBER(#REF!),$Q977&lt;200)</formula>
    </cfRule>
    <cfRule type="expression" dxfId="0" priority="648" stopIfTrue="1">
      <formula>AND(ISNUMBER(#REF!),$Q977&lt;200)</formula>
    </cfRule>
  </conditionalFormatting>
  <conditionalFormatting sqref="C974:D974 F974 C975:F976 C989:F990 F979 C979:D979">
    <cfRule type="expression" dxfId="0" priority="568" stopIfTrue="1">
      <formula>AND(ISNUMBER(#REF!),#REF!&lt;200)</formula>
    </cfRule>
  </conditionalFormatting>
  <conditionalFormatting sqref="N974:P976 K974:M975 K979:P979 K989:P989 K978:M978">
    <cfRule type="expression" dxfId="0" priority="567" stopIfTrue="1">
      <formula>AND(ISNUMBER(#REF!),#REF!&lt;200)</formula>
    </cfRule>
    <cfRule type="expression" dxfId="0" priority="577" stopIfTrue="1">
      <formula>AND(ISNUMBER(#REF!),#REF!&lt;200)</formula>
    </cfRule>
  </conditionalFormatting>
  <conditionalFormatting sqref="C976:F976 C979:D979 F979">
    <cfRule type="expression" dxfId="0" priority="651" stopIfTrue="1">
      <formula>AND(ISNUMBER(#REF!),#REF!&lt;200)</formula>
    </cfRule>
    <cfRule type="expression" dxfId="0" priority="652" stopIfTrue="1">
      <formula>AND(ISNUMBER(#REF!),#REF!&lt;200)</formula>
    </cfRule>
  </conditionalFormatting>
  <conditionalFormatting sqref="D981 F981">
    <cfRule type="expression" dxfId="0" priority="614" stopIfTrue="1">
      <formula>AND(ISNUMBER(#REF!),#REF!&lt;200)</formula>
    </cfRule>
    <cfRule type="expression" dxfId="0" priority="615" stopIfTrue="1">
      <formula>AND(ISNUMBER(#REF!),#REF!&lt;200)</formula>
    </cfRule>
    <cfRule type="expression" dxfId="0" priority="616" stopIfTrue="1">
      <formula>AND(ISNUMBER(#REF!),#REF!&lt;200)</formula>
    </cfRule>
    <cfRule type="expression" dxfId="0" priority="617" stopIfTrue="1">
      <formula>AND(ISNUMBER(#REF!),#REF!&lt;200)</formula>
    </cfRule>
  </conditionalFormatting>
  <conditionalFormatting sqref="K989:N993">
    <cfRule type="cellIs" priority="579" stopIfTrue="1" operator="greaterThan">
      <formula>400000</formula>
    </cfRule>
  </conditionalFormatting>
  <conditionalFormatting sqref="H990 K990:P990">
    <cfRule type="expression" dxfId="0" priority="682" stopIfTrue="1">
      <formula>AND(ISNUMBER(#REF!),#REF!&lt;200)</formula>
    </cfRule>
  </conditionalFormatting>
  <conditionalFormatting sqref="K990:O993">
    <cfRule type="cellIs" priority="574" stopIfTrue="1" operator="greaterThan">
      <formula>400000</formula>
    </cfRule>
  </conditionalFormatting>
  <conditionalFormatting sqref="C991:F993 H991:H993">
    <cfRule type="expression" dxfId="0" priority="619" stopIfTrue="1">
      <formula>AND(ISNUMBER(#REF!),#REF!&lt;200)</formula>
    </cfRule>
  </conditionalFormatting>
  <conditionalFormatting sqref="H991 K991:P991">
    <cfRule type="expression" dxfId="0" priority="704" stopIfTrue="1">
      <formula>AND(ISNUMBER(#REF!),#REF!&lt;200)</formula>
    </cfRule>
  </conditionalFormatting>
  <conditionalFormatting sqref="H992 K992:P992">
    <cfRule type="expression" dxfId="0" priority="698" stopIfTrue="1">
      <formula>AND(ISNUMBER(#REF!),$Q996&lt;200)</formula>
    </cfRule>
  </conditionalFormatting>
  <conditionalFormatting sqref="H993 K993:P993">
    <cfRule type="expression" dxfId="0" priority="620" stopIfTrue="1">
      <formula>AND(ISNUMBER(#REF!),$Q998&lt;200)</formula>
    </cfRule>
  </conditionalFormatting>
  <conditionalFormatting sqref="C996:G58644">
    <cfRule type="expression" dxfId="0" priority="1034" stopIfTrue="1">
      <formula>AND(ISNUMBER(#REF!),$Q1001&lt;200)</formula>
    </cfRule>
  </conditionalFormatting>
  <conditionalFormatting sqref="C996:F58565">
    <cfRule type="expression" dxfId="0" priority="1026" stopIfTrue="1">
      <formula>AND(ISNUMBER(#REF!),$J1001&lt;200)</formula>
    </cfRule>
  </conditionalFormatting>
  <conditionalFormatting sqref="C996:H58647">
    <cfRule type="expression" dxfId="0" priority="1016" stopIfTrue="1">
      <formula>AND(ISNUMBER(#REF!),#REF!&lt;200)</formula>
    </cfRule>
  </conditionalFormatting>
  <conditionalFormatting sqref="C996:F58568">
    <cfRule type="expression" dxfId="0" priority="1013" stopIfTrue="1">
      <formula>AND(ISNUMBER(#REF!),$K1001&lt;200)</formula>
    </cfRule>
  </conditionalFormatting>
  <conditionalFormatting sqref="C996:G58651">
    <cfRule type="expression" dxfId="0" priority="1001" stopIfTrue="1">
      <formula>AND(ISNUMBER(#REF!),$Q1001&lt;200)</formula>
    </cfRule>
  </conditionalFormatting>
  <conditionalFormatting sqref="C996:F58572">
    <cfRule type="expression" dxfId="0" priority="997" stopIfTrue="1">
      <formula>AND(ISNUMBER(#REF!),$J1001&lt;200)</formula>
    </cfRule>
  </conditionalFormatting>
  <conditionalFormatting sqref="C996:H58654">
    <cfRule type="expression" dxfId="0" priority="990" stopIfTrue="1">
      <formula>AND(ISNUMBER(#REF!),#REF!&lt;200)</formula>
    </cfRule>
  </conditionalFormatting>
  <conditionalFormatting sqref="C996:F58575">
    <cfRule type="expression" dxfId="0" priority="987" stopIfTrue="1">
      <formula>AND(ISNUMBER(#REF!),$K1001&lt;200)</formula>
    </cfRule>
  </conditionalFormatting>
  <conditionalFormatting sqref="G996:I58564">
    <cfRule type="expression" dxfId="0" priority="1024" stopIfTrue="1">
      <formula>AND(ISNUMBER(#REF!),$J1002&lt;200)</formula>
    </cfRule>
  </conditionalFormatting>
  <conditionalFormatting sqref="G996:J58567">
    <cfRule type="expression" dxfId="0" priority="1011" stopIfTrue="1">
      <formula>AND(ISNUMBER(#REF!),$K1002&lt;200)</formula>
    </cfRule>
  </conditionalFormatting>
  <conditionalFormatting sqref="G996:I58571">
    <cfRule type="expression" dxfId="0" priority="995" stopIfTrue="1">
      <formula>AND(ISNUMBER(#REF!),$J1002&lt;200)</formula>
    </cfRule>
  </conditionalFormatting>
  <conditionalFormatting sqref="G996:J58574">
    <cfRule type="expression" dxfId="0" priority="985" stopIfTrue="1">
      <formula>AND(ISNUMBER(#REF!),$K1002&lt;200)</formula>
    </cfRule>
  </conditionalFormatting>
  <conditionalFormatting sqref="H996:P58643">
    <cfRule type="expression" dxfId="0" priority="1033" stopIfTrue="1">
      <formula>AND(ISNUMBER(#REF!),$Q1002&lt;200)</formula>
    </cfRule>
  </conditionalFormatting>
  <conditionalFormatting sqref="H996:P58650">
    <cfRule type="expression" dxfId="0" priority="1000" stopIfTrue="1">
      <formula>AND(ISNUMBER(#REF!),$Q1002&lt;200)</formula>
    </cfRule>
  </conditionalFormatting>
  <conditionalFormatting sqref="I996:Q58646">
    <cfRule type="expression" dxfId="0" priority="1015" stopIfTrue="1">
      <formula>AND(ISNUMBER(#REF!),#REF!&lt;200)</formula>
    </cfRule>
  </conditionalFormatting>
  <conditionalFormatting sqref="I996:Q58653">
    <cfRule type="expression" dxfId="0" priority="989" stopIfTrue="1">
      <formula>AND(ISNUMBER(#REF!),#REF!&lt;200)</formula>
    </cfRule>
  </conditionalFormatting>
  <conditionalFormatting sqref="J996:N65610">
    <cfRule type="cellIs" priority="1022" stopIfTrue="1" operator="greaterThan">
      <formula>400000</formula>
    </cfRule>
  </conditionalFormatting>
  <conditionalFormatting sqref="Q996:Q65610 J996:O65610">
    <cfRule type="cellIs" priority="999" stopIfTrue="1" operator="greaterThan">
      <formula>400000</formula>
    </cfRule>
  </conditionalFormatting>
  <conditionalFormatting sqref="K996:O65610">
    <cfRule type="cellIs" priority="1009" stopIfTrue="1" operator="greaterThan">
      <formula>400000</formula>
    </cfRule>
  </conditionalFormatting>
  <conditionalFormatting sqref="H58539:P58539 H58548:P65610 H58541:P58541 C58540:G58540 C58542:G58542 C58549:G65610 H58543:P58544 C58544:G58545">
    <cfRule type="expression" dxfId="0" priority="1037" stopIfTrue="1">
      <formula>AND(ISNUMBER(#REF!),#REF!&lt;200)</formula>
    </cfRule>
  </conditionalFormatting>
  <conditionalFormatting sqref="I58542:Q58542 I58569:Q65610 I58551:Q58567 I58544:Q58544 C58570:H65610 C58543:H58543 C58545:H58545 C58552:H58568 I58546:Q58547 C58547:H58548">
    <cfRule type="expression" dxfId="0" priority="1021" stopIfTrue="1">
      <formula>AND(ISNUMBER(#REF!),#REF!&lt;200)</formula>
    </cfRule>
  </conditionalFormatting>
  <conditionalFormatting sqref="H58546:P58546 H58548:P58548 C58547:G58547 H58550:P58551 I58549:Q58549 Q58576:Q65610 H58555:P65610 Q58558:Q58574 Q58551 C58549:G58552 H58552 C58554:G65610 I58553:Q58554 H58554">
    <cfRule type="expression" dxfId="0" priority="1008" stopIfTrue="1">
      <formula>AND(ISNUMBER(#REF!),#REF!&lt;200)</formula>
    </cfRule>
  </conditionalFormatting>
  <conditionalFormatting sqref="G58565:I58565 G58592:I65610 G58574:I58590 G58567:I58567 G58569:I58570 C58593:F65610 C58566:F58566 C58568:F58568 C58575:F58591 C58570:F58571">
    <cfRule type="expression" dxfId="0" priority="1023" stopIfTrue="1">
      <formula>AND(ISNUMBER(#REF!),#REF!&lt;200)</formula>
    </cfRule>
  </conditionalFormatting>
  <conditionalFormatting sqref="G58568:J58568 G58595:J65610 G58577:J58593 G58570:J58570 G58572:J58573 C58596:F65610 C58569:F58569 C58571:F58571 C58578:F58594 C58573:F58574">
    <cfRule type="expression" dxfId="0" priority="1010" stopIfTrue="1">
      <formula>AND(ISNUMBER(#REF!),#REF!&lt;200)</formula>
    </cfRule>
  </conditionalFormatting>
  <dataValidations count="8">
    <dataValidation type="list" allowBlank="1" showInputMessage="1" showErrorMessage="1" sqref="G11 G19 G30 G31 G35 G44 G47 G57 G58 G64 G71 G73 G74 G76 G77 G78 G82 G85 G87 G88 G89 G90 G91 G92 G103 G104 G105 G112 G114 G118 G119 G120 G126 G127 G129 G132 G138 G140 G142 G143 G148 G149 G150 G151 G153 G154 G155 G156 G243 G247 G248 G252 G253 G254 G255 G259 G260 G261 G262 G263 G270 G271 G272 G273 G277 G278 G279 G280 G282 G286 G287 G288 G289 G290 G291 G292 G293 G299 G319 G327 G328 G354 G355 G356 G359 G360 G361 G362 G363 G426 G988 G989 G992 G993 G12:G18 G20:G21 G53:G54 G83:G84 G93:G94 G116:G117 G124:G125 G146:G147 G157:G242 G245:G246 G249:G251 G256:G258 G264:G269 G274:G276 G283:G285 G294:G295 G296:G297 G301:G303 G335:G336 G364:G366 G990:G991">
      <formula1>"/,2017年,2018年,2019年,2020年,"</formula1>
    </dataValidation>
    <dataValidation type="list" allowBlank="1" showInputMessage="1" showErrorMessage="1" sqref="Q12 Q13 Q21 Q30 Q31 Q32 Q35 Q36 Q42 Q43 Q44 Q45 Q55 Q56 Q57 Q58 Q59 Q62 Q63 Q64 Q65 Q66 Q71 Q72 Q73 Q74 Q76 Q77 Q78 Q82 Q88 Q89 Q90 Q91 Q92 Q103 Q104 Q105 Q106 Q112 Q113 Q114 Q115 Q118 Q119 Q120 Q121 Q122 Q132 Q136 Q137 Q138 Q141 Q142 Q143 Q144 Q145 Q148 Q149 Q150 Q151 Q152 Q153 Q154 Q155 Q156 Q243 Q247 Q248 Q252 Q253 Q254 Q255 Q258 Q259 Q260 Q261 Q262 Q265 Q268 Q269 Q270 Q271 Q272 Q273 Q276 Q277 Q278 Q279 Q280 Q287 Q288 Q292 Q293 Q299 Q319 Q354 Q355 Q359 Q360 Q361 Q362 Q363 Q367 Q406 Q407 Q408 Q422 Q426 Q884 Q885 Q886 Q888 Q889 Q890 Q894 Q895 Q896 Q897 Q899 Q900 Q904 Q905 Q906 Q917 Q935 Q936 Q940 Q942 Q943 Q945 Q949 Q950 Q955 Q966 Q967 Q969 Q976 Q977 Q978 Q979 Q981 Q988 Q989 Q992 Q993 Q6:Q11 Q14:Q16 Q17:Q20 Q22:Q29 Q33:Q34 Q37:Q41 Q46:Q52 Q53:Q54 Q60:Q61 Q67:Q68 Q69:Q70 Q79:Q81 Q83:Q87 Q93:Q94 Q95:Q102 Q107:Q108 Q109:Q111 Q116:Q117 Q123:Q131 Q133:Q135 Q139:Q140 Q146:Q147 Q157:Q238 Q239:Q242 Q245:Q246 Q249:Q251 Q256:Q257 Q263:Q264 Q266:Q267 Q274:Q275 Q281:Q282 Q283:Q284 Q285:Q286 Q289:Q291 Q294:Q295 Q296:Q298 Q301:Q303 Q335:Q336 Q337:Q353 Q356:Q358 Q364:Q366 Q368:Q405 Q409:Q416 Q417:Q418 Q420:Q421 Q423:Q425 Q891:Q892 Q901:Q903 Q914:Q915 Q920:Q925 Q927:Q928 Q929:Q934 Q937:Q939 Q946:Q948 Q974:Q975 Q990:Q991">
      <formula1>"/,发改,工信,教育,科技,民宗,民政,人社,国土,环保,住建,交通,农业,林业,水利,商务,文化,卫计,旅发,扶贫,能源,残联,供销,烟草,通管,电网,社会,"</formula1>
    </dataValidation>
    <dataValidation type="list" allowBlank="1" showInputMessage="1" showErrorMessage="1" sqref="C19 C30 C31 C43 C44 C47 C55 C56 C57 C58 C63 C64 C71 C72 C75 C76 C77 C78 C82 C85 C86 C87 C88 C89 C90 C91 C92 C103 C104 C105 C107 C108 C109 C112 C113 C114 C115 C116 C117 C118 C119 C120 C121 C122 C123 C126 C127 C128 C129 C130 C131 C132 C135 C136 C137 C138 C139 C140 C141 C142 C143 C144 C145 C148 C149 C150 C151 C152 C153 C154 C155 C156 C247 C248 C252 C253 C254 C255 C260 C261 C262 C265 C268 C269 C270 C271 C272 C273 C276 C277 C278 C279 C280 C283 C286 C287 C288 C289 C290 C291 C292 C293 C297 C298 C299 C300 D308 D324 C329 C330 C331 C332 C333 C334 C354 C355 C356 C357 C358 C359 C360 C361 C362 C363 C366 C367 C406 C407 C408 C420 C421 C422 C423 C426 C884 C885 C886 C888 C889 C890 C894 C895 C896 C897 C898 C899 C904 C905 C906 C914 C917 C918 C919 C927 C935 C936 C937 C938 C939 C942 C943 C949 C950 C955 C965 C966 C967 C969 C976 C977 C978 C979 C988 C989 C992 C993 C12:C18 C20:C21 C32:C36 C37:C40 C41:C42 C45:C46 C48:C52 C53:C54 C59:C62 C65:C66 C67:C68 C69:C70 C73:C74 C79:C81 C83:C84 C93:C94 C95:C102 C110:C111 C124:C125 C133:C134 C146:C147 C245:C246 C249:C251 C256:C257 C263:C264 C266:C267 C274:C275 C281:C282 C284:C285 C294:C295 C301:C303 C304:C328 C335:C336 C364:C365 C368:C405 C409:C416 C417:C418 C424:C425 C891:C892 C901:C903 C915:C916 C920:C924 C925:C926 C944:C945 C946:C948 C974:C975 C990:C991">
      <formula1>"新建,改扩建,"</formula1>
    </dataValidation>
    <dataValidation type="list" allowBlank="1" showInputMessage="1" showErrorMessage="1" sqref="H42 G43 H43 G55 H55 G56 G63 H63 G65 G75 H75 G113 H113 G115 H115 G136 H136 G137 H137 G152 H152 G300 H300 G22:G29 G32:G34 G37:G40 G41:G42 G45:G46 G48:G52 G59:G62 G66:G68 G69:G70 G79:G81 G95:G102 G110:G111 H22:H29 H37:H41 H45:H46 H48:H52 H69:H70 H79:H81 H95:H102 H110:H111">
      <formula1>"2016年,2017年,2018年,2019年,2020年,"</formula1>
    </dataValidation>
    <dataValidation type="list" allowBlank="1" showInputMessage="1" showErrorMessage="1" sqref="G121 G122 G123 G128 G130 G131 G135 G139 G133:G134">
      <formula1>"/,2018年,2019年,2020年,"</formula1>
    </dataValidation>
    <dataValidation type="list" allowBlank="1" showInputMessage="1" showErrorMessage="1" sqref="G141 G144:G145">
      <formula1>"/,2016年,2017年,2018年,2019年,2020年,"</formula1>
    </dataValidation>
    <dataValidation type="list" allowBlank="1" showInputMessage="1" showErrorMessage="1" sqref="C427 C428 C429 C439 C455 C893 C956 C970 C980 C430:C438 C440:C454 C456:C457 C458:C883 C907:C908 C909:C910 C957:C964 C971:C973 C982:C987">
      <formula1>"新建,改扩建"</formula1>
    </dataValidation>
    <dataValidation type="list" allowBlank="1" showInputMessage="1" showErrorMessage="1" sqref="Q427 Q428 Q439 Q455 Q893 Q956 Q965 Q968 Q980 Q429:Q438 Q440:Q454 Q456:Q883 Q951:Q954 Q957:Q964 Q970:Q973 Q982:Q987">
      <formula1>"/,发改,工信,教育,科技,民宗,民政,人社,国土,环保,住建,交通,农业,林业,水利,商务,文化,卫计,旅发,扶贫,能源,残联,供销,烟草,通管,电网,社会"</formula1>
    </dataValidation>
  </dataValidations>
  <pageMargins left="0.393055555555556" right="0.313888888888889" top="0.751388888888889" bottom="0.751388888888889" header="0.297916666666667" footer="0.297916666666667"/>
  <pageSetup paperSize="9" orientation="landscape" horizontalDpi="600"/>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96"/>
  <sheetViews>
    <sheetView tabSelected="1" workbookViewId="0">
      <pane ySplit="6" topLeftCell="A679" activePane="bottomLeft" state="frozen"/>
      <selection/>
      <selection pane="bottomLeft" activeCell="A147" sqref="$A147:$XFD147"/>
    </sheetView>
  </sheetViews>
  <sheetFormatPr defaultColWidth="9" defaultRowHeight="14"/>
  <cols>
    <col min="1" max="1" width="24.6090909090909" style="8" customWidth="1"/>
    <col min="2" max="2" width="4.87272727272727" style="82" customWidth="1"/>
    <col min="3" max="3" width="5.2" style="10" customWidth="1"/>
    <col min="4" max="4" width="5.51818181818182" style="11" customWidth="1"/>
    <col min="5" max="5" width="7" style="83" customWidth="1"/>
    <col min="6" max="6" width="28.3636363636364" style="12" customWidth="1"/>
    <col min="7" max="7" width="5.45454545454545" style="10" customWidth="1"/>
    <col min="8" max="8" width="6.42727272727273" style="10" customWidth="1"/>
    <col min="9" max="9" width="6.75454545454545" style="13" customWidth="1"/>
    <col min="10" max="10" width="6.63636363636364" style="13" customWidth="1"/>
    <col min="11" max="11" width="5.63636363636364" style="13" customWidth="1"/>
    <col min="12" max="13" width="5.36363636363636" style="13" customWidth="1"/>
    <col min="14" max="15" width="5.54545454545455" style="13" customWidth="1"/>
    <col min="16" max="16" width="5.72727272727273" style="13" customWidth="1"/>
    <col min="17" max="17" width="4.81818181818182" style="10" customWidth="1"/>
  </cols>
  <sheetData>
    <row r="1" ht="21" spans="1:17">
      <c r="A1" s="14" t="s">
        <v>2170</v>
      </c>
      <c r="B1" s="14"/>
      <c r="C1" s="14"/>
      <c r="D1" s="15"/>
      <c r="E1" s="84"/>
      <c r="F1" s="85"/>
      <c r="G1" s="86"/>
      <c r="H1" s="86"/>
      <c r="I1" s="101"/>
      <c r="J1" s="101"/>
      <c r="K1" s="39"/>
      <c r="L1" s="39"/>
      <c r="M1" s="39"/>
      <c r="N1" s="39"/>
      <c r="O1" s="39"/>
      <c r="P1" s="39"/>
      <c r="Q1" s="14"/>
    </row>
    <row r="2" spans="1:17">
      <c r="A2" s="17" t="s">
        <v>1</v>
      </c>
      <c r="B2" s="18"/>
      <c r="C2" s="18"/>
      <c r="D2" s="19"/>
      <c r="E2" s="87"/>
      <c r="F2" s="88"/>
      <c r="G2" s="89"/>
      <c r="H2" s="89"/>
      <c r="I2" s="40"/>
      <c r="J2" s="40"/>
      <c r="K2" s="40"/>
      <c r="L2" s="40"/>
      <c r="M2" s="40"/>
      <c r="N2" s="40"/>
      <c r="O2" s="40" t="s">
        <v>2</v>
      </c>
      <c r="P2" s="40"/>
      <c r="Q2" s="18"/>
    </row>
    <row r="3" s="72" customFormat="1" spans="1:17">
      <c r="A3" s="20" t="s">
        <v>3</v>
      </c>
      <c r="B3" s="90" t="s">
        <v>4</v>
      </c>
      <c r="C3" s="20" t="s">
        <v>5</v>
      </c>
      <c r="D3" s="21" t="s">
        <v>6</v>
      </c>
      <c r="E3" s="91"/>
      <c r="F3" s="92"/>
      <c r="G3" s="20" t="s">
        <v>7</v>
      </c>
      <c r="H3" s="93" t="s">
        <v>8</v>
      </c>
      <c r="I3" s="24" t="s">
        <v>9</v>
      </c>
      <c r="J3" s="24"/>
      <c r="K3" s="24"/>
      <c r="L3" s="24"/>
      <c r="M3" s="24"/>
      <c r="N3" s="24"/>
      <c r="O3" s="24"/>
      <c r="P3" s="24"/>
      <c r="Q3" s="23" t="s">
        <v>10</v>
      </c>
    </row>
    <row r="4" s="72" customFormat="1" spans="1:17">
      <c r="A4" s="20"/>
      <c r="B4" s="90"/>
      <c r="C4" s="20"/>
      <c r="D4" s="21" t="s">
        <v>11</v>
      </c>
      <c r="E4" s="91" t="s">
        <v>12</v>
      </c>
      <c r="F4" s="92" t="s">
        <v>13</v>
      </c>
      <c r="G4" s="20"/>
      <c r="H4" s="93"/>
      <c r="I4" s="41" t="s">
        <v>14</v>
      </c>
      <c r="J4" s="24" t="s">
        <v>15</v>
      </c>
      <c r="K4" s="24"/>
      <c r="L4" s="24"/>
      <c r="M4" s="24"/>
      <c r="N4" s="24" t="s">
        <v>572</v>
      </c>
      <c r="O4" s="24" t="s">
        <v>573</v>
      </c>
      <c r="P4" s="24" t="s">
        <v>574</v>
      </c>
      <c r="Q4" s="23"/>
    </row>
    <row r="5" s="72" customFormat="1" ht="57" customHeight="1" spans="1:17">
      <c r="A5" s="20"/>
      <c r="B5" s="90"/>
      <c r="C5" s="20"/>
      <c r="D5" s="21"/>
      <c r="E5" s="91"/>
      <c r="F5" s="92"/>
      <c r="G5" s="20"/>
      <c r="H5" s="93"/>
      <c r="I5" s="41"/>
      <c r="J5" s="41" t="s">
        <v>19</v>
      </c>
      <c r="K5" s="24" t="s">
        <v>20</v>
      </c>
      <c r="L5" s="24" t="s">
        <v>21</v>
      </c>
      <c r="M5" s="24" t="s">
        <v>22</v>
      </c>
      <c r="N5" s="24"/>
      <c r="O5" s="24"/>
      <c r="P5" s="24"/>
      <c r="Q5" s="23"/>
    </row>
    <row r="6" s="72" customFormat="1" ht="17" customHeight="1" spans="1:17">
      <c r="A6" s="23" t="s">
        <v>23</v>
      </c>
      <c r="B6" s="24">
        <f>SUM(B7,B200,B220,B226,B263,B279,B305,B313,B324)</f>
        <v>621</v>
      </c>
      <c r="C6" s="23" t="s">
        <v>24</v>
      </c>
      <c r="D6" s="25" t="s">
        <v>24</v>
      </c>
      <c r="E6" s="94" t="s">
        <v>24</v>
      </c>
      <c r="F6" s="95" t="s">
        <v>24</v>
      </c>
      <c r="G6" s="95" t="s">
        <v>24</v>
      </c>
      <c r="H6" s="95" t="s">
        <v>24</v>
      </c>
      <c r="I6" s="24">
        <f>SUM(J6,N6:P6)</f>
        <v>269148.2771</v>
      </c>
      <c r="J6" s="24">
        <f>SUM(K6:M6)</f>
        <v>119648.944</v>
      </c>
      <c r="K6" s="24">
        <f t="shared" ref="K6:P6" si="0">SUM(K7,K200,K220,K226,K263,K279,K305,K313,K324)</f>
        <v>42887.867</v>
      </c>
      <c r="L6" s="24">
        <f t="shared" si="0"/>
        <v>28211.662</v>
      </c>
      <c r="M6" s="24">
        <f t="shared" si="0"/>
        <v>48549.415</v>
      </c>
      <c r="N6" s="24">
        <f t="shared" si="0"/>
        <v>52652.83</v>
      </c>
      <c r="O6" s="24">
        <f t="shared" si="0"/>
        <v>76760</v>
      </c>
      <c r="P6" s="24">
        <f t="shared" si="0"/>
        <v>20086.5031</v>
      </c>
      <c r="Q6" s="23" t="s">
        <v>24</v>
      </c>
    </row>
    <row r="7" s="73" customFormat="1" ht="16" customHeight="1" spans="1:17">
      <c r="A7" s="26" t="s">
        <v>25</v>
      </c>
      <c r="B7" s="96">
        <f>SUM(B8,B188,B161,B191,B197,B199)</f>
        <v>181</v>
      </c>
      <c r="C7" s="28" t="s">
        <v>24</v>
      </c>
      <c r="D7" s="97" t="s">
        <v>24</v>
      </c>
      <c r="E7" s="98" t="s">
        <v>24</v>
      </c>
      <c r="F7" s="99" t="s">
        <v>24</v>
      </c>
      <c r="G7" s="99" t="s">
        <v>24</v>
      </c>
      <c r="H7" s="99" t="s">
        <v>24</v>
      </c>
      <c r="I7" s="27">
        <f t="shared" ref="I7:I70" si="1">SUM(J7,N7:P7)</f>
        <v>142680.0031</v>
      </c>
      <c r="J7" s="27">
        <f t="shared" ref="J7:J70" si="2">SUM(K7:M7)</f>
        <v>23733.5</v>
      </c>
      <c r="K7" s="27">
        <f t="shared" ref="K7:P7" si="3">SUM(K8,K188,K161,K191,K197,K199)</f>
        <v>12439.5</v>
      </c>
      <c r="L7" s="27">
        <f t="shared" si="3"/>
        <v>7648</v>
      </c>
      <c r="M7" s="27">
        <f t="shared" si="3"/>
        <v>3646</v>
      </c>
      <c r="N7" s="27">
        <f t="shared" si="3"/>
        <v>35350</v>
      </c>
      <c r="O7" s="27">
        <f t="shared" si="3"/>
        <v>68310</v>
      </c>
      <c r="P7" s="27">
        <f t="shared" si="3"/>
        <v>15286.5031</v>
      </c>
      <c r="Q7" s="28" t="s">
        <v>24</v>
      </c>
    </row>
    <row r="8" s="6" customFormat="1" ht="16" customHeight="1" spans="1:17">
      <c r="A8" s="31" t="s">
        <v>26</v>
      </c>
      <c r="B8" s="47">
        <f>B9+B133+B141+B150+B156+B159</f>
        <v>154</v>
      </c>
      <c r="C8" s="33" t="s">
        <v>24</v>
      </c>
      <c r="D8" s="49" t="s">
        <v>24</v>
      </c>
      <c r="E8" s="55" t="s">
        <v>24</v>
      </c>
      <c r="F8" s="56" t="s">
        <v>24</v>
      </c>
      <c r="G8" s="56" t="s">
        <v>24</v>
      </c>
      <c r="H8" s="56" t="s">
        <v>24</v>
      </c>
      <c r="I8" s="32">
        <f t="shared" si="1"/>
        <v>126206.0031</v>
      </c>
      <c r="J8" s="32">
        <f t="shared" si="2"/>
        <v>21019.5</v>
      </c>
      <c r="K8" s="32">
        <f t="shared" ref="K8:P8" si="4">K9+K133+K141+K150+K156+K159</f>
        <v>10781.5</v>
      </c>
      <c r="L8" s="32">
        <f t="shared" si="4"/>
        <v>7048</v>
      </c>
      <c r="M8" s="32">
        <f t="shared" si="4"/>
        <v>3190</v>
      </c>
      <c r="N8" s="32">
        <f t="shared" si="4"/>
        <v>30650</v>
      </c>
      <c r="O8" s="32">
        <f t="shared" si="4"/>
        <v>59250</v>
      </c>
      <c r="P8" s="32">
        <f t="shared" si="4"/>
        <v>15286.5031</v>
      </c>
      <c r="Q8" s="33" t="s">
        <v>24</v>
      </c>
    </row>
    <row r="9" s="6" customFormat="1" ht="16" customHeight="1" spans="1:17">
      <c r="A9" s="31" t="s">
        <v>27</v>
      </c>
      <c r="B9" s="47">
        <f>SUM(B10,B70,B77,B84,B125,B132)</f>
        <v>106</v>
      </c>
      <c r="C9" s="33" t="s">
        <v>24</v>
      </c>
      <c r="D9" s="49" t="s">
        <v>24</v>
      </c>
      <c r="E9" s="55" t="s">
        <v>24</v>
      </c>
      <c r="F9" s="56" t="s">
        <v>24</v>
      </c>
      <c r="G9" s="56" t="s">
        <v>24</v>
      </c>
      <c r="H9" s="56" t="s">
        <v>24</v>
      </c>
      <c r="I9" s="32">
        <f t="shared" si="1"/>
        <v>69891.0031</v>
      </c>
      <c r="J9" s="32">
        <f t="shared" si="2"/>
        <v>13904.5</v>
      </c>
      <c r="K9" s="32">
        <f t="shared" ref="K9:P9" si="5">SUM(K10,K70,K77,K84,K125,K132)</f>
        <v>7066.5</v>
      </c>
      <c r="L9" s="32">
        <f t="shared" si="5"/>
        <v>5088</v>
      </c>
      <c r="M9" s="32">
        <f t="shared" si="5"/>
        <v>1750</v>
      </c>
      <c r="N9" s="32">
        <f t="shared" si="5"/>
        <v>16050</v>
      </c>
      <c r="O9" s="32">
        <f t="shared" si="5"/>
        <v>25850</v>
      </c>
      <c r="P9" s="32">
        <f t="shared" si="5"/>
        <v>14086.5031</v>
      </c>
      <c r="Q9" s="33" t="s">
        <v>24</v>
      </c>
    </row>
    <row r="10" s="6" customFormat="1" ht="19" spans="1:17">
      <c r="A10" s="31" t="s">
        <v>28</v>
      </c>
      <c r="B10" s="47">
        <f>SUM(B11,B46,B47)</f>
        <v>52</v>
      </c>
      <c r="C10" s="33" t="s">
        <v>24</v>
      </c>
      <c r="D10" s="49" t="s">
        <v>24</v>
      </c>
      <c r="E10" s="55" t="s">
        <v>24</v>
      </c>
      <c r="F10" s="56" t="s">
        <v>24</v>
      </c>
      <c r="G10" s="56" t="s">
        <v>24</v>
      </c>
      <c r="H10" s="56" t="s">
        <v>24</v>
      </c>
      <c r="I10" s="32">
        <f t="shared" si="1"/>
        <v>35673.0031</v>
      </c>
      <c r="J10" s="32">
        <f t="shared" si="2"/>
        <v>6872.5</v>
      </c>
      <c r="K10" s="32">
        <f t="shared" ref="K10:P10" si="6">SUM(K11,K46,K47)</f>
        <v>3046.5</v>
      </c>
      <c r="L10" s="32">
        <f t="shared" si="6"/>
        <v>2626</v>
      </c>
      <c r="M10" s="32">
        <f t="shared" si="6"/>
        <v>1200</v>
      </c>
      <c r="N10" s="32">
        <f t="shared" si="6"/>
        <v>6750</v>
      </c>
      <c r="O10" s="32">
        <f t="shared" si="6"/>
        <v>14800</v>
      </c>
      <c r="P10" s="32">
        <f t="shared" si="6"/>
        <v>7250.5031</v>
      </c>
      <c r="Q10" s="33" t="s">
        <v>24</v>
      </c>
    </row>
    <row r="11" s="6" customFormat="1" ht="16" customHeight="1" spans="1:17">
      <c r="A11" s="31" t="s">
        <v>29</v>
      </c>
      <c r="B11" s="47">
        <f>SUM(B12,B16,B22,B27,B29,B31,B42)</f>
        <v>27</v>
      </c>
      <c r="C11" s="33" t="s">
        <v>24</v>
      </c>
      <c r="D11" s="49" t="s">
        <v>30</v>
      </c>
      <c r="E11" s="55">
        <f>SUM(E12,E16,E22,E27,E29,E31,E42)</f>
        <v>7.8655</v>
      </c>
      <c r="F11" s="100"/>
      <c r="G11" s="56"/>
      <c r="H11" s="56" t="s">
        <v>24</v>
      </c>
      <c r="I11" s="32">
        <f t="shared" si="1"/>
        <v>10347</v>
      </c>
      <c r="J11" s="32">
        <f t="shared" si="2"/>
        <v>2141.5</v>
      </c>
      <c r="K11" s="32">
        <f t="shared" ref="K11:P11" si="7">SUM(K12,K16,K22,K27,K29,K31,K42)</f>
        <v>1091.5</v>
      </c>
      <c r="L11" s="32">
        <f t="shared" si="7"/>
        <v>850</v>
      </c>
      <c r="M11" s="32">
        <f t="shared" si="7"/>
        <v>200</v>
      </c>
      <c r="N11" s="32">
        <f t="shared" si="7"/>
        <v>900</v>
      </c>
      <c r="O11" s="32">
        <f t="shared" si="7"/>
        <v>4300</v>
      </c>
      <c r="P11" s="32">
        <f t="shared" si="7"/>
        <v>3005.5</v>
      </c>
      <c r="Q11" s="33" t="s">
        <v>24</v>
      </c>
    </row>
    <row r="12" s="6" customFormat="1" ht="16" customHeight="1" spans="1:17">
      <c r="A12" s="31" t="s">
        <v>873</v>
      </c>
      <c r="B12" s="47">
        <f>SUM(B13:B15)</f>
        <v>3</v>
      </c>
      <c r="C12" s="33" t="s">
        <v>282</v>
      </c>
      <c r="D12" s="49" t="s">
        <v>30</v>
      </c>
      <c r="E12" s="55">
        <f>SUM(E13:E15)</f>
        <v>0.5505</v>
      </c>
      <c r="F12" s="100"/>
      <c r="G12" s="56"/>
      <c r="H12" s="56"/>
      <c r="I12" s="32">
        <f t="shared" si="1"/>
        <v>851</v>
      </c>
      <c r="J12" s="32">
        <f t="shared" si="2"/>
        <v>150.5</v>
      </c>
      <c r="K12" s="32">
        <f t="shared" ref="K12:P12" si="8">SUM(K13:K15)</f>
        <v>50.5</v>
      </c>
      <c r="L12" s="32">
        <f t="shared" si="8"/>
        <v>100</v>
      </c>
      <c r="M12" s="32">
        <f t="shared" si="8"/>
        <v>0</v>
      </c>
      <c r="N12" s="32">
        <f t="shared" si="8"/>
        <v>0</v>
      </c>
      <c r="O12" s="32">
        <f t="shared" si="8"/>
        <v>450</v>
      </c>
      <c r="P12" s="32">
        <f t="shared" si="8"/>
        <v>250.5</v>
      </c>
      <c r="Q12" s="33"/>
    </row>
    <row r="13" s="6" customFormat="1" ht="16" customHeight="1" spans="1:17">
      <c r="A13" s="31" t="s">
        <v>2171</v>
      </c>
      <c r="B13" s="47">
        <v>1</v>
      </c>
      <c r="C13" s="33" t="s">
        <v>282</v>
      </c>
      <c r="D13" s="49" t="s">
        <v>30</v>
      </c>
      <c r="E13" s="55">
        <v>0.0205</v>
      </c>
      <c r="F13" s="100" t="s">
        <v>2172</v>
      </c>
      <c r="G13" s="56" t="s">
        <v>556</v>
      </c>
      <c r="H13" s="56" t="s">
        <v>115</v>
      </c>
      <c r="I13" s="32">
        <f t="shared" si="1"/>
        <v>41</v>
      </c>
      <c r="J13" s="32">
        <f t="shared" si="2"/>
        <v>20.5</v>
      </c>
      <c r="K13" s="32">
        <f>E13*1000</f>
        <v>20.5</v>
      </c>
      <c r="L13" s="32"/>
      <c r="M13" s="32"/>
      <c r="N13" s="32"/>
      <c r="O13" s="32"/>
      <c r="P13" s="32">
        <f>K13</f>
        <v>20.5</v>
      </c>
      <c r="Q13" s="33" t="s">
        <v>58</v>
      </c>
    </row>
    <row r="14" s="6" customFormat="1" ht="23" customHeight="1" spans="1:17">
      <c r="A14" s="31" t="s">
        <v>2173</v>
      </c>
      <c r="B14" s="47">
        <v>1</v>
      </c>
      <c r="C14" s="33" t="s">
        <v>282</v>
      </c>
      <c r="D14" s="49" t="s">
        <v>30</v>
      </c>
      <c r="E14" s="55">
        <v>0.03</v>
      </c>
      <c r="F14" s="100" t="s">
        <v>2174</v>
      </c>
      <c r="G14" s="56" t="s">
        <v>556</v>
      </c>
      <c r="H14" s="56" t="s">
        <v>115</v>
      </c>
      <c r="I14" s="32">
        <f t="shared" si="1"/>
        <v>60</v>
      </c>
      <c r="J14" s="32">
        <f t="shared" si="2"/>
        <v>30</v>
      </c>
      <c r="K14" s="32">
        <f>E14*1000</f>
        <v>30</v>
      </c>
      <c r="L14" s="32"/>
      <c r="M14" s="32"/>
      <c r="N14" s="32"/>
      <c r="O14" s="32"/>
      <c r="P14" s="32">
        <f>K14</f>
        <v>30</v>
      </c>
      <c r="Q14" s="33" t="s">
        <v>58</v>
      </c>
    </row>
    <row r="15" s="3" customFormat="1" ht="32" customHeight="1" spans="1:17">
      <c r="A15" s="31" t="s">
        <v>2175</v>
      </c>
      <c r="B15" s="47">
        <v>1</v>
      </c>
      <c r="C15" s="33" t="s">
        <v>282</v>
      </c>
      <c r="D15" s="49" t="s">
        <v>30</v>
      </c>
      <c r="E15" s="55">
        <v>0.5</v>
      </c>
      <c r="F15" s="31" t="s">
        <v>2176</v>
      </c>
      <c r="G15" s="33" t="s">
        <v>556</v>
      </c>
      <c r="H15" s="33"/>
      <c r="I15" s="32">
        <f t="shared" si="1"/>
        <v>750</v>
      </c>
      <c r="J15" s="32">
        <f t="shared" si="2"/>
        <v>100</v>
      </c>
      <c r="K15" s="32"/>
      <c r="L15" s="32">
        <v>100</v>
      </c>
      <c r="M15" s="32"/>
      <c r="N15" s="32"/>
      <c r="O15" s="32">
        <v>450</v>
      </c>
      <c r="P15" s="32">
        <v>200</v>
      </c>
      <c r="Q15" s="33" t="s">
        <v>54</v>
      </c>
    </row>
    <row r="16" s="6" customFormat="1" ht="19" customHeight="1" spans="1:17">
      <c r="A16" s="31" t="s">
        <v>871</v>
      </c>
      <c r="B16" s="47">
        <f>SUM(B17:B21)</f>
        <v>5</v>
      </c>
      <c r="C16" s="33" t="s">
        <v>282</v>
      </c>
      <c r="D16" s="49" t="s">
        <v>30</v>
      </c>
      <c r="E16" s="55">
        <f>SUM(E17:E21)</f>
        <v>1.45</v>
      </c>
      <c r="F16" s="100" t="s">
        <v>2177</v>
      </c>
      <c r="G16" s="56"/>
      <c r="H16" s="56"/>
      <c r="I16" s="32">
        <f t="shared" si="1"/>
        <v>1135</v>
      </c>
      <c r="J16" s="32">
        <f t="shared" si="2"/>
        <v>267.5</v>
      </c>
      <c r="K16" s="32">
        <f t="shared" ref="K16:P16" si="9">SUM(K17:K21)</f>
        <v>67.5</v>
      </c>
      <c r="L16" s="32">
        <f t="shared" si="9"/>
        <v>200</v>
      </c>
      <c r="M16" s="32">
        <f t="shared" si="9"/>
        <v>0</v>
      </c>
      <c r="N16" s="32">
        <f t="shared" si="9"/>
        <v>0</v>
      </c>
      <c r="O16" s="32">
        <f t="shared" si="9"/>
        <v>500</v>
      </c>
      <c r="P16" s="32">
        <f t="shared" si="9"/>
        <v>367.5</v>
      </c>
      <c r="Q16" s="33"/>
    </row>
    <row r="17" s="6" customFormat="1" ht="19" customHeight="1" spans="1:17">
      <c r="A17" s="31" t="s">
        <v>2178</v>
      </c>
      <c r="B17" s="47">
        <v>1</v>
      </c>
      <c r="C17" s="33" t="s">
        <v>282</v>
      </c>
      <c r="D17" s="49" t="s">
        <v>30</v>
      </c>
      <c r="E17" s="55">
        <v>0.13</v>
      </c>
      <c r="F17" s="100" t="s">
        <v>2179</v>
      </c>
      <c r="G17" s="56" t="s">
        <v>556</v>
      </c>
      <c r="H17" s="56" t="s">
        <v>115</v>
      </c>
      <c r="I17" s="32">
        <f t="shared" si="1"/>
        <v>39</v>
      </c>
      <c r="J17" s="32">
        <f t="shared" si="2"/>
        <v>19.5</v>
      </c>
      <c r="K17" s="32">
        <f>E17*150</f>
        <v>19.5</v>
      </c>
      <c r="L17" s="32"/>
      <c r="M17" s="32"/>
      <c r="N17" s="32"/>
      <c r="O17" s="32"/>
      <c r="P17" s="32">
        <f>K17</f>
        <v>19.5</v>
      </c>
      <c r="Q17" s="33" t="s">
        <v>58</v>
      </c>
    </row>
    <row r="18" s="6" customFormat="1" ht="19" customHeight="1" spans="1:17">
      <c r="A18" s="31" t="s">
        <v>2180</v>
      </c>
      <c r="B18" s="47">
        <v>1</v>
      </c>
      <c r="C18" s="33" t="s">
        <v>282</v>
      </c>
      <c r="D18" s="49" t="s">
        <v>30</v>
      </c>
      <c r="E18" s="55">
        <v>0.07</v>
      </c>
      <c r="F18" s="100" t="s">
        <v>2181</v>
      </c>
      <c r="G18" s="56" t="s">
        <v>556</v>
      </c>
      <c r="H18" s="56" t="s">
        <v>115</v>
      </c>
      <c r="I18" s="32">
        <f t="shared" si="1"/>
        <v>21</v>
      </c>
      <c r="J18" s="32">
        <f t="shared" si="2"/>
        <v>10.5</v>
      </c>
      <c r="K18" s="32">
        <f>E18*150</f>
        <v>10.5</v>
      </c>
      <c r="L18" s="32"/>
      <c r="M18" s="32"/>
      <c r="N18" s="32"/>
      <c r="O18" s="32"/>
      <c r="P18" s="32">
        <f>K18</f>
        <v>10.5</v>
      </c>
      <c r="Q18" s="33" t="s">
        <v>58</v>
      </c>
    </row>
    <row r="19" s="3" customFormat="1" ht="30" customHeight="1" spans="1:17">
      <c r="A19" s="31" t="s">
        <v>871</v>
      </c>
      <c r="B19" s="47">
        <v>1</v>
      </c>
      <c r="C19" s="33" t="s">
        <v>282</v>
      </c>
      <c r="D19" s="49" t="s">
        <v>30</v>
      </c>
      <c r="E19" s="55">
        <v>1</v>
      </c>
      <c r="F19" s="31" t="s">
        <v>2182</v>
      </c>
      <c r="G19" s="33" t="s">
        <v>556</v>
      </c>
      <c r="H19" s="33"/>
      <c r="I19" s="32">
        <f t="shared" si="1"/>
        <v>1000</v>
      </c>
      <c r="J19" s="32">
        <f t="shared" si="2"/>
        <v>200</v>
      </c>
      <c r="K19" s="32"/>
      <c r="L19" s="32">
        <v>200</v>
      </c>
      <c r="M19" s="32"/>
      <c r="N19" s="32"/>
      <c r="O19" s="32">
        <v>500</v>
      </c>
      <c r="P19" s="32">
        <v>300</v>
      </c>
      <c r="Q19" s="33" t="s">
        <v>54</v>
      </c>
    </row>
    <row r="20" s="6" customFormat="1" customHeight="1" spans="1:17">
      <c r="A20" s="31" t="s">
        <v>2183</v>
      </c>
      <c r="B20" s="47">
        <v>1</v>
      </c>
      <c r="C20" s="33" t="s">
        <v>282</v>
      </c>
      <c r="D20" s="49" t="s">
        <v>30</v>
      </c>
      <c r="E20" s="55">
        <v>0.2</v>
      </c>
      <c r="F20" s="100" t="s">
        <v>2184</v>
      </c>
      <c r="G20" s="56" t="s">
        <v>556</v>
      </c>
      <c r="H20" s="56" t="s">
        <v>115</v>
      </c>
      <c r="I20" s="32">
        <f t="shared" si="1"/>
        <v>60</v>
      </c>
      <c r="J20" s="32">
        <f t="shared" si="2"/>
        <v>30</v>
      </c>
      <c r="K20" s="32">
        <f>E20*150</f>
        <v>30</v>
      </c>
      <c r="L20" s="32"/>
      <c r="M20" s="32"/>
      <c r="N20" s="32"/>
      <c r="O20" s="32"/>
      <c r="P20" s="32">
        <f>K20</f>
        <v>30</v>
      </c>
      <c r="Q20" s="33" t="s">
        <v>58</v>
      </c>
    </row>
    <row r="21" s="6" customFormat="1" customHeight="1" spans="1:17">
      <c r="A21" s="31" t="s">
        <v>855</v>
      </c>
      <c r="B21" s="47">
        <v>1</v>
      </c>
      <c r="C21" s="33" t="s">
        <v>282</v>
      </c>
      <c r="D21" s="49" t="s">
        <v>30</v>
      </c>
      <c r="E21" s="55">
        <v>0.05</v>
      </c>
      <c r="F21" s="100" t="s">
        <v>2185</v>
      </c>
      <c r="G21" s="56" t="s">
        <v>556</v>
      </c>
      <c r="H21" s="56" t="s">
        <v>115</v>
      </c>
      <c r="I21" s="32">
        <f t="shared" si="1"/>
        <v>15</v>
      </c>
      <c r="J21" s="32">
        <f t="shared" si="2"/>
        <v>7.5</v>
      </c>
      <c r="K21" s="32">
        <f>E21*150</f>
        <v>7.5</v>
      </c>
      <c r="L21" s="32"/>
      <c r="M21" s="32"/>
      <c r="N21" s="32"/>
      <c r="O21" s="32"/>
      <c r="P21" s="32">
        <f>K21</f>
        <v>7.5</v>
      </c>
      <c r="Q21" s="33" t="s">
        <v>58</v>
      </c>
    </row>
    <row r="22" s="6" customFormat="1" ht="9.5" spans="1:17">
      <c r="A22" s="31" t="s">
        <v>2186</v>
      </c>
      <c r="B22" s="47">
        <f>SUM(B23:B26)</f>
        <v>4</v>
      </c>
      <c r="C22" s="33" t="s">
        <v>282</v>
      </c>
      <c r="D22" s="49" t="s">
        <v>30</v>
      </c>
      <c r="E22" s="55">
        <f>SUM(E23:E26)</f>
        <v>0.22</v>
      </c>
      <c r="F22" s="100"/>
      <c r="G22" s="56"/>
      <c r="H22" s="56"/>
      <c r="I22" s="32">
        <f t="shared" si="1"/>
        <v>220</v>
      </c>
      <c r="J22" s="32">
        <f t="shared" si="2"/>
        <v>110</v>
      </c>
      <c r="K22" s="32">
        <f t="shared" ref="K22:P22" si="10">SUM(K23:K26)</f>
        <v>110</v>
      </c>
      <c r="L22" s="32">
        <f t="shared" si="10"/>
        <v>0</v>
      </c>
      <c r="M22" s="32">
        <f t="shared" si="10"/>
        <v>0</v>
      </c>
      <c r="N22" s="32">
        <f t="shared" si="10"/>
        <v>0</v>
      </c>
      <c r="O22" s="32">
        <f t="shared" si="10"/>
        <v>0</v>
      </c>
      <c r="P22" s="32">
        <f t="shared" si="10"/>
        <v>110</v>
      </c>
      <c r="Q22" s="33"/>
    </row>
    <row r="23" s="6" customFormat="1" ht="23" customHeight="1" spans="1:17">
      <c r="A23" s="31" t="s">
        <v>2187</v>
      </c>
      <c r="B23" s="47">
        <v>1</v>
      </c>
      <c r="C23" s="33" t="s">
        <v>282</v>
      </c>
      <c r="D23" s="49" t="s">
        <v>30</v>
      </c>
      <c r="E23" s="55">
        <v>0.05</v>
      </c>
      <c r="F23" s="100" t="s">
        <v>2188</v>
      </c>
      <c r="G23" s="56" t="s">
        <v>556</v>
      </c>
      <c r="H23" s="56" t="s">
        <v>115</v>
      </c>
      <c r="I23" s="32">
        <f t="shared" si="1"/>
        <v>50</v>
      </c>
      <c r="J23" s="32">
        <f t="shared" si="2"/>
        <v>25</v>
      </c>
      <c r="K23" s="32">
        <f>E23*500</f>
        <v>25</v>
      </c>
      <c r="L23" s="32"/>
      <c r="M23" s="32"/>
      <c r="N23" s="32"/>
      <c r="O23" s="32"/>
      <c r="P23" s="32">
        <f>K23</f>
        <v>25</v>
      </c>
      <c r="Q23" s="33" t="s">
        <v>58</v>
      </c>
    </row>
    <row r="24" s="6" customFormat="1" customHeight="1" spans="1:17">
      <c r="A24" s="31" t="s">
        <v>2189</v>
      </c>
      <c r="B24" s="47">
        <v>1</v>
      </c>
      <c r="C24" s="33" t="s">
        <v>282</v>
      </c>
      <c r="D24" s="49" t="s">
        <v>30</v>
      </c>
      <c r="E24" s="55">
        <v>0.11</v>
      </c>
      <c r="F24" s="100" t="s">
        <v>2190</v>
      </c>
      <c r="G24" s="56" t="s">
        <v>556</v>
      </c>
      <c r="H24" s="56" t="s">
        <v>115</v>
      </c>
      <c r="I24" s="32">
        <f t="shared" si="1"/>
        <v>110</v>
      </c>
      <c r="J24" s="32">
        <f t="shared" si="2"/>
        <v>55</v>
      </c>
      <c r="K24" s="32">
        <f>E24*500</f>
        <v>55</v>
      </c>
      <c r="L24" s="32"/>
      <c r="M24" s="32"/>
      <c r="N24" s="32"/>
      <c r="O24" s="32"/>
      <c r="P24" s="32">
        <f>K24</f>
        <v>55</v>
      </c>
      <c r="Q24" s="33" t="s">
        <v>58</v>
      </c>
    </row>
    <row r="25" s="6" customFormat="1" customHeight="1" spans="1:17">
      <c r="A25" s="31" t="s">
        <v>2191</v>
      </c>
      <c r="B25" s="47">
        <v>1</v>
      </c>
      <c r="C25" s="33" t="s">
        <v>282</v>
      </c>
      <c r="D25" s="49" t="s">
        <v>30</v>
      </c>
      <c r="E25" s="55">
        <v>0.015</v>
      </c>
      <c r="F25" s="100" t="s">
        <v>2192</v>
      </c>
      <c r="G25" s="56" t="s">
        <v>556</v>
      </c>
      <c r="H25" s="56" t="s">
        <v>115</v>
      </c>
      <c r="I25" s="32">
        <f t="shared" si="1"/>
        <v>15</v>
      </c>
      <c r="J25" s="32">
        <f t="shared" si="2"/>
        <v>7.5</v>
      </c>
      <c r="K25" s="32">
        <f>E25*500</f>
        <v>7.5</v>
      </c>
      <c r="L25" s="32"/>
      <c r="M25" s="32"/>
      <c r="N25" s="32"/>
      <c r="O25" s="32"/>
      <c r="P25" s="32">
        <f>K25</f>
        <v>7.5</v>
      </c>
      <c r="Q25" s="33" t="s">
        <v>58</v>
      </c>
    </row>
    <row r="26" s="6" customFormat="1" customHeight="1" spans="1:17">
      <c r="A26" s="31" t="s">
        <v>2193</v>
      </c>
      <c r="B26" s="47">
        <v>1</v>
      </c>
      <c r="C26" s="33" t="s">
        <v>282</v>
      </c>
      <c r="D26" s="49" t="s">
        <v>30</v>
      </c>
      <c r="E26" s="55">
        <v>0.045</v>
      </c>
      <c r="F26" s="100" t="s">
        <v>2194</v>
      </c>
      <c r="G26" s="56" t="s">
        <v>556</v>
      </c>
      <c r="H26" s="56" t="s">
        <v>115</v>
      </c>
      <c r="I26" s="32">
        <f t="shared" si="1"/>
        <v>45</v>
      </c>
      <c r="J26" s="32">
        <f t="shared" si="2"/>
        <v>22.5</v>
      </c>
      <c r="K26" s="32">
        <f>E26*500</f>
        <v>22.5</v>
      </c>
      <c r="L26" s="32"/>
      <c r="M26" s="32"/>
      <c r="N26" s="32"/>
      <c r="O26" s="32"/>
      <c r="P26" s="32">
        <f>K26</f>
        <v>22.5</v>
      </c>
      <c r="Q26" s="33" t="s">
        <v>58</v>
      </c>
    </row>
    <row r="27" s="6" customFormat="1" customHeight="1" spans="1:17">
      <c r="A27" s="31" t="s">
        <v>2195</v>
      </c>
      <c r="B27" s="47">
        <f>SUM(B28:B28)</f>
        <v>1</v>
      </c>
      <c r="C27" s="33" t="s">
        <v>282</v>
      </c>
      <c r="D27" s="49" t="s">
        <v>30</v>
      </c>
      <c r="E27" s="55">
        <f>SUM(E28:E28)</f>
        <v>0.05</v>
      </c>
      <c r="F27" s="100" t="s">
        <v>2196</v>
      </c>
      <c r="G27" s="56" t="s">
        <v>556</v>
      </c>
      <c r="H27" s="56" t="s">
        <v>115</v>
      </c>
      <c r="I27" s="32">
        <f t="shared" si="1"/>
        <v>50</v>
      </c>
      <c r="J27" s="32">
        <f t="shared" si="2"/>
        <v>25</v>
      </c>
      <c r="K27" s="32">
        <f t="shared" ref="K27:P27" si="11">SUM(K28:K28)</f>
        <v>25</v>
      </c>
      <c r="L27" s="32">
        <f t="shared" si="11"/>
        <v>0</v>
      </c>
      <c r="M27" s="32">
        <f t="shared" si="11"/>
        <v>0</v>
      </c>
      <c r="N27" s="32">
        <f t="shared" si="11"/>
        <v>0</v>
      </c>
      <c r="O27" s="32">
        <f t="shared" si="11"/>
        <v>0</v>
      </c>
      <c r="P27" s="32">
        <f t="shared" si="11"/>
        <v>25</v>
      </c>
      <c r="Q27" s="33"/>
    </row>
    <row r="28" s="6" customFormat="1" customHeight="1" spans="1:17">
      <c r="A28" s="31" t="s">
        <v>2197</v>
      </c>
      <c r="B28" s="47">
        <v>1</v>
      </c>
      <c r="C28" s="33" t="s">
        <v>282</v>
      </c>
      <c r="D28" s="49" t="s">
        <v>30</v>
      </c>
      <c r="E28" s="55">
        <v>0.05</v>
      </c>
      <c r="F28" s="100" t="s">
        <v>2196</v>
      </c>
      <c r="G28" s="56" t="s">
        <v>556</v>
      </c>
      <c r="H28" s="56" t="s">
        <v>115</v>
      </c>
      <c r="I28" s="32">
        <f t="shared" si="1"/>
        <v>50</v>
      </c>
      <c r="J28" s="32">
        <f t="shared" si="2"/>
        <v>25</v>
      </c>
      <c r="K28" s="32">
        <f>E28*500</f>
        <v>25</v>
      </c>
      <c r="L28" s="32"/>
      <c r="M28" s="32"/>
      <c r="N28" s="32"/>
      <c r="O28" s="32"/>
      <c r="P28" s="32">
        <f>K28</f>
        <v>25</v>
      </c>
      <c r="Q28" s="33"/>
    </row>
    <row r="29" s="6" customFormat="1" customHeight="1" spans="1:17">
      <c r="A29" s="31" t="s">
        <v>2198</v>
      </c>
      <c r="B29" s="47">
        <f>SUM(B30:B30)</f>
        <v>1</v>
      </c>
      <c r="C29" s="33" t="s">
        <v>282</v>
      </c>
      <c r="D29" s="49" t="s">
        <v>30</v>
      </c>
      <c r="E29" s="55">
        <f>SUM(E30:E30)</f>
        <v>0.05</v>
      </c>
      <c r="F29" s="100" t="s">
        <v>2199</v>
      </c>
      <c r="G29" s="56" t="s">
        <v>556</v>
      </c>
      <c r="H29" s="56" t="s">
        <v>115</v>
      </c>
      <c r="I29" s="32">
        <f t="shared" si="1"/>
        <v>50</v>
      </c>
      <c r="J29" s="32">
        <f t="shared" si="2"/>
        <v>25</v>
      </c>
      <c r="K29" s="32">
        <f t="shared" ref="K29:P29" si="12">SUM(K30:K30)</f>
        <v>25</v>
      </c>
      <c r="L29" s="32">
        <f t="shared" si="12"/>
        <v>0</v>
      </c>
      <c r="M29" s="32">
        <f t="shared" si="12"/>
        <v>0</v>
      </c>
      <c r="N29" s="32">
        <f t="shared" si="12"/>
        <v>0</v>
      </c>
      <c r="O29" s="32">
        <f t="shared" si="12"/>
        <v>0</v>
      </c>
      <c r="P29" s="32">
        <f t="shared" si="12"/>
        <v>25</v>
      </c>
      <c r="Q29" s="33"/>
    </row>
    <row r="30" s="6" customFormat="1" customHeight="1" spans="1:17">
      <c r="A30" s="31" t="s">
        <v>2200</v>
      </c>
      <c r="B30" s="47">
        <v>1</v>
      </c>
      <c r="C30" s="33" t="s">
        <v>282</v>
      </c>
      <c r="D30" s="49" t="s">
        <v>30</v>
      </c>
      <c r="E30" s="55">
        <v>0.05</v>
      </c>
      <c r="F30" s="100" t="s">
        <v>2199</v>
      </c>
      <c r="G30" s="56" t="s">
        <v>556</v>
      </c>
      <c r="H30" s="56" t="s">
        <v>115</v>
      </c>
      <c r="I30" s="32">
        <f t="shared" si="1"/>
        <v>50</v>
      </c>
      <c r="J30" s="32">
        <f t="shared" si="2"/>
        <v>25</v>
      </c>
      <c r="K30" s="32">
        <f>E30*500</f>
        <v>25</v>
      </c>
      <c r="L30" s="32"/>
      <c r="M30" s="32"/>
      <c r="N30" s="32"/>
      <c r="O30" s="32"/>
      <c r="P30" s="32">
        <f>K30</f>
        <v>25</v>
      </c>
      <c r="Q30" s="33" t="s">
        <v>58</v>
      </c>
    </row>
    <row r="31" s="6" customFormat="1" ht="13" customHeight="1" spans="1:17">
      <c r="A31" s="31" t="s">
        <v>2201</v>
      </c>
      <c r="B31" s="47">
        <f>SUM(B32:B41)</f>
        <v>10</v>
      </c>
      <c r="C31" s="33" t="s">
        <v>282</v>
      </c>
      <c r="D31" s="49" t="s">
        <v>30</v>
      </c>
      <c r="E31" s="55">
        <f>SUM(E32:E41)</f>
        <v>5.17</v>
      </c>
      <c r="F31" s="100"/>
      <c r="G31" s="56"/>
      <c r="H31" s="56"/>
      <c r="I31" s="32">
        <f t="shared" si="1"/>
        <v>7066</v>
      </c>
      <c r="J31" s="32">
        <f t="shared" si="2"/>
        <v>1376</v>
      </c>
      <c r="K31" s="32">
        <f t="shared" ref="K31:P31" si="13">SUM(K32:K41)</f>
        <v>626</v>
      </c>
      <c r="L31" s="32">
        <f t="shared" si="13"/>
        <v>550</v>
      </c>
      <c r="M31" s="32">
        <f t="shared" si="13"/>
        <v>200</v>
      </c>
      <c r="N31" s="32">
        <f t="shared" si="13"/>
        <v>300</v>
      </c>
      <c r="O31" s="32">
        <f t="shared" si="13"/>
        <v>3350</v>
      </c>
      <c r="P31" s="32">
        <f t="shared" si="13"/>
        <v>2040</v>
      </c>
      <c r="Q31" s="33"/>
    </row>
    <row r="32" s="6" customFormat="1" ht="25" customHeight="1" spans="1:17">
      <c r="A32" s="31" t="s">
        <v>2202</v>
      </c>
      <c r="B32" s="47">
        <v>1</v>
      </c>
      <c r="C32" s="33" t="s">
        <v>282</v>
      </c>
      <c r="D32" s="49" t="s">
        <v>30</v>
      </c>
      <c r="E32" s="55">
        <v>0.06</v>
      </c>
      <c r="F32" s="100" t="s">
        <v>2203</v>
      </c>
      <c r="G32" s="56" t="s">
        <v>556</v>
      </c>
      <c r="H32" s="56" t="s">
        <v>115</v>
      </c>
      <c r="I32" s="32">
        <f t="shared" si="1"/>
        <v>30</v>
      </c>
      <c r="J32" s="32">
        <f t="shared" si="2"/>
        <v>12</v>
      </c>
      <c r="K32" s="32">
        <f>E32*200</f>
        <v>12</v>
      </c>
      <c r="L32" s="32"/>
      <c r="M32" s="32"/>
      <c r="N32" s="32"/>
      <c r="O32" s="32"/>
      <c r="P32" s="32">
        <f>E32*300</f>
        <v>18</v>
      </c>
      <c r="Q32" s="33" t="s">
        <v>58</v>
      </c>
    </row>
    <row r="33" s="6" customFormat="1" ht="24" customHeight="1" spans="1:17">
      <c r="A33" s="31" t="s">
        <v>2204</v>
      </c>
      <c r="B33" s="47">
        <v>1</v>
      </c>
      <c r="C33" s="33" t="s">
        <v>282</v>
      </c>
      <c r="D33" s="49" t="s">
        <v>30</v>
      </c>
      <c r="E33" s="55">
        <v>0.08</v>
      </c>
      <c r="F33" s="100" t="s">
        <v>2205</v>
      </c>
      <c r="G33" s="56" t="s">
        <v>556</v>
      </c>
      <c r="H33" s="56" t="s">
        <v>115</v>
      </c>
      <c r="I33" s="32">
        <f t="shared" si="1"/>
        <v>40</v>
      </c>
      <c r="J33" s="32">
        <f t="shared" si="2"/>
        <v>16</v>
      </c>
      <c r="K33" s="32">
        <f>E33*200</f>
        <v>16</v>
      </c>
      <c r="L33" s="32"/>
      <c r="M33" s="32"/>
      <c r="N33" s="32"/>
      <c r="O33" s="32"/>
      <c r="P33" s="32">
        <f>E33*300</f>
        <v>24</v>
      </c>
      <c r="Q33" s="33" t="s">
        <v>58</v>
      </c>
    </row>
    <row r="34" s="6" customFormat="1" ht="17" customHeight="1" spans="1:17">
      <c r="A34" s="31" t="s">
        <v>2206</v>
      </c>
      <c r="B34" s="47">
        <v>1</v>
      </c>
      <c r="C34" s="33" t="s">
        <v>282</v>
      </c>
      <c r="D34" s="49" t="s">
        <v>30</v>
      </c>
      <c r="E34" s="55">
        <v>0.25</v>
      </c>
      <c r="F34" s="100" t="s">
        <v>2207</v>
      </c>
      <c r="G34" s="56" t="s">
        <v>556</v>
      </c>
      <c r="H34" s="56" t="s">
        <v>115</v>
      </c>
      <c r="I34" s="32">
        <f t="shared" si="1"/>
        <v>100</v>
      </c>
      <c r="J34" s="32">
        <f t="shared" si="2"/>
        <v>50</v>
      </c>
      <c r="K34" s="32">
        <f>E34*200</f>
        <v>50</v>
      </c>
      <c r="L34" s="32"/>
      <c r="M34" s="32"/>
      <c r="N34" s="32"/>
      <c r="O34" s="32"/>
      <c r="P34" s="32">
        <f>K34</f>
        <v>50</v>
      </c>
      <c r="Q34" s="33" t="s">
        <v>58</v>
      </c>
    </row>
    <row r="35" s="3" customFormat="1" ht="24" customHeight="1" spans="1:17">
      <c r="A35" s="31" t="s">
        <v>867</v>
      </c>
      <c r="B35" s="47">
        <v>1</v>
      </c>
      <c r="C35" s="33" t="s">
        <v>282</v>
      </c>
      <c r="D35" s="49" t="s">
        <v>30</v>
      </c>
      <c r="E35" s="55">
        <v>1</v>
      </c>
      <c r="F35" s="31" t="s">
        <v>868</v>
      </c>
      <c r="G35" s="33" t="s">
        <v>556</v>
      </c>
      <c r="H35" s="33"/>
      <c r="I35" s="32">
        <f t="shared" si="1"/>
        <v>1500</v>
      </c>
      <c r="J35" s="32">
        <f t="shared" si="2"/>
        <v>200</v>
      </c>
      <c r="K35" s="32">
        <v>100</v>
      </c>
      <c r="L35" s="32">
        <v>100</v>
      </c>
      <c r="M35" s="32"/>
      <c r="N35" s="32"/>
      <c r="O35" s="32">
        <v>1000</v>
      </c>
      <c r="P35" s="32">
        <v>300</v>
      </c>
      <c r="Q35" s="33" t="s">
        <v>54</v>
      </c>
    </row>
    <row r="36" s="3" customFormat="1" ht="26" customHeight="1" spans="1:17">
      <c r="A36" s="31" t="s">
        <v>875</v>
      </c>
      <c r="B36" s="47">
        <v>1</v>
      </c>
      <c r="C36" s="33" t="s">
        <v>282</v>
      </c>
      <c r="D36" s="49" t="s">
        <v>30</v>
      </c>
      <c r="E36" s="55">
        <v>1</v>
      </c>
      <c r="F36" s="31" t="s">
        <v>876</v>
      </c>
      <c r="G36" s="33" t="s">
        <v>556</v>
      </c>
      <c r="H36" s="33"/>
      <c r="I36" s="32">
        <f t="shared" si="1"/>
        <v>1000</v>
      </c>
      <c r="J36" s="32">
        <f t="shared" si="2"/>
        <v>200</v>
      </c>
      <c r="K36" s="32">
        <v>100</v>
      </c>
      <c r="L36" s="32">
        <v>100</v>
      </c>
      <c r="M36" s="32"/>
      <c r="N36" s="32"/>
      <c r="O36" s="32">
        <v>600</v>
      </c>
      <c r="P36" s="32">
        <v>200</v>
      </c>
      <c r="Q36" s="33" t="s">
        <v>54</v>
      </c>
    </row>
    <row r="37" s="3" customFormat="1" ht="26" customHeight="1" spans="1:17">
      <c r="A37" s="31" t="s">
        <v>877</v>
      </c>
      <c r="B37" s="47">
        <v>1</v>
      </c>
      <c r="C37" s="33" t="s">
        <v>282</v>
      </c>
      <c r="D37" s="49" t="s">
        <v>30</v>
      </c>
      <c r="E37" s="55">
        <v>1</v>
      </c>
      <c r="F37" s="31" t="s">
        <v>878</v>
      </c>
      <c r="G37" s="33" t="s">
        <v>556</v>
      </c>
      <c r="H37" s="33"/>
      <c r="I37" s="32">
        <f t="shared" si="1"/>
        <v>1000</v>
      </c>
      <c r="J37" s="32">
        <f t="shared" si="2"/>
        <v>200</v>
      </c>
      <c r="K37" s="32">
        <v>100</v>
      </c>
      <c r="L37" s="32">
        <v>100</v>
      </c>
      <c r="M37" s="32"/>
      <c r="N37" s="32"/>
      <c r="O37" s="32">
        <v>600</v>
      </c>
      <c r="P37" s="32">
        <v>200</v>
      </c>
      <c r="Q37" s="33" t="s">
        <v>54</v>
      </c>
    </row>
    <row r="38" s="3" customFormat="1" ht="23" customHeight="1" spans="1:17">
      <c r="A38" s="31" t="s">
        <v>865</v>
      </c>
      <c r="B38" s="47">
        <v>1</v>
      </c>
      <c r="C38" s="33" t="s">
        <v>282</v>
      </c>
      <c r="D38" s="49" t="s">
        <v>30</v>
      </c>
      <c r="E38" s="55">
        <v>1</v>
      </c>
      <c r="F38" s="31" t="s">
        <v>575</v>
      </c>
      <c r="G38" s="33" t="s">
        <v>556</v>
      </c>
      <c r="H38" s="33"/>
      <c r="I38" s="32">
        <f t="shared" si="1"/>
        <v>1000</v>
      </c>
      <c r="J38" s="32">
        <f t="shared" si="2"/>
        <v>200</v>
      </c>
      <c r="K38" s="32">
        <v>100</v>
      </c>
      <c r="L38" s="32">
        <v>50</v>
      </c>
      <c r="M38" s="32">
        <v>50</v>
      </c>
      <c r="N38" s="32">
        <v>300</v>
      </c>
      <c r="O38" s="32">
        <v>200</v>
      </c>
      <c r="P38" s="32">
        <v>300</v>
      </c>
      <c r="Q38" s="33" t="s">
        <v>54</v>
      </c>
    </row>
    <row r="39" s="3" customFormat="1" ht="23" customHeight="1" spans="1:17">
      <c r="A39" s="31" t="s">
        <v>866</v>
      </c>
      <c r="B39" s="47">
        <v>1</v>
      </c>
      <c r="C39" s="33" t="s">
        <v>282</v>
      </c>
      <c r="D39" s="49" t="s">
        <v>30</v>
      </c>
      <c r="E39" s="55">
        <v>0.2</v>
      </c>
      <c r="F39" s="31" t="s">
        <v>577</v>
      </c>
      <c r="G39" s="33" t="s">
        <v>556</v>
      </c>
      <c r="H39" s="33"/>
      <c r="I39" s="32">
        <f t="shared" si="1"/>
        <v>800</v>
      </c>
      <c r="J39" s="32">
        <f t="shared" si="2"/>
        <v>200</v>
      </c>
      <c r="K39" s="32"/>
      <c r="L39" s="32">
        <v>100</v>
      </c>
      <c r="M39" s="32">
        <v>100</v>
      </c>
      <c r="N39" s="32"/>
      <c r="O39" s="32">
        <v>300</v>
      </c>
      <c r="P39" s="32">
        <v>300</v>
      </c>
      <c r="Q39" s="33" t="s">
        <v>54</v>
      </c>
    </row>
    <row r="40" s="3" customFormat="1" ht="28" customHeight="1" spans="1:17">
      <c r="A40" s="31" t="s">
        <v>869</v>
      </c>
      <c r="B40" s="47">
        <v>1</v>
      </c>
      <c r="C40" s="33" t="s">
        <v>282</v>
      </c>
      <c r="D40" s="49" t="s">
        <v>30</v>
      </c>
      <c r="E40" s="55">
        <v>0.5</v>
      </c>
      <c r="F40" s="31" t="s">
        <v>870</v>
      </c>
      <c r="G40" s="33" t="s">
        <v>556</v>
      </c>
      <c r="H40" s="33"/>
      <c r="I40" s="32">
        <f t="shared" si="1"/>
        <v>1500</v>
      </c>
      <c r="J40" s="32">
        <f t="shared" si="2"/>
        <v>250</v>
      </c>
      <c r="K40" s="32">
        <v>100</v>
      </c>
      <c r="L40" s="32">
        <v>100</v>
      </c>
      <c r="M40" s="32">
        <v>50</v>
      </c>
      <c r="N40" s="32"/>
      <c r="O40" s="32">
        <v>650</v>
      </c>
      <c r="P40" s="32">
        <v>600</v>
      </c>
      <c r="Q40" s="33" t="s">
        <v>54</v>
      </c>
    </row>
    <row r="41" s="6" customFormat="1" ht="24" customHeight="1" spans="1:17">
      <c r="A41" s="31" t="s">
        <v>2208</v>
      </c>
      <c r="B41" s="47">
        <v>1</v>
      </c>
      <c r="C41" s="33" t="s">
        <v>282</v>
      </c>
      <c r="D41" s="49" t="s">
        <v>30</v>
      </c>
      <c r="E41" s="55">
        <v>0.08</v>
      </c>
      <c r="F41" s="100" t="s">
        <v>2209</v>
      </c>
      <c r="G41" s="56" t="s">
        <v>556</v>
      </c>
      <c r="H41" s="56" t="s">
        <v>115</v>
      </c>
      <c r="I41" s="32">
        <f t="shared" si="1"/>
        <v>96</v>
      </c>
      <c r="J41" s="32">
        <f t="shared" si="2"/>
        <v>48</v>
      </c>
      <c r="K41" s="32">
        <f>E41*600</f>
        <v>48</v>
      </c>
      <c r="L41" s="32"/>
      <c r="M41" s="32"/>
      <c r="N41" s="32"/>
      <c r="O41" s="32"/>
      <c r="P41" s="32">
        <v>48</v>
      </c>
      <c r="Q41" s="33" t="s">
        <v>58</v>
      </c>
    </row>
    <row r="42" s="6" customFormat="1" ht="12" customHeight="1" spans="1:17">
      <c r="A42" s="31" t="s">
        <v>2210</v>
      </c>
      <c r="B42" s="47">
        <f>SUM(B43:B45)</f>
        <v>3</v>
      </c>
      <c r="C42" s="33" t="s">
        <v>282</v>
      </c>
      <c r="D42" s="49" t="s">
        <v>30</v>
      </c>
      <c r="E42" s="55">
        <f>SUM(E43:E45)</f>
        <v>0.375</v>
      </c>
      <c r="F42" s="100"/>
      <c r="G42" s="56"/>
      <c r="H42" s="56"/>
      <c r="I42" s="32">
        <f t="shared" si="1"/>
        <v>975</v>
      </c>
      <c r="J42" s="32">
        <f t="shared" si="2"/>
        <v>187.5</v>
      </c>
      <c r="K42" s="32">
        <f>SUM(K43:K45)</f>
        <v>187.5</v>
      </c>
      <c r="L42" s="32"/>
      <c r="M42" s="32"/>
      <c r="N42" s="32">
        <f>SUM(N43:N45)</f>
        <v>600</v>
      </c>
      <c r="O42" s="32"/>
      <c r="P42" s="32">
        <f>SUM(P43:P45)</f>
        <v>187.5</v>
      </c>
      <c r="Q42" s="33"/>
    </row>
    <row r="43" s="6" customFormat="1" ht="33" customHeight="1" spans="1:17">
      <c r="A43" s="31" t="s">
        <v>2211</v>
      </c>
      <c r="B43" s="47">
        <v>1</v>
      </c>
      <c r="C43" s="33" t="s">
        <v>819</v>
      </c>
      <c r="D43" s="49" t="s">
        <v>71</v>
      </c>
      <c r="E43" s="55">
        <v>0.3</v>
      </c>
      <c r="F43" s="100" t="s">
        <v>2212</v>
      </c>
      <c r="G43" s="56" t="s">
        <v>556</v>
      </c>
      <c r="H43" s="56" t="s">
        <v>115</v>
      </c>
      <c r="I43" s="32">
        <f t="shared" si="1"/>
        <v>900</v>
      </c>
      <c r="J43" s="32">
        <f t="shared" si="2"/>
        <v>150</v>
      </c>
      <c r="K43" s="32">
        <f>E43*500</f>
        <v>150</v>
      </c>
      <c r="L43" s="32"/>
      <c r="M43" s="32"/>
      <c r="N43" s="32">
        <v>600</v>
      </c>
      <c r="O43" s="32"/>
      <c r="P43" s="32">
        <f>K43</f>
        <v>150</v>
      </c>
      <c r="Q43" s="33" t="s">
        <v>58</v>
      </c>
    </row>
    <row r="44" s="6" customFormat="1" customHeight="1" spans="1:17">
      <c r="A44" s="31" t="s">
        <v>2213</v>
      </c>
      <c r="B44" s="47">
        <v>1</v>
      </c>
      <c r="C44" s="33" t="s">
        <v>282</v>
      </c>
      <c r="D44" s="49" t="s">
        <v>30</v>
      </c>
      <c r="E44" s="55">
        <v>0.025</v>
      </c>
      <c r="F44" s="100" t="s">
        <v>2214</v>
      </c>
      <c r="G44" s="56" t="s">
        <v>556</v>
      </c>
      <c r="H44" s="56" t="s">
        <v>115</v>
      </c>
      <c r="I44" s="32">
        <f t="shared" si="1"/>
        <v>25</v>
      </c>
      <c r="J44" s="32">
        <f t="shared" si="2"/>
        <v>12.5</v>
      </c>
      <c r="K44" s="32">
        <f>E44*500</f>
        <v>12.5</v>
      </c>
      <c r="L44" s="32"/>
      <c r="M44" s="32"/>
      <c r="N44" s="32"/>
      <c r="O44" s="32"/>
      <c r="P44" s="32">
        <f>K44</f>
        <v>12.5</v>
      </c>
      <c r="Q44" s="33" t="s">
        <v>58</v>
      </c>
    </row>
    <row r="45" s="6" customFormat="1" ht="25" customHeight="1" spans="1:17">
      <c r="A45" s="31" t="s">
        <v>2215</v>
      </c>
      <c r="B45" s="47">
        <v>1</v>
      </c>
      <c r="C45" s="33" t="s">
        <v>282</v>
      </c>
      <c r="D45" s="49" t="s">
        <v>30</v>
      </c>
      <c r="E45" s="55">
        <v>0.05</v>
      </c>
      <c r="F45" s="100" t="s">
        <v>2216</v>
      </c>
      <c r="G45" s="56" t="s">
        <v>556</v>
      </c>
      <c r="H45" s="56" t="s">
        <v>115</v>
      </c>
      <c r="I45" s="32">
        <f t="shared" si="1"/>
        <v>50</v>
      </c>
      <c r="J45" s="32">
        <f t="shared" si="2"/>
        <v>25</v>
      </c>
      <c r="K45" s="32">
        <f>E45*500</f>
        <v>25</v>
      </c>
      <c r="L45" s="32"/>
      <c r="M45" s="32"/>
      <c r="N45" s="32"/>
      <c r="O45" s="32"/>
      <c r="P45" s="32">
        <f>K45</f>
        <v>25</v>
      </c>
      <c r="Q45" s="33" t="s">
        <v>58</v>
      </c>
    </row>
    <row r="46" s="6" customFormat="1" ht="19" customHeight="1" spans="1:17">
      <c r="A46" s="31" t="s">
        <v>32</v>
      </c>
      <c r="B46" s="47"/>
      <c r="C46" s="33"/>
      <c r="D46" s="49" t="s">
        <v>30</v>
      </c>
      <c r="E46" s="55"/>
      <c r="F46" s="100"/>
      <c r="G46" s="56"/>
      <c r="H46" s="56" t="s">
        <v>24</v>
      </c>
      <c r="I46" s="32">
        <f t="shared" si="1"/>
        <v>0</v>
      </c>
      <c r="J46" s="32">
        <f t="shared" si="2"/>
        <v>0</v>
      </c>
      <c r="K46" s="32"/>
      <c r="L46" s="32"/>
      <c r="M46" s="32"/>
      <c r="N46" s="32"/>
      <c r="O46" s="32"/>
      <c r="P46" s="32"/>
      <c r="Q46" s="33" t="s">
        <v>24</v>
      </c>
    </row>
    <row r="47" s="6" customFormat="1" ht="17" customHeight="1" spans="1:17">
      <c r="A47" s="31" t="s">
        <v>33</v>
      </c>
      <c r="B47" s="32">
        <f>SUM(B48:B69)</f>
        <v>25</v>
      </c>
      <c r="C47" s="33"/>
      <c r="D47" s="49" t="s">
        <v>30</v>
      </c>
      <c r="E47" s="55">
        <f>SUM(E48:E69)</f>
        <v>5.6981</v>
      </c>
      <c r="F47" s="100"/>
      <c r="G47" s="56"/>
      <c r="H47" s="56" t="s">
        <v>24</v>
      </c>
      <c r="I47" s="32">
        <f t="shared" si="1"/>
        <v>25326.0031</v>
      </c>
      <c r="J47" s="32">
        <f t="shared" si="2"/>
        <v>4731</v>
      </c>
      <c r="K47" s="32">
        <f>SUM(K48:K69)</f>
        <v>1955</v>
      </c>
      <c r="L47" s="32">
        <f t="shared" ref="K47:P47" si="14">SUM(L48:L69)</f>
        <v>1776</v>
      </c>
      <c r="M47" s="32">
        <f t="shared" si="14"/>
        <v>1000</v>
      </c>
      <c r="N47" s="32">
        <f t="shared" si="14"/>
        <v>5850</v>
      </c>
      <c r="O47" s="32">
        <f t="shared" si="14"/>
        <v>10500</v>
      </c>
      <c r="P47" s="32">
        <f t="shared" si="14"/>
        <v>4245.0031</v>
      </c>
      <c r="Q47" s="33" t="s">
        <v>24</v>
      </c>
    </row>
    <row r="48" s="6" customFormat="1" ht="37" customHeight="1" spans="1:17">
      <c r="A48" s="31" t="s">
        <v>2217</v>
      </c>
      <c r="B48" s="47">
        <v>1</v>
      </c>
      <c r="C48" s="33" t="s">
        <v>282</v>
      </c>
      <c r="D48" s="49" t="s">
        <v>30</v>
      </c>
      <c r="E48" s="55">
        <v>0.0016</v>
      </c>
      <c r="F48" s="100" t="s">
        <v>2218</v>
      </c>
      <c r="G48" s="56" t="s">
        <v>556</v>
      </c>
      <c r="H48" s="56" t="s">
        <v>115</v>
      </c>
      <c r="I48" s="32">
        <f t="shared" si="1"/>
        <v>96.0016</v>
      </c>
      <c r="J48" s="32">
        <f t="shared" si="2"/>
        <v>96</v>
      </c>
      <c r="K48" s="32">
        <f>E48*60000</f>
        <v>96</v>
      </c>
      <c r="L48" s="32"/>
      <c r="M48" s="32"/>
      <c r="N48" s="32"/>
      <c r="O48" s="32"/>
      <c r="P48" s="32">
        <f>E48*1</f>
        <v>0.0016</v>
      </c>
      <c r="Q48" s="33" t="s">
        <v>58</v>
      </c>
    </row>
    <row r="49" s="6" customFormat="1" customHeight="1" spans="1:17">
      <c r="A49" s="31" t="s">
        <v>2219</v>
      </c>
      <c r="B49" s="47">
        <v>1</v>
      </c>
      <c r="C49" s="33" t="s">
        <v>282</v>
      </c>
      <c r="D49" s="49" t="s">
        <v>30</v>
      </c>
      <c r="E49" s="55">
        <v>0.001</v>
      </c>
      <c r="F49" s="100" t="s">
        <v>2220</v>
      </c>
      <c r="G49" s="56" t="s">
        <v>556</v>
      </c>
      <c r="H49" s="56" t="s">
        <v>115</v>
      </c>
      <c r="I49" s="32">
        <f t="shared" si="1"/>
        <v>60.001</v>
      </c>
      <c r="J49" s="32">
        <f t="shared" si="2"/>
        <v>60</v>
      </c>
      <c r="K49" s="32">
        <f>E49*60000</f>
        <v>60</v>
      </c>
      <c r="L49" s="32"/>
      <c r="M49" s="32"/>
      <c r="N49" s="32"/>
      <c r="O49" s="32"/>
      <c r="P49" s="32">
        <f>E49*1</f>
        <v>0.001</v>
      </c>
      <c r="Q49" s="33" t="s">
        <v>58</v>
      </c>
    </row>
    <row r="50" s="6" customFormat="1" customHeight="1" spans="1:17">
      <c r="A50" s="31" t="s">
        <v>887</v>
      </c>
      <c r="B50" s="47">
        <v>1</v>
      </c>
      <c r="C50" s="33" t="s">
        <v>282</v>
      </c>
      <c r="D50" s="49" t="s">
        <v>30</v>
      </c>
      <c r="E50" s="55">
        <v>0.0005</v>
      </c>
      <c r="F50" s="100" t="s">
        <v>2220</v>
      </c>
      <c r="G50" s="56" t="s">
        <v>556</v>
      </c>
      <c r="H50" s="56" t="s">
        <v>115</v>
      </c>
      <c r="I50" s="32">
        <f t="shared" si="1"/>
        <v>30.0005</v>
      </c>
      <c r="J50" s="32">
        <f t="shared" si="2"/>
        <v>30</v>
      </c>
      <c r="K50" s="32">
        <f>E50*60000</f>
        <v>30</v>
      </c>
      <c r="L50" s="32"/>
      <c r="M50" s="32"/>
      <c r="N50" s="32"/>
      <c r="O50" s="32"/>
      <c r="P50" s="32">
        <f>E50*1</f>
        <v>0.0005</v>
      </c>
      <c r="Q50" s="33" t="s">
        <v>58</v>
      </c>
    </row>
    <row r="51" s="6" customFormat="1" ht="27" customHeight="1" spans="1:17">
      <c r="A51" s="31" t="s">
        <v>2221</v>
      </c>
      <c r="B51" s="47">
        <v>1</v>
      </c>
      <c r="C51" s="33" t="s">
        <v>282</v>
      </c>
      <c r="D51" s="49" t="s">
        <v>30</v>
      </c>
      <c r="E51" s="55">
        <f>0.01</f>
        <v>0.01</v>
      </c>
      <c r="F51" s="100" t="s">
        <v>2222</v>
      </c>
      <c r="G51" s="56" t="s">
        <v>556</v>
      </c>
      <c r="H51" s="56" t="s">
        <v>115</v>
      </c>
      <c r="I51" s="32">
        <f t="shared" si="1"/>
        <v>10</v>
      </c>
      <c r="J51" s="32">
        <f t="shared" si="2"/>
        <v>5</v>
      </c>
      <c r="K51" s="32">
        <f>E51*500</f>
        <v>5</v>
      </c>
      <c r="L51" s="32"/>
      <c r="M51" s="32"/>
      <c r="N51" s="32"/>
      <c r="O51" s="32"/>
      <c r="P51" s="32">
        <f>K51</f>
        <v>5</v>
      </c>
      <c r="Q51" s="33" t="s">
        <v>58</v>
      </c>
    </row>
    <row r="52" s="6" customFormat="1" ht="24" customHeight="1" spans="1:17">
      <c r="A52" s="31" t="s">
        <v>2223</v>
      </c>
      <c r="B52" s="47">
        <v>1</v>
      </c>
      <c r="C52" s="33" t="s">
        <v>282</v>
      </c>
      <c r="D52" s="49" t="s">
        <v>71</v>
      </c>
      <c r="E52" s="55">
        <v>0.05</v>
      </c>
      <c r="F52" s="100" t="s">
        <v>2224</v>
      </c>
      <c r="G52" s="56" t="s">
        <v>556</v>
      </c>
      <c r="H52" s="56" t="s">
        <v>115</v>
      </c>
      <c r="I52" s="32">
        <f t="shared" si="1"/>
        <v>100</v>
      </c>
      <c r="J52" s="32">
        <f t="shared" si="2"/>
        <v>50</v>
      </c>
      <c r="K52" s="32">
        <f>E52*1000</f>
        <v>50</v>
      </c>
      <c r="L52" s="32"/>
      <c r="M52" s="32"/>
      <c r="N52" s="32"/>
      <c r="O52" s="32"/>
      <c r="P52" s="32">
        <f>K52</f>
        <v>50</v>
      </c>
      <c r="Q52" s="33" t="s">
        <v>58</v>
      </c>
    </row>
    <row r="53" s="6" customFormat="1" customHeight="1" spans="1:17">
      <c r="A53" s="31" t="s">
        <v>2225</v>
      </c>
      <c r="B53" s="47">
        <v>1</v>
      </c>
      <c r="C53" s="33" t="s">
        <v>282</v>
      </c>
      <c r="D53" s="49" t="s">
        <v>30</v>
      </c>
      <c r="E53" s="55">
        <v>0.05</v>
      </c>
      <c r="F53" s="100" t="s">
        <v>2226</v>
      </c>
      <c r="G53" s="56" t="s">
        <v>556</v>
      </c>
      <c r="H53" s="56" t="s">
        <v>115</v>
      </c>
      <c r="I53" s="32">
        <f t="shared" si="1"/>
        <v>80</v>
      </c>
      <c r="J53" s="32">
        <f t="shared" si="2"/>
        <v>40</v>
      </c>
      <c r="K53" s="32">
        <f>E53*800</f>
        <v>40</v>
      </c>
      <c r="L53" s="32"/>
      <c r="M53" s="32"/>
      <c r="N53" s="32"/>
      <c r="O53" s="32"/>
      <c r="P53" s="32">
        <f>K53</f>
        <v>40</v>
      </c>
      <c r="Q53" s="33" t="s">
        <v>58</v>
      </c>
    </row>
    <row r="54" s="6" customFormat="1" ht="23" customHeight="1" spans="1:17">
      <c r="A54" s="31" t="s">
        <v>2227</v>
      </c>
      <c r="B54" s="47">
        <v>1</v>
      </c>
      <c r="C54" s="33" t="s">
        <v>282</v>
      </c>
      <c r="D54" s="49" t="s">
        <v>30</v>
      </c>
      <c r="E54" s="55">
        <v>0.075</v>
      </c>
      <c r="F54" s="100" t="s">
        <v>2228</v>
      </c>
      <c r="G54" s="56" t="s">
        <v>556</v>
      </c>
      <c r="H54" s="56" t="s">
        <v>115</v>
      </c>
      <c r="I54" s="32">
        <f t="shared" si="1"/>
        <v>120</v>
      </c>
      <c r="J54" s="32">
        <f t="shared" si="2"/>
        <v>60</v>
      </c>
      <c r="K54" s="32">
        <f>E54*800</f>
        <v>60</v>
      </c>
      <c r="L54" s="32"/>
      <c r="M54" s="32"/>
      <c r="N54" s="32"/>
      <c r="O54" s="32"/>
      <c r="P54" s="32">
        <f>K54</f>
        <v>60</v>
      </c>
      <c r="Q54" s="33" t="s">
        <v>58</v>
      </c>
    </row>
    <row r="55" s="6" customFormat="1" ht="13" customHeight="1" spans="1:17">
      <c r="A55" s="31" t="s">
        <v>2229</v>
      </c>
      <c r="B55" s="47">
        <v>1</v>
      </c>
      <c r="C55" s="33" t="s">
        <v>282</v>
      </c>
      <c r="D55" s="49" t="s">
        <v>30</v>
      </c>
      <c r="E55" s="55">
        <v>0.05</v>
      </c>
      <c r="F55" s="100" t="s">
        <v>2230</v>
      </c>
      <c r="G55" s="56" t="s">
        <v>556</v>
      </c>
      <c r="H55" s="56" t="s">
        <v>115</v>
      </c>
      <c r="I55" s="32">
        <f t="shared" si="1"/>
        <v>80</v>
      </c>
      <c r="J55" s="32">
        <f t="shared" si="2"/>
        <v>40</v>
      </c>
      <c r="K55" s="32">
        <f>E55*800</f>
        <v>40</v>
      </c>
      <c r="L55" s="32"/>
      <c r="M55" s="32"/>
      <c r="N55" s="32"/>
      <c r="O55" s="32"/>
      <c r="P55" s="32">
        <f>K55</f>
        <v>40</v>
      </c>
      <c r="Q55" s="33" t="s">
        <v>58</v>
      </c>
    </row>
    <row r="56" s="6" customFormat="1" ht="13" customHeight="1" spans="1:17">
      <c r="A56" s="31" t="s">
        <v>885</v>
      </c>
      <c r="B56" s="47">
        <v>1</v>
      </c>
      <c r="C56" s="33" t="s">
        <v>282</v>
      </c>
      <c r="D56" s="49" t="s">
        <v>30</v>
      </c>
      <c r="E56" s="55">
        <v>0.01</v>
      </c>
      <c r="F56" s="100" t="s">
        <v>2231</v>
      </c>
      <c r="G56" s="56" t="s">
        <v>556</v>
      </c>
      <c r="H56" s="56" t="s">
        <v>115</v>
      </c>
      <c r="I56" s="32">
        <f t="shared" si="1"/>
        <v>16</v>
      </c>
      <c r="J56" s="32">
        <f t="shared" si="2"/>
        <v>8</v>
      </c>
      <c r="K56" s="32"/>
      <c r="L56" s="32">
        <v>8</v>
      </c>
      <c r="M56" s="32"/>
      <c r="N56" s="32"/>
      <c r="O56" s="32"/>
      <c r="P56" s="32">
        <v>8</v>
      </c>
      <c r="Q56" s="33" t="s">
        <v>58</v>
      </c>
    </row>
    <row r="57" s="6" customFormat="1" ht="13" customHeight="1" spans="1:17">
      <c r="A57" s="31" t="s">
        <v>2232</v>
      </c>
      <c r="B57" s="47">
        <v>1</v>
      </c>
      <c r="C57" s="33" t="s">
        <v>282</v>
      </c>
      <c r="D57" s="49" t="s">
        <v>30</v>
      </c>
      <c r="E57" s="55">
        <v>0.04</v>
      </c>
      <c r="F57" s="100" t="s">
        <v>2233</v>
      </c>
      <c r="G57" s="56" t="s">
        <v>556</v>
      </c>
      <c r="H57" s="56" t="s">
        <v>115</v>
      </c>
      <c r="I57" s="32">
        <f t="shared" si="1"/>
        <v>80</v>
      </c>
      <c r="J57" s="32">
        <f t="shared" si="2"/>
        <v>40</v>
      </c>
      <c r="K57" s="32">
        <f>E57*1000</f>
        <v>40</v>
      </c>
      <c r="L57" s="32"/>
      <c r="M57" s="32"/>
      <c r="N57" s="32"/>
      <c r="O57" s="32"/>
      <c r="P57" s="32">
        <f>K57</f>
        <v>40</v>
      </c>
      <c r="Q57" s="33" t="s">
        <v>58</v>
      </c>
    </row>
    <row r="58" s="6" customFormat="1" ht="13" customHeight="1" spans="1:17">
      <c r="A58" s="31" t="s">
        <v>2234</v>
      </c>
      <c r="B58" s="47">
        <v>1</v>
      </c>
      <c r="C58" s="33" t="s">
        <v>282</v>
      </c>
      <c r="D58" s="49" t="s">
        <v>30</v>
      </c>
      <c r="E58" s="55">
        <v>0.1</v>
      </c>
      <c r="F58" s="100" t="s">
        <v>2235</v>
      </c>
      <c r="G58" s="56" t="s">
        <v>556</v>
      </c>
      <c r="H58" s="56" t="s">
        <v>115</v>
      </c>
      <c r="I58" s="32">
        <f t="shared" si="1"/>
        <v>200</v>
      </c>
      <c r="J58" s="32">
        <f t="shared" si="2"/>
        <v>100</v>
      </c>
      <c r="K58" s="32">
        <f>E58*1000</f>
        <v>100</v>
      </c>
      <c r="L58" s="32"/>
      <c r="M58" s="32"/>
      <c r="N58" s="32"/>
      <c r="O58" s="32"/>
      <c r="P58" s="32">
        <f>K58</f>
        <v>100</v>
      </c>
      <c r="Q58" s="33" t="s">
        <v>58</v>
      </c>
    </row>
    <row r="59" s="6" customFormat="1" ht="13" customHeight="1" spans="1:17">
      <c r="A59" s="31" t="s">
        <v>2236</v>
      </c>
      <c r="B59" s="47">
        <v>1</v>
      </c>
      <c r="C59" s="33" t="s">
        <v>282</v>
      </c>
      <c r="D59" s="49" t="s">
        <v>30</v>
      </c>
      <c r="E59" s="55">
        <v>0.03</v>
      </c>
      <c r="F59" s="100" t="s">
        <v>2237</v>
      </c>
      <c r="G59" s="56" t="s">
        <v>556</v>
      </c>
      <c r="H59" s="56" t="s">
        <v>115</v>
      </c>
      <c r="I59" s="32">
        <f t="shared" si="1"/>
        <v>60</v>
      </c>
      <c r="J59" s="32">
        <f t="shared" si="2"/>
        <v>30</v>
      </c>
      <c r="K59" s="32">
        <f>E59*1000</f>
        <v>30</v>
      </c>
      <c r="L59" s="32"/>
      <c r="M59" s="32"/>
      <c r="N59" s="32"/>
      <c r="O59" s="32"/>
      <c r="P59" s="32">
        <f>K59</f>
        <v>30</v>
      </c>
      <c r="Q59" s="33" t="s">
        <v>58</v>
      </c>
    </row>
    <row r="60" s="6" customFormat="1" ht="13" customHeight="1" spans="1:17">
      <c r="A60" s="31" t="s">
        <v>2238</v>
      </c>
      <c r="B60" s="47"/>
      <c r="C60" s="33"/>
      <c r="D60" s="49" t="s">
        <v>30</v>
      </c>
      <c r="E60" s="55"/>
      <c r="F60" s="100"/>
      <c r="G60" s="56"/>
      <c r="H60" s="56" t="s">
        <v>24</v>
      </c>
      <c r="I60" s="32">
        <f t="shared" si="1"/>
        <v>12</v>
      </c>
      <c r="J60" s="32">
        <f t="shared" si="2"/>
        <v>6</v>
      </c>
      <c r="K60" s="32">
        <f>SUM(K69:K69)</f>
        <v>6</v>
      </c>
      <c r="L60" s="32"/>
      <c r="M60" s="32"/>
      <c r="N60" s="32"/>
      <c r="O60" s="32"/>
      <c r="P60" s="32">
        <f>K60</f>
        <v>6</v>
      </c>
      <c r="Q60" s="33" t="s">
        <v>58</v>
      </c>
    </row>
    <row r="61" s="3" customFormat="1" ht="24.75" customHeight="1" spans="1:17">
      <c r="A61" s="31" t="s">
        <v>889</v>
      </c>
      <c r="B61" s="47">
        <v>1</v>
      </c>
      <c r="C61" s="33" t="s">
        <v>282</v>
      </c>
      <c r="D61" s="49" t="s">
        <v>30</v>
      </c>
      <c r="E61" s="55">
        <v>1.5</v>
      </c>
      <c r="F61" s="31" t="s">
        <v>583</v>
      </c>
      <c r="G61" s="33" t="s">
        <v>556</v>
      </c>
      <c r="H61" s="33"/>
      <c r="I61" s="32">
        <f t="shared" si="1"/>
        <v>3000</v>
      </c>
      <c r="J61" s="32">
        <f t="shared" si="2"/>
        <v>700</v>
      </c>
      <c r="K61" s="32">
        <v>200</v>
      </c>
      <c r="L61" s="32">
        <v>200</v>
      </c>
      <c r="M61" s="32">
        <v>300</v>
      </c>
      <c r="N61" s="32"/>
      <c r="O61" s="32">
        <v>2000</v>
      </c>
      <c r="P61" s="32">
        <v>300</v>
      </c>
      <c r="Q61" s="33" t="s">
        <v>54</v>
      </c>
    </row>
    <row r="62" s="3" customFormat="1" ht="29" customHeight="1" spans="1:17">
      <c r="A62" s="31" t="s">
        <v>890</v>
      </c>
      <c r="B62" s="47">
        <v>1</v>
      </c>
      <c r="C62" s="33" t="s">
        <v>282</v>
      </c>
      <c r="D62" s="49" t="s">
        <v>30</v>
      </c>
      <c r="E62" s="55">
        <v>1</v>
      </c>
      <c r="F62" s="31" t="s">
        <v>891</v>
      </c>
      <c r="G62" s="33" t="s">
        <v>556</v>
      </c>
      <c r="H62" s="33"/>
      <c r="I62" s="32">
        <f t="shared" si="1"/>
        <v>5000</v>
      </c>
      <c r="J62" s="32">
        <f t="shared" si="2"/>
        <v>1500</v>
      </c>
      <c r="K62" s="32">
        <v>600</v>
      </c>
      <c r="L62" s="32">
        <v>600</v>
      </c>
      <c r="M62" s="32">
        <v>300</v>
      </c>
      <c r="N62" s="32">
        <v>2000</v>
      </c>
      <c r="O62" s="32">
        <v>1000</v>
      </c>
      <c r="P62" s="32">
        <v>500</v>
      </c>
      <c r="Q62" s="33" t="s">
        <v>54</v>
      </c>
    </row>
    <row r="63" s="3" customFormat="1" ht="24" customHeight="1" spans="1:17">
      <c r="A63" s="31" t="s">
        <v>892</v>
      </c>
      <c r="B63" s="47">
        <v>1</v>
      </c>
      <c r="C63" s="33" t="s">
        <v>282</v>
      </c>
      <c r="D63" s="49" t="s">
        <v>30</v>
      </c>
      <c r="E63" s="55">
        <v>1</v>
      </c>
      <c r="F63" s="31" t="s">
        <v>585</v>
      </c>
      <c r="G63" s="33" t="s">
        <v>556</v>
      </c>
      <c r="H63" s="33"/>
      <c r="I63" s="32">
        <f t="shared" si="1"/>
        <v>2000</v>
      </c>
      <c r="J63" s="32">
        <f t="shared" si="2"/>
        <v>500</v>
      </c>
      <c r="K63" s="32">
        <v>100</v>
      </c>
      <c r="L63" s="32">
        <v>200</v>
      </c>
      <c r="M63" s="32">
        <v>200</v>
      </c>
      <c r="N63" s="32"/>
      <c r="O63" s="32">
        <v>1000</v>
      </c>
      <c r="P63" s="32">
        <v>500</v>
      </c>
      <c r="Q63" s="33" t="s">
        <v>54</v>
      </c>
    </row>
    <row r="64" s="3" customFormat="1" ht="17" customHeight="1" spans="1:17">
      <c r="A64" s="35" t="s">
        <v>897</v>
      </c>
      <c r="B64" s="33">
        <v>1</v>
      </c>
      <c r="C64" s="33" t="s">
        <v>282</v>
      </c>
      <c r="D64" s="33" t="s">
        <v>30</v>
      </c>
      <c r="E64" s="49">
        <v>0.06</v>
      </c>
      <c r="F64" s="31" t="s">
        <v>898</v>
      </c>
      <c r="G64" s="33" t="s">
        <v>556</v>
      </c>
      <c r="H64" s="33"/>
      <c r="I64" s="32">
        <f t="shared" si="1"/>
        <v>120</v>
      </c>
      <c r="J64" s="32">
        <f t="shared" si="2"/>
        <v>60</v>
      </c>
      <c r="K64" s="32">
        <v>42</v>
      </c>
      <c r="L64" s="32">
        <v>18</v>
      </c>
      <c r="M64" s="32">
        <v>0</v>
      </c>
      <c r="N64" s="32"/>
      <c r="O64" s="32" t="s">
        <v>298</v>
      </c>
      <c r="P64" s="32">
        <v>60</v>
      </c>
      <c r="Q64" s="33" t="s">
        <v>513</v>
      </c>
    </row>
    <row r="65" s="3" customFormat="1" ht="24" customHeight="1" spans="1:17">
      <c r="A65" s="31" t="s">
        <v>893</v>
      </c>
      <c r="B65" s="47">
        <v>1</v>
      </c>
      <c r="C65" s="33" t="s">
        <v>282</v>
      </c>
      <c r="D65" s="49" t="s">
        <v>30</v>
      </c>
      <c r="E65" s="55">
        <v>0.1</v>
      </c>
      <c r="F65" s="31" t="s">
        <v>894</v>
      </c>
      <c r="G65" s="33" t="s">
        <v>556</v>
      </c>
      <c r="H65" s="33"/>
      <c r="I65" s="32">
        <f t="shared" si="1"/>
        <v>10000</v>
      </c>
      <c r="J65" s="32">
        <f t="shared" si="2"/>
        <v>500</v>
      </c>
      <c r="K65" s="32">
        <v>200</v>
      </c>
      <c r="L65" s="32">
        <v>200</v>
      </c>
      <c r="M65" s="32">
        <v>100</v>
      </c>
      <c r="N65" s="32">
        <v>3500</v>
      </c>
      <c r="O65" s="32">
        <v>5000</v>
      </c>
      <c r="P65" s="32">
        <v>1000</v>
      </c>
      <c r="Q65" s="33" t="s">
        <v>54</v>
      </c>
    </row>
    <row r="66" s="3" customFormat="1" ht="23.25" customHeight="1" spans="1:17">
      <c r="A66" s="35" t="s">
        <v>895</v>
      </c>
      <c r="B66" s="47">
        <v>1</v>
      </c>
      <c r="C66" s="33" t="s">
        <v>282</v>
      </c>
      <c r="D66" s="49" t="s">
        <v>30</v>
      </c>
      <c r="E66" s="55">
        <v>0.5</v>
      </c>
      <c r="F66" s="31" t="s">
        <v>896</v>
      </c>
      <c r="G66" s="33" t="s">
        <v>556</v>
      </c>
      <c r="H66" s="33"/>
      <c r="I66" s="32">
        <f t="shared" si="1"/>
        <v>1000</v>
      </c>
      <c r="J66" s="32">
        <f t="shared" si="2"/>
        <v>150</v>
      </c>
      <c r="K66" s="32"/>
      <c r="L66" s="32">
        <v>150</v>
      </c>
      <c r="M66" s="32">
        <v>0</v>
      </c>
      <c r="N66" s="32">
        <v>350</v>
      </c>
      <c r="O66" s="32" t="s">
        <v>298</v>
      </c>
      <c r="P66" s="32">
        <v>500</v>
      </c>
      <c r="Q66" s="33" t="s">
        <v>54</v>
      </c>
    </row>
    <row r="67" s="3" customFormat="1" ht="22.5" customHeight="1" spans="1:17">
      <c r="A67" s="31" t="s">
        <v>899</v>
      </c>
      <c r="B67" s="47">
        <v>1</v>
      </c>
      <c r="C67" s="33" t="s">
        <v>282</v>
      </c>
      <c r="D67" s="49" t="s">
        <v>30</v>
      </c>
      <c r="E67" s="55">
        <v>1</v>
      </c>
      <c r="F67" s="31" t="s">
        <v>900</v>
      </c>
      <c r="G67" s="33" t="s">
        <v>556</v>
      </c>
      <c r="H67" s="33"/>
      <c r="I67" s="32">
        <f t="shared" si="1"/>
        <v>3000</v>
      </c>
      <c r="J67" s="32">
        <f t="shared" si="2"/>
        <v>500</v>
      </c>
      <c r="K67" s="32">
        <v>100</v>
      </c>
      <c r="L67" s="32">
        <v>300</v>
      </c>
      <c r="M67" s="32">
        <v>100</v>
      </c>
      <c r="N67" s="32"/>
      <c r="O67" s="32">
        <v>1500</v>
      </c>
      <c r="P67" s="32">
        <v>1000</v>
      </c>
      <c r="Q67" s="33" t="s">
        <v>54</v>
      </c>
    </row>
    <row r="68" s="74" customFormat="1" ht="13" customHeight="1" spans="1:17">
      <c r="A68" s="31" t="s">
        <v>2239</v>
      </c>
      <c r="B68" s="47">
        <v>5</v>
      </c>
      <c r="C68" s="33" t="s">
        <v>282</v>
      </c>
      <c r="D68" s="49" t="s">
        <v>30</v>
      </c>
      <c r="E68" s="55">
        <v>0.1</v>
      </c>
      <c r="F68" s="31" t="s">
        <v>2240</v>
      </c>
      <c r="G68" s="34">
        <v>5</v>
      </c>
      <c r="H68" s="33" t="s">
        <v>24</v>
      </c>
      <c r="I68" s="32">
        <f t="shared" si="1"/>
        <v>250</v>
      </c>
      <c r="J68" s="32">
        <f t="shared" si="2"/>
        <v>250</v>
      </c>
      <c r="K68" s="32">
        <v>150</v>
      </c>
      <c r="L68" s="32">
        <v>100</v>
      </c>
      <c r="M68" s="32"/>
      <c r="N68" s="32"/>
      <c r="O68" s="32"/>
      <c r="P68" s="32"/>
      <c r="Q68" s="33" t="s">
        <v>513</v>
      </c>
    </row>
    <row r="69" s="6" customFormat="1" ht="26" customHeight="1" spans="1:17">
      <c r="A69" s="31" t="s">
        <v>2241</v>
      </c>
      <c r="B69" s="47">
        <v>1</v>
      </c>
      <c r="C69" s="33" t="s">
        <v>282</v>
      </c>
      <c r="D69" s="49" t="s">
        <v>30</v>
      </c>
      <c r="E69" s="55">
        <v>0.02</v>
      </c>
      <c r="F69" s="100" t="s">
        <v>2242</v>
      </c>
      <c r="G69" s="56" t="s">
        <v>556</v>
      </c>
      <c r="H69" s="56" t="s">
        <v>115</v>
      </c>
      <c r="I69" s="32">
        <f t="shared" si="1"/>
        <v>12</v>
      </c>
      <c r="J69" s="32">
        <f t="shared" si="2"/>
        <v>6</v>
      </c>
      <c r="K69" s="32">
        <f>E69*300</f>
        <v>6</v>
      </c>
      <c r="L69" s="32"/>
      <c r="M69" s="32"/>
      <c r="N69" s="32"/>
      <c r="O69" s="32"/>
      <c r="P69" s="32">
        <f>K69</f>
        <v>6</v>
      </c>
      <c r="Q69" s="33" t="s">
        <v>58</v>
      </c>
    </row>
    <row r="70" s="6" customFormat="1" ht="16" customHeight="1" spans="1:17">
      <c r="A70" s="31" t="s">
        <v>35</v>
      </c>
      <c r="B70" s="47">
        <f>SUM(B71:B76)</f>
        <v>6</v>
      </c>
      <c r="C70" s="33" t="s">
        <v>282</v>
      </c>
      <c r="D70" s="49" t="s">
        <v>30</v>
      </c>
      <c r="E70" s="55">
        <f>SUM(E71:E76)</f>
        <v>1.05</v>
      </c>
      <c r="F70" s="100"/>
      <c r="G70" s="56"/>
      <c r="H70" s="56" t="s">
        <v>24</v>
      </c>
      <c r="I70" s="32">
        <f t="shared" si="1"/>
        <v>340</v>
      </c>
      <c r="J70" s="32">
        <f t="shared" si="2"/>
        <v>170</v>
      </c>
      <c r="K70" s="32">
        <f>SUM(K71:K76)</f>
        <v>170</v>
      </c>
      <c r="L70" s="32"/>
      <c r="M70" s="32"/>
      <c r="N70" s="32"/>
      <c r="O70" s="32"/>
      <c r="P70" s="32">
        <f>K70</f>
        <v>170</v>
      </c>
      <c r="Q70" s="33" t="s">
        <v>24</v>
      </c>
    </row>
    <row r="71" s="6" customFormat="1" ht="25" customHeight="1" spans="1:17">
      <c r="A71" s="31" t="s">
        <v>2243</v>
      </c>
      <c r="B71" s="47">
        <v>1</v>
      </c>
      <c r="C71" s="33" t="s">
        <v>282</v>
      </c>
      <c r="D71" s="49" t="s">
        <v>30</v>
      </c>
      <c r="E71" s="55">
        <v>0.05</v>
      </c>
      <c r="F71" s="100" t="s">
        <v>2244</v>
      </c>
      <c r="G71" s="56" t="s">
        <v>556</v>
      </c>
      <c r="H71" s="56" t="s">
        <v>115</v>
      </c>
      <c r="I71" s="32">
        <f t="shared" ref="I71:I93" si="15">SUM(J71,N71:P71)</f>
        <v>20</v>
      </c>
      <c r="J71" s="32">
        <f t="shared" ref="J71:J93" si="16">SUM(K71:M71)</f>
        <v>10</v>
      </c>
      <c r="K71" s="32">
        <f>E71*200</f>
        <v>10</v>
      </c>
      <c r="L71" s="32"/>
      <c r="M71" s="32"/>
      <c r="N71" s="32"/>
      <c r="O71" s="32"/>
      <c r="P71" s="32">
        <f>K71</f>
        <v>10</v>
      </c>
      <c r="Q71" s="33" t="s">
        <v>58</v>
      </c>
    </row>
    <row r="72" s="6" customFormat="1" ht="24" customHeight="1" spans="1:17">
      <c r="A72" s="31" t="s">
        <v>2243</v>
      </c>
      <c r="B72" s="47">
        <v>1</v>
      </c>
      <c r="C72" s="33" t="s">
        <v>282</v>
      </c>
      <c r="D72" s="49" t="s">
        <v>30</v>
      </c>
      <c r="E72" s="55">
        <v>0.05</v>
      </c>
      <c r="F72" s="100" t="s">
        <v>2244</v>
      </c>
      <c r="G72" s="56" t="s">
        <v>556</v>
      </c>
      <c r="H72" s="56" t="s">
        <v>115</v>
      </c>
      <c r="I72" s="32">
        <f t="shared" si="15"/>
        <v>20</v>
      </c>
      <c r="J72" s="32">
        <f t="shared" si="16"/>
        <v>10</v>
      </c>
      <c r="K72" s="32">
        <f>E72*200</f>
        <v>10</v>
      </c>
      <c r="L72" s="32"/>
      <c r="M72" s="32"/>
      <c r="N72" s="32"/>
      <c r="O72" s="32"/>
      <c r="P72" s="32">
        <f>K72</f>
        <v>10</v>
      </c>
      <c r="Q72" s="33" t="s">
        <v>58</v>
      </c>
    </row>
    <row r="73" s="6" customFormat="1" ht="25" customHeight="1" spans="1:17">
      <c r="A73" s="31" t="s">
        <v>2245</v>
      </c>
      <c r="B73" s="47">
        <v>1</v>
      </c>
      <c r="C73" s="33" t="s">
        <v>282</v>
      </c>
      <c r="D73" s="49" t="s">
        <v>30</v>
      </c>
      <c r="E73" s="55">
        <v>0.05</v>
      </c>
      <c r="F73" s="100" t="s">
        <v>2246</v>
      </c>
      <c r="G73" s="56" t="s">
        <v>556</v>
      </c>
      <c r="H73" s="56" t="s">
        <v>115</v>
      </c>
      <c r="I73" s="32">
        <f t="shared" si="15"/>
        <v>20</v>
      </c>
      <c r="J73" s="32">
        <f t="shared" si="16"/>
        <v>10</v>
      </c>
      <c r="K73" s="32">
        <f>E73*200</f>
        <v>10</v>
      </c>
      <c r="L73" s="32"/>
      <c r="M73" s="32"/>
      <c r="N73" s="32"/>
      <c r="O73" s="32"/>
      <c r="P73" s="32">
        <f>K73</f>
        <v>10</v>
      </c>
      <c r="Q73" s="33" t="s">
        <v>58</v>
      </c>
    </row>
    <row r="74" s="3" customFormat="1" ht="24.75" customHeight="1" spans="1:17">
      <c r="A74" s="31" t="s">
        <v>901</v>
      </c>
      <c r="B74" s="47">
        <v>1</v>
      </c>
      <c r="C74" s="33" t="s">
        <v>282</v>
      </c>
      <c r="D74" s="49" t="s">
        <v>30</v>
      </c>
      <c r="E74" s="55">
        <v>0.2</v>
      </c>
      <c r="F74" s="31" t="s">
        <v>902</v>
      </c>
      <c r="G74" s="33" t="s">
        <v>556</v>
      </c>
      <c r="H74" s="33"/>
      <c r="I74" s="32">
        <f t="shared" si="15"/>
        <v>1000</v>
      </c>
      <c r="J74" s="32">
        <f t="shared" si="16"/>
        <v>100</v>
      </c>
      <c r="K74" s="32" t="s">
        <v>298</v>
      </c>
      <c r="L74" s="32">
        <v>100</v>
      </c>
      <c r="M74" s="32"/>
      <c r="N74" s="32">
        <v>500</v>
      </c>
      <c r="O74" s="32">
        <v>200</v>
      </c>
      <c r="P74" s="32">
        <v>200</v>
      </c>
      <c r="Q74" s="33" t="s">
        <v>54</v>
      </c>
    </row>
    <row r="75" s="3" customFormat="1" ht="25" customHeight="1" spans="1:17">
      <c r="A75" s="31" t="s">
        <v>903</v>
      </c>
      <c r="B75" s="47">
        <v>1</v>
      </c>
      <c r="C75" s="33" t="s">
        <v>282</v>
      </c>
      <c r="D75" s="49" t="s">
        <v>30</v>
      </c>
      <c r="E75" s="55">
        <v>0.5</v>
      </c>
      <c r="F75" s="31" t="s">
        <v>904</v>
      </c>
      <c r="G75" s="33" t="s">
        <v>556</v>
      </c>
      <c r="H75" s="33"/>
      <c r="I75" s="32">
        <f t="shared" si="15"/>
        <v>1500</v>
      </c>
      <c r="J75" s="32">
        <f t="shared" si="16"/>
        <v>250</v>
      </c>
      <c r="K75" s="32">
        <v>100</v>
      </c>
      <c r="L75" s="32">
        <v>100</v>
      </c>
      <c r="M75" s="32">
        <v>50</v>
      </c>
      <c r="N75" s="32"/>
      <c r="O75" s="32">
        <v>850</v>
      </c>
      <c r="P75" s="32">
        <v>400</v>
      </c>
      <c r="Q75" s="33" t="s">
        <v>54</v>
      </c>
    </row>
    <row r="76" s="6" customFormat="1" ht="29" customHeight="1" spans="1:17">
      <c r="A76" s="31" t="s">
        <v>2247</v>
      </c>
      <c r="B76" s="47">
        <v>1</v>
      </c>
      <c r="C76" s="33" t="s">
        <v>282</v>
      </c>
      <c r="D76" s="49" t="s">
        <v>30</v>
      </c>
      <c r="E76" s="55">
        <v>0.2</v>
      </c>
      <c r="F76" s="100" t="s">
        <v>2248</v>
      </c>
      <c r="G76" s="56" t="s">
        <v>556</v>
      </c>
      <c r="H76" s="56" t="s">
        <v>115</v>
      </c>
      <c r="I76" s="32">
        <f t="shared" si="15"/>
        <v>80</v>
      </c>
      <c r="J76" s="32">
        <f t="shared" si="16"/>
        <v>40</v>
      </c>
      <c r="K76" s="32">
        <f>E76*200</f>
        <v>40</v>
      </c>
      <c r="L76" s="32"/>
      <c r="M76" s="32"/>
      <c r="N76" s="32"/>
      <c r="O76" s="32"/>
      <c r="P76" s="32">
        <f>K76</f>
        <v>40</v>
      </c>
      <c r="Q76" s="33" t="s">
        <v>58</v>
      </c>
    </row>
    <row r="77" s="6" customFormat="1" ht="24" customHeight="1" spans="1:17">
      <c r="A77" s="31" t="s">
        <v>37</v>
      </c>
      <c r="B77" s="32">
        <f>SUM(B78:B83)</f>
        <v>6</v>
      </c>
      <c r="C77" s="33"/>
      <c r="D77" s="49" t="s">
        <v>30</v>
      </c>
      <c r="E77" s="55">
        <f>SUM(E78:E83)</f>
        <v>2.6</v>
      </c>
      <c r="F77" s="100"/>
      <c r="G77" s="56"/>
      <c r="H77" s="56" t="s">
        <v>24</v>
      </c>
      <c r="I77" s="32">
        <f t="shared" si="15"/>
        <v>7000</v>
      </c>
      <c r="J77" s="32">
        <f t="shared" si="16"/>
        <v>1000</v>
      </c>
      <c r="K77" s="32">
        <f t="shared" ref="K77:P77" si="17">SUM(K78:K83)</f>
        <v>250</v>
      </c>
      <c r="L77" s="32">
        <f t="shared" si="17"/>
        <v>600</v>
      </c>
      <c r="M77" s="32">
        <f t="shared" si="17"/>
        <v>150</v>
      </c>
      <c r="N77" s="32">
        <f t="shared" si="17"/>
        <v>500</v>
      </c>
      <c r="O77" s="32">
        <f t="shared" si="17"/>
        <v>3550</v>
      </c>
      <c r="P77" s="32">
        <f t="shared" si="17"/>
        <v>1950</v>
      </c>
      <c r="Q77" s="33"/>
    </row>
    <row r="78" s="3" customFormat="1" ht="24" customHeight="1" spans="1:17">
      <c r="A78" s="31" t="s">
        <v>905</v>
      </c>
      <c r="B78" s="47">
        <v>1</v>
      </c>
      <c r="C78" s="33" t="s">
        <v>282</v>
      </c>
      <c r="D78" s="49" t="s">
        <v>30</v>
      </c>
      <c r="E78" s="55">
        <v>0.5</v>
      </c>
      <c r="F78" s="31" t="s">
        <v>906</v>
      </c>
      <c r="G78" s="33" t="s">
        <v>556</v>
      </c>
      <c r="H78" s="33"/>
      <c r="I78" s="32">
        <f t="shared" si="15"/>
        <v>1500</v>
      </c>
      <c r="J78" s="32">
        <f t="shared" si="16"/>
        <v>150</v>
      </c>
      <c r="K78" s="32">
        <v>50</v>
      </c>
      <c r="L78" s="32">
        <v>100</v>
      </c>
      <c r="M78" s="32"/>
      <c r="N78" s="32">
        <v>500</v>
      </c>
      <c r="O78" s="32">
        <v>500</v>
      </c>
      <c r="P78" s="32">
        <v>350</v>
      </c>
      <c r="Q78" s="33" t="s">
        <v>54</v>
      </c>
    </row>
    <row r="79" s="3" customFormat="1" ht="24" customHeight="1" spans="1:17">
      <c r="A79" s="31" t="s">
        <v>907</v>
      </c>
      <c r="B79" s="47">
        <v>1</v>
      </c>
      <c r="C79" s="33" t="s">
        <v>282</v>
      </c>
      <c r="D79" s="102" t="s">
        <v>30</v>
      </c>
      <c r="E79" s="55">
        <v>0.5</v>
      </c>
      <c r="F79" s="31" t="s">
        <v>908</v>
      </c>
      <c r="G79" s="33" t="s">
        <v>556</v>
      </c>
      <c r="H79" s="33"/>
      <c r="I79" s="32">
        <f t="shared" si="15"/>
        <v>1000</v>
      </c>
      <c r="J79" s="32">
        <f t="shared" si="16"/>
        <v>150</v>
      </c>
      <c r="K79" s="32">
        <v>50</v>
      </c>
      <c r="L79" s="32">
        <v>100</v>
      </c>
      <c r="M79" s="32"/>
      <c r="N79" s="32"/>
      <c r="O79" s="32">
        <v>500</v>
      </c>
      <c r="P79" s="32">
        <v>350</v>
      </c>
      <c r="Q79" s="33" t="s">
        <v>54</v>
      </c>
    </row>
    <row r="80" s="3" customFormat="1" ht="24" customHeight="1" spans="1:17">
      <c r="A80" s="31" t="s">
        <v>909</v>
      </c>
      <c r="B80" s="47">
        <v>1</v>
      </c>
      <c r="C80" s="33" t="s">
        <v>282</v>
      </c>
      <c r="D80" s="49" t="s">
        <v>30</v>
      </c>
      <c r="E80" s="55">
        <v>0.5</v>
      </c>
      <c r="F80" s="31" t="s">
        <v>601</v>
      </c>
      <c r="G80" s="33" t="s">
        <v>556</v>
      </c>
      <c r="H80" s="33"/>
      <c r="I80" s="32">
        <f t="shared" si="15"/>
        <v>1500</v>
      </c>
      <c r="J80" s="32">
        <f t="shared" si="16"/>
        <v>250</v>
      </c>
      <c r="K80" s="32">
        <v>50</v>
      </c>
      <c r="L80" s="32">
        <v>100</v>
      </c>
      <c r="M80" s="32">
        <v>100</v>
      </c>
      <c r="N80" s="32"/>
      <c r="O80" s="32">
        <v>1000</v>
      </c>
      <c r="P80" s="32">
        <v>250</v>
      </c>
      <c r="Q80" s="33" t="s">
        <v>54</v>
      </c>
    </row>
    <row r="81" s="3" customFormat="1" ht="24" customHeight="1" spans="1:17">
      <c r="A81" s="31" t="s">
        <v>910</v>
      </c>
      <c r="B81" s="47">
        <v>1</v>
      </c>
      <c r="C81" s="33" t="s">
        <v>282</v>
      </c>
      <c r="D81" s="49" t="s">
        <v>30</v>
      </c>
      <c r="E81" s="55">
        <v>0.1</v>
      </c>
      <c r="F81" s="31" t="s">
        <v>2249</v>
      </c>
      <c r="G81" s="33" t="s">
        <v>556</v>
      </c>
      <c r="H81" s="33"/>
      <c r="I81" s="32">
        <f t="shared" si="15"/>
        <v>1000</v>
      </c>
      <c r="J81" s="32">
        <f t="shared" si="16"/>
        <v>100</v>
      </c>
      <c r="K81" s="32"/>
      <c r="L81" s="32">
        <v>100</v>
      </c>
      <c r="M81" s="32"/>
      <c r="N81" s="32"/>
      <c r="O81" s="32">
        <v>500</v>
      </c>
      <c r="P81" s="32">
        <v>400</v>
      </c>
      <c r="Q81" s="33" t="s">
        <v>54</v>
      </c>
    </row>
    <row r="82" s="3" customFormat="1" ht="24" customHeight="1" spans="1:17">
      <c r="A82" s="31" t="s">
        <v>911</v>
      </c>
      <c r="B82" s="47">
        <v>1</v>
      </c>
      <c r="C82" s="33" t="s">
        <v>282</v>
      </c>
      <c r="D82" s="49" t="s">
        <v>30</v>
      </c>
      <c r="E82" s="55">
        <v>0.5</v>
      </c>
      <c r="F82" s="31" t="s">
        <v>2250</v>
      </c>
      <c r="G82" s="33" t="s">
        <v>556</v>
      </c>
      <c r="H82" s="33"/>
      <c r="I82" s="32">
        <f t="shared" si="15"/>
        <v>500</v>
      </c>
      <c r="J82" s="32">
        <f t="shared" si="16"/>
        <v>100</v>
      </c>
      <c r="K82" s="32"/>
      <c r="L82" s="32">
        <v>50</v>
      </c>
      <c r="M82" s="32">
        <v>50</v>
      </c>
      <c r="N82" s="32"/>
      <c r="O82" s="32">
        <v>200</v>
      </c>
      <c r="P82" s="32">
        <v>200</v>
      </c>
      <c r="Q82" s="33" t="s">
        <v>54</v>
      </c>
    </row>
    <row r="83" s="3" customFormat="1" ht="24" customHeight="1" spans="1:17">
      <c r="A83" s="31" t="s">
        <v>2251</v>
      </c>
      <c r="B83" s="47">
        <v>1</v>
      </c>
      <c r="C83" s="33" t="s">
        <v>282</v>
      </c>
      <c r="D83" s="49" t="s">
        <v>30</v>
      </c>
      <c r="E83" s="55">
        <v>0.5</v>
      </c>
      <c r="F83" s="31" t="s">
        <v>2252</v>
      </c>
      <c r="G83" s="33" t="s">
        <v>556</v>
      </c>
      <c r="H83" s="33"/>
      <c r="I83" s="32">
        <f t="shared" si="15"/>
        <v>1500</v>
      </c>
      <c r="J83" s="32">
        <f t="shared" si="16"/>
        <v>250</v>
      </c>
      <c r="K83" s="32">
        <v>100</v>
      </c>
      <c r="L83" s="32">
        <v>150</v>
      </c>
      <c r="M83" s="32"/>
      <c r="N83" s="32"/>
      <c r="O83" s="32">
        <v>850</v>
      </c>
      <c r="P83" s="32">
        <v>400</v>
      </c>
      <c r="Q83" s="33" t="s">
        <v>54</v>
      </c>
    </row>
    <row r="84" s="6" customFormat="1" ht="19" customHeight="1" spans="1:17">
      <c r="A84" s="31" t="s">
        <v>39</v>
      </c>
      <c r="B84" s="47">
        <f>SUM(B85,B93,B101,B110,B118,B122,B123)</f>
        <v>36</v>
      </c>
      <c r="C84" s="33"/>
      <c r="D84" s="49"/>
      <c r="E84" s="55">
        <f>SUM(E85,E93,E101,E110,E118,E122,E123)</f>
        <v>62.848</v>
      </c>
      <c r="F84" s="100"/>
      <c r="G84" s="56"/>
      <c r="H84" s="56" t="s">
        <v>24</v>
      </c>
      <c r="I84" s="32">
        <f t="shared" si="15"/>
        <v>20743</v>
      </c>
      <c r="J84" s="32">
        <f t="shared" si="16"/>
        <v>4632</v>
      </c>
      <c r="K84" s="32">
        <f t="shared" ref="K84:P84" si="18">SUM(K85,K93,K101,K110,K118,K122,K123)</f>
        <v>3030</v>
      </c>
      <c r="L84" s="32">
        <f t="shared" si="18"/>
        <v>1302</v>
      </c>
      <c r="M84" s="32">
        <f t="shared" si="18"/>
        <v>300</v>
      </c>
      <c r="N84" s="32">
        <f t="shared" si="18"/>
        <v>6800</v>
      </c>
      <c r="O84" s="32">
        <f t="shared" si="18"/>
        <v>5500</v>
      </c>
      <c r="P84" s="32">
        <f t="shared" si="18"/>
        <v>3811</v>
      </c>
      <c r="Q84" s="33" t="s">
        <v>54</v>
      </c>
    </row>
    <row r="85" s="6" customFormat="1" ht="18" customHeight="1" spans="1:17">
      <c r="A85" s="31" t="s">
        <v>40</v>
      </c>
      <c r="B85" s="47">
        <f>SUM(B86:B92)</f>
        <v>7</v>
      </c>
      <c r="C85" s="33"/>
      <c r="D85" s="49" t="s">
        <v>41</v>
      </c>
      <c r="E85" s="55">
        <f>SUM(E86:E92)</f>
        <v>0.57</v>
      </c>
      <c r="F85" s="100"/>
      <c r="G85" s="56"/>
      <c r="H85" s="56" t="s">
        <v>24</v>
      </c>
      <c r="I85" s="32">
        <f t="shared" si="15"/>
        <v>3620</v>
      </c>
      <c r="J85" s="32">
        <f t="shared" si="16"/>
        <v>840</v>
      </c>
      <c r="K85" s="32">
        <f t="shared" ref="K85:P85" si="19">SUM(K86:K92)</f>
        <v>590</v>
      </c>
      <c r="L85" s="32">
        <f t="shared" si="19"/>
        <v>250</v>
      </c>
      <c r="M85" s="32">
        <f t="shared" si="19"/>
        <v>0</v>
      </c>
      <c r="N85" s="32">
        <f t="shared" si="19"/>
        <v>800</v>
      </c>
      <c r="O85" s="32">
        <f t="shared" si="19"/>
        <v>900</v>
      </c>
      <c r="P85" s="32">
        <f t="shared" si="19"/>
        <v>1080</v>
      </c>
      <c r="Q85" s="33"/>
    </row>
    <row r="86" s="6" customFormat="1" ht="27" customHeight="1" spans="1:17">
      <c r="A86" s="100" t="s">
        <v>2253</v>
      </c>
      <c r="B86" s="47">
        <v>1</v>
      </c>
      <c r="C86" s="33" t="s">
        <v>282</v>
      </c>
      <c r="D86" s="49" t="s">
        <v>41</v>
      </c>
      <c r="E86" s="55">
        <v>0.04</v>
      </c>
      <c r="F86" s="100" t="s">
        <v>2254</v>
      </c>
      <c r="G86" s="56" t="s">
        <v>556</v>
      </c>
      <c r="H86" s="56" t="s">
        <v>115</v>
      </c>
      <c r="I86" s="32">
        <f t="shared" si="15"/>
        <v>80</v>
      </c>
      <c r="J86" s="32">
        <f t="shared" si="16"/>
        <v>40</v>
      </c>
      <c r="K86" s="32">
        <v>40</v>
      </c>
      <c r="L86" s="32"/>
      <c r="M86" s="32"/>
      <c r="N86" s="32"/>
      <c r="O86" s="32"/>
      <c r="P86" s="32">
        <f>K86</f>
        <v>40</v>
      </c>
      <c r="Q86" s="33" t="s">
        <v>58</v>
      </c>
    </row>
    <row r="87" s="6" customFormat="1" ht="15" customHeight="1" spans="1:17">
      <c r="A87" s="31" t="s">
        <v>2255</v>
      </c>
      <c r="B87" s="47">
        <v>1</v>
      </c>
      <c r="C87" s="33" t="s">
        <v>282</v>
      </c>
      <c r="D87" s="49" t="s">
        <v>41</v>
      </c>
      <c r="E87" s="55">
        <v>0.05</v>
      </c>
      <c r="F87" s="100" t="s">
        <v>2256</v>
      </c>
      <c r="G87" s="56" t="s">
        <v>556</v>
      </c>
      <c r="H87" s="56"/>
      <c r="I87" s="32">
        <f t="shared" si="15"/>
        <v>300</v>
      </c>
      <c r="J87" s="32">
        <f t="shared" si="16"/>
        <v>150</v>
      </c>
      <c r="K87" s="32">
        <v>150</v>
      </c>
      <c r="L87" s="32"/>
      <c r="M87" s="32"/>
      <c r="N87" s="32"/>
      <c r="O87" s="32"/>
      <c r="P87" s="32">
        <f>K87</f>
        <v>150</v>
      </c>
      <c r="Q87" s="33" t="s">
        <v>58</v>
      </c>
    </row>
    <row r="88" s="6" customFormat="1" ht="15" customHeight="1" spans="1:17">
      <c r="A88" s="31" t="s">
        <v>2257</v>
      </c>
      <c r="B88" s="47">
        <v>1</v>
      </c>
      <c r="C88" s="33" t="s">
        <v>282</v>
      </c>
      <c r="D88" s="49" t="s">
        <v>2258</v>
      </c>
      <c r="E88" s="55">
        <v>0.05</v>
      </c>
      <c r="F88" s="100" t="s">
        <v>2259</v>
      </c>
      <c r="G88" s="56" t="s">
        <v>556</v>
      </c>
      <c r="H88" s="56" t="s">
        <v>24</v>
      </c>
      <c r="I88" s="32">
        <f t="shared" si="15"/>
        <v>300</v>
      </c>
      <c r="J88" s="32">
        <f t="shared" si="16"/>
        <v>150</v>
      </c>
      <c r="K88" s="32">
        <v>150</v>
      </c>
      <c r="L88" s="32"/>
      <c r="M88" s="32"/>
      <c r="N88" s="32"/>
      <c r="O88" s="32"/>
      <c r="P88" s="32">
        <f>K88</f>
        <v>150</v>
      </c>
      <c r="Q88" s="33" t="s">
        <v>58</v>
      </c>
    </row>
    <row r="89" s="6" customFormat="1" ht="15" customHeight="1" spans="1:17">
      <c r="A89" s="31" t="s">
        <v>2260</v>
      </c>
      <c r="B89" s="47">
        <v>1</v>
      </c>
      <c r="C89" s="33" t="s">
        <v>282</v>
      </c>
      <c r="D89" s="49" t="s">
        <v>41</v>
      </c>
      <c r="E89" s="55">
        <v>0.03</v>
      </c>
      <c r="F89" s="100" t="s">
        <v>2261</v>
      </c>
      <c r="G89" s="56" t="s">
        <v>556</v>
      </c>
      <c r="H89" s="56" t="s">
        <v>115</v>
      </c>
      <c r="I89" s="32">
        <f t="shared" si="15"/>
        <v>180</v>
      </c>
      <c r="J89" s="32">
        <f t="shared" si="16"/>
        <v>90</v>
      </c>
      <c r="K89" s="32">
        <v>90</v>
      </c>
      <c r="L89" s="32"/>
      <c r="M89" s="32"/>
      <c r="N89" s="32"/>
      <c r="O89" s="32"/>
      <c r="P89" s="32">
        <f>K89</f>
        <v>90</v>
      </c>
      <c r="Q89" s="33" t="s">
        <v>58</v>
      </c>
    </row>
    <row r="90" s="6" customFormat="1" ht="15" customHeight="1" spans="1:17">
      <c r="A90" s="31" t="s">
        <v>2262</v>
      </c>
      <c r="B90" s="47">
        <v>1</v>
      </c>
      <c r="C90" s="33" t="s">
        <v>282</v>
      </c>
      <c r="D90" s="49" t="s">
        <v>41</v>
      </c>
      <c r="E90" s="55">
        <v>0.05</v>
      </c>
      <c r="F90" s="100" t="s">
        <v>2261</v>
      </c>
      <c r="G90" s="56" t="s">
        <v>556</v>
      </c>
      <c r="H90" s="56" t="s">
        <v>115</v>
      </c>
      <c r="I90" s="32">
        <f t="shared" si="15"/>
        <v>240</v>
      </c>
      <c r="J90" s="32">
        <f t="shared" si="16"/>
        <v>150</v>
      </c>
      <c r="K90" s="32"/>
      <c r="L90" s="32">
        <v>150</v>
      </c>
      <c r="M90" s="32"/>
      <c r="N90" s="32"/>
      <c r="O90" s="32"/>
      <c r="P90" s="32">
        <v>90</v>
      </c>
      <c r="Q90" s="33" t="s">
        <v>58</v>
      </c>
    </row>
    <row r="91" s="3" customFormat="1" ht="28" customHeight="1" spans="1:17">
      <c r="A91" s="35" t="s">
        <v>2263</v>
      </c>
      <c r="B91" s="47">
        <v>1</v>
      </c>
      <c r="C91" s="33" t="s">
        <v>282</v>
      </c>
      <c r="D91" s="49" t="s">
        <v>41</v>
      </c>
      <c r="E91" s="55">
        <v>0.2</v>
      </c>
      <c r="F91" s="31" t="s">
        <v>2264</v>
      </c>
      <c r="G91" s="33" t="s">
        <v>556</v>
      </c>
      <c r="H91" s="33"/>
      <c r="I91" s="32">
        <f t="shared" si="15"/>
        <v>2400</v>
      </c>
      <c r="J91" s="32">
        <f t="shared" si="16"/>
        <v>200</v>
      </c>
      <c r="K91" s="32">
        <v>100</v>
      </c>
      <c r="L91" s="32">
        <v>100</v>
      </c>
      <c r="M91" s="32"/>
      <c r="N91" s="32">
        <v>800</v>
      </c>
      <c r="O91" s="32">
        <v>900</v>
      </c>
      <c r="P91" s="32">
        <v>500</v>
      </c>
      <c r="Q91" s="33" t="s">
        <v>54</v>
      </c>
    </row>
    <row r="92" s="6" customFormat="1" customHeight="1" spans="1:17">
      <c r="A92" s="31" t="s">
        <v>2265</v>
      </c>
      <c r="B92" s="47">
        <v>1</v>
      </c>
      <c r="C92" s="33" t="s">
        <v>282</v>
      </c>
      <c r="D92" s="49" t="s">
        <v>41</v>
      </c>
      <c r="E92" s="55">
        <v>0.15</v>
      </c>
      <c r="F92" s="100" t="s">
        <v>2266</v>
      </c>
      <c r="G92" s="56" t="s">
        <v>556</v>
      </c>
      <c r="H92" s="56" t="s">
        <v>115</v>
      </c>
      <c r="I92" s="32">
        <f t="shared" si="15"/>
        <v>120</v>
      </c>
      <c r="J92" s="32">
        <f t="shared" si="16"/>
        <v>60</v>
      </c>
      <c r="K92" s="32">
        <v>60</v>
      </c>
      <c r="L92" s="32"/>
      <c r="M92" s="32"/>
      <c r="N92" s="32"/>
      <c r="O92" s="32"/>
      <c r="P92" s="32">
        <f>K92</f>
        <v>60</v>
      </c>
      <c r="Q92" s="33" t="s">
        <v>58</v>
      </c>
    </row>
    <row r="93" s="6" customFormat="1" ht="15" customHeight="1" spans="1:17">
      <c r="A93" s="31" t="s">
        <v>44</v>
      </c>
      <c r="B93" s="47">
        <f>SUM(B94:B100)</f>
        <v>7</v>
      </c>
      <c r="C93" s="33"/>
      <c r="D93" s="49" t="s">
        <v>45</v>
      </c>
      <c r="E93" s="55">
        <f>SUM(E94:E100)</f>
        <v>5.86</v>
      </c>
      <c r="F93" s="100"/>
      <c r="G93" s="56"/>
      <c r="H93" s="56" t="s">
        <v>24</v>
      </c>
      <c r="I93" s="32">
        <f t="shared" si="15"/>
        <v>1979</v>
      </c>
      <c r="J93" s="32">
        <f t="shared" si="16"/>
        <v>850</v>
      </c>
      <c r="K93" s="32">
        <f>SUM(K94:K100)</f>
        <v>850</v>
      </c>
      <c r="L93" s="32"/>
      <c r="M93" s="32"/>
      <c r="N93" s="32"/>
      <c r="O93" s="32"/>
      <c r="P93" s="32">
        <f>SUM(P94:P100)</f>
        <v>1129</v>
      </c>
      <c r="Q93" s="33"/>
    </row>
    <row r="94" s="6" customFormat="1" ht="23" customHeight="1" spans="1:17">
      <c r="A94" s="100" t="s">
        <v>2267</v>
      </c>
      <c r="B94" s="47">
        <v>1</v>
      </c>
      <c r="C94" s="33" t="s">
        <v>819</v>
      </c>
      <c r="D94" s="49" t="s">
        <v>45</v>
      </c>
      <c r="E94" s="55">
        <v>0.25</v>
      </c>
      <c r="F94" s="100" t="s">
        <v>2268</v>
      </c>
      <c r="G94" s="56" t="s">
        <v>556</v>
      </c>
      <c r="H94" s="56" t="s">
        <v>378</v>
      </c>
      <c r="I94" s="32">
        <f t="shared" ref="I94:I99" si="20">SUM(J94,N94:P94)</f>
        <v>162.5</v>
      </c>
      <c r="J94" s="32">
        <f t="shared" ref="J94:J99" si="21">SUM(K94:M94)</f>
        <v>125</v>
      </c>
      <c r="K94" s="32">
        <v>125</v>
      </c>
      <c r="L94" s="32"/>
      <c r="M94" s="32"/>
      <c r="N94" s="32"/>
      <c r="O94" s="32"/>
      <c r="P94" s="32">
        <f>J94*0.3</f>
        <v>37.5</v>
      </c>
      <c r="Q94" s="33" t="s">
        <v>58</v>
      </c>
    </row>
    <row r="95" s="6" customFormat="1" ht="23" customHeight="1" spans="1:17">
      <c r="A95" s="31" t="s">
        <v>2269</v>
      </c>
      <c r="B95" s="47">
        <v>1</v>
      </c>
      <c r="C95" s="33" t="s">
        <v>282</v>
      </c>
      <c r="D95" s="49" t="s">
        <v>45</v>
      </c>
      <c r="E95" s="55">
        <v>0.1</v>
      </c>
      <c r="F95" s="100" t="s">
        <v>2270</v>
      </c>
      <c r="G95" s="56" t="s">
        <v>556</v>
      </c>
      <c r="H95" s="56" t="s">
        <v>115</v>
      </c>
      <c r="I95" s="32">
        <f t="shared" si="20"/>
        <v>104</v>
      </c>
      <c r="J95" s="32">
        <f t="shared" si="21"/>
        <v>80</v>
      </c>
      <c r="K95" s="32">
        <v>80</v>
      </c>
      <c r="L95" s="32"/>
      <c r="M95" s="32"/>
      <c r="N95" s="32"/>
      <c r="O95" s="32"/>
      <c r="P95" s="32">
        <f>J95*0.3</f>
        <v>24</v>
      </c>
      <c r="Q95" s="33" t="s">
        <v>58</v>
      </c>
    </row>
    <row r="96" s="6" customFormat="1" ht="15" customHeight="1" spans="1:17">
      <c r="A96" s="31" t="s">
        <v>2271</v>
      </c>
      <c r="B96" s="47">
        <v>1</v>
      </c>
      <c r="C96" s="33" t="s">
        <v>282</v>
      </c>
      <c r="D96" s="49" t="s">
        <v>45</v>
      </c>
      <c r="E96" s="55">
        <v>0.1</v>
      </c>
      <c r="F96" s="100" t="s">
        <v>2272</v>
      </c>
      <c r="G96" s="56" t="s">
        <v>556</v>
      </c>
      <c r="H96" s="56" t="s">
        <v>115</v>
      </c>
      <c r="I96" s="32">
        <f t="shared" si="20"/>
        <v>65</v>
      </c>
      <c r="J96" s="32">
        <f t="shared" si="21"/>
        <v>50</v>
      </c>
      <c r="K96" s="32">
        <v>50</v>
      </c>
      <c r="L96" s="32"/>
      <c r="M96" s="32"/>
      <c r="N96" s="32"/>
      <c r="O96" s="32"/>
      <c r="P96" s="32">
        <f>J96*0.3</f>
        <v>15</v>
      </c>
      <c r="Q96" s="33" t="s">
        <v>58</v>
      </c>
    </row>
    <row r="97" s="6" customFormat="1" ht="13" customHeight="1" spans="1:17">
      <c r="A97" s="31" t="s">
        <v>2273</v>
      </c>
      <c r="B97" s="47">
        <v>1</v>
      </c>
      <c r="C97" s="33" t="s">
        <v>282</v>
      </c>
      <c r="D97" s="49" t="s">
        <v>45</v>
      </c>
      <c r="E97" s="55">
        <v>0.2</v>
      </c>
      <c r="F97" s="100" t="s">
        <v>2274</v>
      </c>
      <c r="G97" s="56" t="s">
        <v>556</v>
      </c>
      <c r="H97" s="56" t="s">
        <v>115</v>
      </c>
      <c r="I97" s="32">
        <f t="shared" si="20"/>
        <v>130</v>
      </c>
      <c r="J97" s="32">
        <f t="shared" si="21"/>
        <v>100</v>
      </c>
      <c r="K97" s="32">
        <v>100</v>
      </c>
      <c r="L97" s="32"/>
      <c r="M97" s="32"/>
      <c r="N97" s="32"/>
      <c r="O97" s="32"/>
      <c r="P97" s="32">
        <f>J97*0.3</f>
        <v>30</v>
      </c>
      <c r="Q97" s="33" t="s">
        <v>58</v>
      </c>
    </row>
    <row r="98" s="3" customFormat="1" ht="23" customHeight="1" spans="1:17">
      <c r="A98" s="35" t="s">
        <v>926</v>
      </c>
      <c r="B98" s="47">
        <v>1</v>
      </c>
      <c r="C98" s="33" t="s">
        <v>282</v>
      </c>
      <c r="D98" s="49" t="s">
        <v>45</v>
      </c>
      <c r="E98" s="55">
        <v>5</v>
      </c>
      <c r="F98" s="31" t="s">
        <v>2275</v>
      </c>
      <c r="G98" s="33" t="s">
        <v>556</v>
      </c>
      <c r="H98" s="33"/>
      <c r="I98" s="32">
        <f t="shared" si="20"/>
        <v>5000</v>
      </c>
      <c r="J98" s="32">
        <f t="shared" si="21"/>
        <v>1000</v>
      </c>
      <c r="K98" s="32">
        <v>400</v>
      </c>
      <c r="L98" s="32">
        <v>400</v>
      </c>
      <c r="M98" s="32">
        <v>200</v>
      </c>
      <c r="N98" s="32"/>
      <c r="O98" s="32">
        <v>3000</v>
      </c>
      <c r="P98" s="32">
        <v>1000</v>
      </c>
      <c r="Q98" s="33" t="s">
        <v>54</v>
      </c>
    </row>
    <row r="99" s="6" customFormat="1" ht="15" customHeight="1" spans="1:17">
      <c r="A99" s="31" t="s">
        <v>924</v>
      </c>
      <c r="B99" s="33">
        <v>1</v>
      </c>
      <c r="C99" s="33" t="s">
        <v>282</v>
      </c>
      <c r="D99" s="33" t="s">
        <v>45</v>
      </c>
      <c r="E99" s="49">
        <v>0.06</v>
      </c>
      <c r="F99" s="31" t="s">
        <v>925</v>
      </c>
      <c r="G99" s="33" t="s">
        <v>556</v>
      </c>
      <c r="H99" s="33" t="s">
        <v>24</v>
      </c>
      <c r="I99" s="32">
        <f t="shared" si="20"/>
        <v>30</v>
      </c>
      <c r="J99" s="32">
        <f t="shared" si="21"/>
        <v>30</v>
      </c>
      <c r="K99" s="104">
        <v>20</v>
      </c>
      <c r="L99" s="104">
        <v>10</v>
      </c>
      <c r="M99" s="32"/>
      <c r="N99" s="32"/>
      <c r="O99" s="32"/>
      <c r="P99" s="32"/>
      <c r="Q99" s="33" t="s">
        <v>513</v>
      </c>
    </row>
    <row r="100" s="6" customFormat="1" ht="20" customHeight="1" spans="1:17">
      <c r="A100" s="31" t="s">
        <v>2276</v>
      </c>
      <c r="B100" s="47">
        <v>1</v>
      </c>
      <c r="C100" s="33" t="s">
        <v>282</v>
      </c>
      <c r="D100" s="49" t="s">
        <v>45</v>
      </c>
      <c r="E100" s="55">
        <v>0.15</v>
      </c>
      <c r="F100" s="100" t="s">
        <v>2277</v>
      </c>
      <c r="G100" s="56" t="s">
        <v>556</v>
      </c>
      <c r="H100" s="56" t="s">
        <v>115</v>
      </c>
      <c r="I100" s="32">
        <f t="shared" ref="I100:I139" si="22">SUM(J100,N100:P100)</f>
        <v>97.5</v>
      </c>
      <c r="J100" s="32">
        <f t="shared" ref="J100:J139" si="23">SUM(K100:M100)</f>
        <v>75</v>
      </c>
      <c r="K100" s="32">
        <v>75</v>
      </c>
      <c r="L100" s="32"/>
      <c r="M100" s="32"/>
      <c r="N100" s="32"/>
      <c r="O100" s="32"/>
      <c r="P100" s="32">
        <f>J100*0.3</f>
        <v>22.5</v>
      </c>
      <c r="Q100" s="33" t="s">
        <v>58</v>
      </c>
    </row>
    <row r="101" s="6" customFormat="1" ht="25" customHeight="1" spans="1:17">
      <c r="A101" s="31" t="s">
        <v>47</v>
      </c>
      <c r="B101" s="47">
        <f>SUM(B102:B109)</f>
        <v>8</v>
      </c>
      <c r="C101" s="33"/>
      <c r="D101" s="49" t="s">
        <v>41</v>
      </c>
      <c r="E101" s="55">
        <f>SUM(E102:E109)</f>
        <v>12.498</v>
      </c>
      <c r="F101" s="100"/>
      <c r="G101" s="56"/>
      <c r="H101" s="56" t="s">
        <v>24</v>
      </c>
      <c r="I101" s="32">
        <f t="shared" si="22"/>
        <v>13392</v>
      </c>
      <c r="J101" s="32">
        <f t="shared" si="23"/>
        <v>2096</v>
      </c>
      <c r="K101" s="32">
        <f t="shared" ref="K101:P101" si="24">SUM(K102:K109)</f>
        <v>1096</v>
      </c>
      <c r="L101" s="32">
        <f t="shared" si="24"/>
        <v>750</v>
      </c>
      <c r="M101" s="32">
        <f t="shared" si="24"/>
        <v>250</v>
      </c>
      <c r="N101" s="32">
        <f t="shared" si="24"/>
        <v>6000</v>
      </c>
      <c r="O101" s="32">
        <f t="shared" si="24"/>
        <v>4300</v>
      </c>
      <c r="P101" s="32">
        <f t="shared" si="24"/>
        <v>996</v>
      </c>
      <c r="Q101" s="33"/>
    </row>
    <row r="102" s="6" customFormat="1" ht="25" customHeight="1" spans="1:17">
      <c r="A102" s="31" t="s">
        <v>2278</v>
      </c>
      <c r="B102" s="47">
        <v>1</v>
      </c>
      <c r="C102" s="33" t="s">
        <v>282</v>
      </c>
      <c r="D102" s="49" t="s">
        <v>41</v>
      </c>
      <c r="E102" s="55">
        <v>0.03</v>
      </c>
      <c r="F102" s="100" t="s">
        <v>2279</v>
      </c>
      <c r="G102" s="56" t="s">
        <v>556</v>
      </c>
      <c r="H102" s="56" t="s">
        <v>115</v>
      </c>
      <c r="I102" s="32">
        <f t="shared" si="22"/>
        <v>120</v>
      </c>
      <c r="J102" s="32">
        <f t="shared" si="23"/>
        <v>60</v>
      </c>
      <c r="K102" s="32">
        <v>60</v>
      </c>
      <c r="L102" s="32"/>
      <c r="M102" s="32"/>
      <c r="N102" s="32"/>
      <c r="O102" s="32"/>
      <c r="P102" s="32">
        <f>J102</f>
        <v>60</v>
      </c>
      <c r="Q102" s="33" t="s">
        <v>58</v>
      </c>
    </row>
    <row r="103" s="6" customFormat="1" ht="25" customHeight="1" spans="1:17">
      <c r="A103" s="31" t="s">
        <v>2280</v>
      </c>
      <c r="B103" s="47">
        <v>1</v>
      </c>
      <c r="C103" s="33" t="s">
        <v>282</v>
      </c>
      <c r="D103" s="49" t="s">
        <v>41</v>
      </c>
      <c r="E103" s="55">
        <v>0.038</v>
      </c>
      <c r="F103" s="100" t="s">
        <v>2281</v>
      </c>
      <c r="G103" s="56" t="s">
        <v>556</v>
      </c>
      <c r="H103" s="56"/>
      <c r="I103" s="32">
        <f t="shared" si="22"/>
        <v>152</v>
      </c>
      <c r="J103" s="32">
        <f t="shared" si="23"/>
        <v>76</v>
      </c>
      <c r="K103" s="32">
        <v>76</v>
      </c>
      <c r="L103" s="32"/>
      <c r="M103" s="32"/>
      <c r="N103" s="32"/>
      <c r="O103" s="32"/>
      <c r="P103" s="32">
        <f>J103</f>
        <v>76</v>
      </c>
      <c r="Q103" s="33" t="s">
        <v>58</v>
      </c>
    </row>
    <row r="104" s="6" customFormat="1" ht="25" customHeight="1" spans="1:17">
      <c r="A104" s="31" t="s">
        <v>2282</v>
      </c>
      <c r="B104" s="47">
        <v>1</v>
      </c>
      <c r="C104" s="33" t="s">
        <v>282</v>
      </c>
      <c r="D104" s="49" t="s">
        <v>41</v>
      </c>
      <c r="E104" s="55">
        <v>0.04</v>
      </c>
      <c r="F104" s="100" t="s">
        <v>2283</v>
      </c>
      <c r="G104" s="56" t="s">
        <v>556</v>
      </c>
      <c r="H104" s="56" t="s">
        <v>24</v>
      </c>
      <c r="I104" s="32">
        <f t="shared" si="22"/>
        <v>160</v>
      </c>
      <c r="J104" s="32">
        <f t="shared" si="23"/>
        <v>80</v>
      </c>
      <c r="K104" s="32">
        <v>80</v>
      </c>
      <c r="L104" s="32"/>
      <c r="M104" s="32"/>
      <c r="N104" s="32"/>
      <c r="O104" s="32"/>
      <c r="P104" s="32">
        <f>J104</f>
        <v>80</v>
      </c>
      <c r="Q104" s="33" t="s">
        <v>58</v>
      </c>
    </row>
    <row r="105" s="6" customFormat="1" ht="24" customHeight="1" spans="1:17">
      <c r="A105" s="31" t="s">
        <v>2284</v>
      </c>
      <c r="B105" s="47">
        <v>1</v>
      </c>
      <c r="C105" s="33" t="s">
        <v>282</v>
      </c>
      <c r="D105" s="49" t="s">
        <v>41</v>
      </c>
      <c r="E105" s="55">
        <v>0.04</v>
      </c>
      <c r="F105" s="100" t="s">
        <v>2285</v>
      </c>
      <c r="G105" s="56" t="s">
        <v>556</v>
      </c>
      <c r="H105" s="56" t="s">
        <v>115</v>
      </c>
      <c r="I105" s="32">
        <f t="shared" si="22"/>
        <v>160</v>
      </c>
      <c r="J105" s="32">
        <f t="shared" si="23"/>
        <v>80</v>
      </c>
      <c r="K105" s="32">
        <v>80</v>
      </c>
      <c r="L105" s="32"/>
      <c r="M105" s="32"/>
      <c r="N105" s="32"/>
      <c r="O105" s="32"/>
      <c r="P105" s="32">
        <f>J105</f>
        <v>80</v>
      </c>
      <c r="Q105" s="33" t="s">
        <v>58</v>
      </c>
    </row>
    <row r="106" s="3" customFormat="1" ht="33" customHeight="1" spans="1:17">
      <c r="A106" s="31" t="s">
        <v>2286</v>
      </c>
      <c r="B106" s="47">
        <v>1</v>
      </c>
      <c r="C106" s="33" t="s">
        <v>282</v>
      </c>
      <c r="D106" s="49" t="s">
        <v>41</v>
      </c>
      <c r="E106" s="55">
        <v>0.1</v>
      </c>
      <c r="F106" s="100" t="s">
        <v>2287</v>
      </c>
      <c r="G106" s="56" t="s">
        <v>556</v>
      </c>
      <c r="H106" s="56" t="s">
        <v>115</v>
      </c>
      <c r="I106" s="32">
        <f t="shared" si="22"/>
        <v>200</v>
      </c>
      <c r="J106" s="32">
        <f t="shared" si="23"/>
        <v>100</v>
      </c>
      <c r="K106" s="32"/>
      <c r="L106" s="32">
        <v>100</v>
      </c>
      <c r="M106" s="32"/>
      <c r="N106" s="32"/>
      <c r="O106" s="32"/>
      <c r="P106" s="32">
        <f>J106</f>
        <v>100</v>
      </c>
      <c r="Q106" s="33" t="s">
        <v>58</v>
      </c>
    </row>
    <row r="107" s="3" customFormat="1" ht="27" customHeight="1" spans="1:17">
      <c r="A107" s="31" t="s">
        <v>2288</v>
      </c>
      <c r="B107" s="47">
        <v>1</v>
      </c>
      <c r="C107" s="33" t="s">
        <v>282</v>
      </c>
      <c r="D107" s="49" t="s">
        <v>41</v>
      </c>
      <c r="E107" s="55">
        <v>2</v>
      </c>
      <c r="F107" s="31" t="s">
        <v>937</v>
      </c>
      <c r="G107" s="33" t="s">
        <v>556</v>
      </c>
      <c r="H107" s="33"/>
      <c r="I107" s="32">
        <f t="shared" si="22"/>
        <v>2400</v>
      </c>
      <c r="J107" s="32">
        <f t="shared" si="23"/>
        <v>600</v>
      </c>
      <c r="K107" s="32">
        <v>300</v>
      </c>
      <c r="L107" s="32">
        <v>250</v>
      </c>
      <c r="M107" s="32">
        <v>50</v>
      </c>
      <c r="N107" s="32"/>
      <c r="O107" s="32">
        <v>1300</v>
      </c>
      <c r="P107" s="32">
        <v>500</v>
      </c>
      <c r="Q107" s="33" t="s">
        <v>54</v>
      </c>
    </row>
    <row r="108" s="6" customFormat="1" ht="53" customHeight="1" spans="1:17">
      <c r="A108" s="31" t="s">
        <v>938</v>
      </c>
      <c r="B108" s="47">
        <v>1</v>
      </c>
      <c r="C108" s="33" t="s">
        <v>306</v>
      </c>
      <c r="D108" s="49" t="s">
        <v>41</v>
      </c>
      <c r="E108" s="55">
        <v>10</v>
      </c>
      <c r="F108" s="31" t="s">
        <v>591</v>
      </c>
      <c r="G108" s="33" t="s">
        <v>556</v>
      </c>
      <c r="H108" s="33"/>
      <c r="I108" s="32">
        <f t="shared" si="22"/>
        <v>10000</v>
      </c>
      <c r="J108" s="32">
        <f t="shared" si="23"/>
        <v>1000</v>
      </c>
      <c r="K108" s="32">
        <v>400</v>
      </c>
      <c r="L108" s="32">
        <v>400</v>
      </c>
      <c r="M108" s="32">
        <v>200</v>
      </c>
      <c r="N108" s="32">
        <v>6000</v>
      </c>
      <c r="O108" s="32">
        <v>3000</v>
      </c>
      <c r="P108" s="32"/>
      <c r="Q108" s="33" t="s">
        <v>54</v>
      </c>
    </row>
    <row r="109" s="6" customFormat="1" ht="19" customHeight="1" spans="1:17">
      <c r="A109" s="31" t="s">
        <v>2289</v>
      </c>
      <c r="B109" s="47">
        <v>1</v>
      </c>
      <c r="C109" s="33" t="s">
        <v>282</v>
      </c>
      <c r="D109" s="49" t="s">
        <v>41</v>
      </c>
      <c r="E109" s="55">
        <v>0.25</v>
      </c>
      <c r="F109" s="100" t="s">
        <v>2290</v>
      </c>
      <c r="G109" s="56" t="s">
        <v>556</v>
      </c>
      <c r="H109" s="56" t="s">
        <v>115</v>
      </c>
      <c r="I109" s="32">
        <f t="shared" si="22"/>
        <v>200</v>
      </c>
      <c r="J109" s="32">
        <f t="shared" si="23"/>
        <v>100</v>
      </c>
      <c r="K109" s="32">
        <v>100</v>
      </c>
      <c r="L109" s="32"/>
      <c r="M109" s="32"/>
      <c r="N109" s="32"/>
      <c r="O109" s="32"/>
      <c r="P109" s="32">
        <f>J109</f>
        <v>100</v>
      </c>
      <c r="Q109" s="33" t="s">
        <v>58</v>
      </c>
    </row>
    <row r="110" s="6" customFormat="1" ht="17" customHeight="1" spans="1:17">
      <c r="A110" s="31" t="s">
        <v>49</v>
      </c>
      <c r="B110" s="47">
        <f>SUM(B111:B117)</f>
        <v>10</v>
      </c>
      <c r="C110" s="33"/>
      <c r="D110" s="49" t="s">
        <v>50</v>
      </c>
      <c r="E110" s="55">
        <f>SUM(E111:E117)</f>
        <v>43.6</v>
      </c>
      <c r="F110" s="100"/>
      <c r="G110" s="56"/>
      <c r="H110" s="56" t="s">
        <v>24</v>
      </c>
      <c r="I110" s="32">
        <f t="shared" si="22"/>
        <v>1172</v>
      </c>
      <c r="J110" s="32">
        <f t="shared" si="23"/>
        <v>436</v>
      </c>
      <c r="K110" s="32">
        <f t="shared" ref="K110:P110" si="25">SUM(K111:K117)</f>
        <v>284</v>
      </c>
      <c r="L110" s="32">
        <f t="shared" si="25"/>
        <v>102</v>
      </c>
      <c r="M110" s="32">
        <f t="shared" si="25"/>
        <v>50</v>
      </c>
      <c r="N110" s="32">
        <f t="shared" si="25"/>
        <v>0</v>
      </c>
      <c r="O110" s="32">
        <f t="shared" si="25"/>
        <v>300</v>
      </c>
      <c r="P110" s="32">
        <f t="shared" si="25"/>
        <v>436</v>
      </c>
      <c r="Q110" s="33" t="s">
        <v>58</v>
      </c>
    </row>
    <row r="111" s="6" customFormat="1" ht="20" customHeight="1" spans="1:17">
      <c r="A111" s="100" t="s">
        <v>2291</v>
      </c>
      <c r="B111" s="47">
        <v>1</v>
      </c>
      <c r="C111" s="33" t="s">
        <v>282</v>
      </c>
      <c r="D111" s="49" t="s">
        <v>50</v>
      </c>
      <c r="E111" s="103">
        <v>0.6</v>
      </c>
      <c r="F111" s="100" t="s">
        <v>2292</v>
      </c>
      <c r="G111" s="56" t="s">
        <v>556</v>
      </c>
      <c r="H111" s="56" t="s">
        <v>115</v>
      </c>
      <c r="I111" s="32">
        <f t="shared" si="22"/>
        <v>12</v>
      </c>
      <c r="J111" s="32">
        <f t="shared" si="23"/>
        <v>6</v>
      </c>
      <c r="K111" s="32">
        <v>6</v>
      </c>
      <c r="L111" s="32"/>
      <c r="M111" s="32"/>
      <c r="N111" s="32"/>
      <c r="O111" s="32"/>
      <c r="P111" s="32">
        <f>J111</f>
        <v>6</v>
      </c>
      <c r="Q111" s="33" t="s">
        <v>58</v>
      </c>
    </row>
    <row r="112" s="6" customFormat="1" ht="15" customHeight="1" spans="1:17">
      <c r="A112" s="31" t="s">
        <v>2293</v>
      </c>
      <c r="B112" s="47">
        <v>1</v>
      </c>
      <c r="C112" s="33" t="s">
        <v>282</v>
      </c>
      <c r="D112" s="49" t="s">
        <v>50</v>
      </c>
      <c r="E112" s="103">
        <v>2</v>
      </c>
      <c r="F112" s="100" t="s">
        <v>2294</v>
      </c>
      <c r="G112" s="56" t="s">
        <v>556</v>
      </c>
      <c r="H112" s="56" t="s">
        <v>115</v>
      </c>
      <c r="I112" s="32">
        <f t="shared" si="22"/>
        <v>40</v>
      </c>
      <c r="J112" s="32">
        <f t="shared" si="23"/>
        <v>20</v>
      </c>
      <c r="K112" s="32">
        <v>20</v>
      </c>
      <c r="L112" s="32"/>
      <c r="M112" s="32"/>
      <c r="N112" s="32"/>
      <c r="O112" s="32"/>
      <c r="P112" s="32">
        <v>20</v>
      </c>
      <c r="Q112" s="33" t="s">
        <v>58</v>
      </c>
    </row>
    <row r="113" s="6" customFormat="1" ht="15" customHeight="1" spans="1:17">
      <c r="A113" s="31" t="s">
        <v>2295</v>
      </c>
      <c r="B113" s="47">
        <v>1</v>
      </c>
      <c r="C113" s="33" t="s">
        <v>282</v>
      </c>
      <c r="D113" s="49" t="s">
        <v>50</v>
      </c>
      <c r="E113" s="103">
        <v>3.8</v>
      </c>
      <c r="F113" s="100" t="s">
        <v>2296</v>
      </c>
      <c r="G113" s="56" t="s">
        <v>556</v>
      </c>
      <c r="H113" s="56" t="s">
        <v>24</v>
      </c>
      <c r="I113" s="32">
        <f t="shared" si="22"/>
        <v>76</v>
      </c>
      <c r="J113" s="32">
        <f t="shared" si="23"/>
        <v>38</v>
      </c>
      <c r="K113" s="32">
        <v>38</v>
      </c>
      <c r="L113" s="32"/>
      <c r="M113" s="32"/>
      <c r="N113" s="32"/>
      <c r="O113" s="32"/>
      <c r="P113" s="32">
        <f>J113</f>
        <v>38</v>
      </c>
      <c r="Q113" s="33" t="s">
        <v>58</v>
      </c>
    </row>
    <row r="114" s="6" customFormat="1" ht="15" customHeight="1" spans="1:17">
      <c r="A114" s="31" t="s">
        <v>2297</v>
      </c>
      <c r="B114" s="47">
        <v>4</v>
      </c>
      <c r="C114" s="33" t="s">
        <v>306</v>
      </c>
      <c r="D114" s="49" t="s">
        <v>50</v>
      </c>
      <c r="E114" s="103">
        <v>5</v>
      </c>
      <c r="F114" s="100" t="s">
        <v>2298</v>
      </c>
      <c r="G114" s="56" t="s">
        <v>556</v>
      </c>
      <c r="H114" s="56" t="s">
        <v>115</v>
      </c>
      <c r="I114" s="32">
        <f t="shared" si="22"/>
        <v>100</v>
      </c>
      <c r="J114" s="32">
        <f t="shared" si="23"/>
        <v>50</v>
      </c>
      <c r="K114" s="32">
        <v>50</v>
      </c>
      <c r="L114" s="32"/>
      <c r="M114" s="32"/>
      <c r="N114" s="32"/>
      <c r="O114" s="32"/>
      <c r="P114" s="32">
        <f>J114</f>
        <v>50</v>
      </c>
      <c r="Q114" s="33" t="s">
        <v>58</v>
      </c>
    </row>
    <row r="115" s="3" customFormat="1" ht="26" customHeight="1" spans="1:17">
      <c r="A115" s="31" t="s">
        <v>2299</v>
      </c>
      <c r="B115" s="47">
        <v>1</v>
      </c>
      <c r="C115" s="33" t="s">
        <v>282</v>
      </c>
      <c r="D115" s="49" t="s">
        <v>50</v>
      </c>
      <c r="E115" s="55">
        <v>2</v>
      </c>
      <c r="F115" s="100" t="s">
        <v>2300</v>
      </c>
      <c r="G115" s="56" t="s">
        <v>556</v>
      </c>
      <c r="H115" s="56" t="s">
        <v>115</v>
      </c>
      <c r="I115" s="32">
        <f t="shared" si="22"/>
        <v>40</v>
      </c>
      <c r="J115" s="32">
        <f t="shared" si="23"/>
        <v>20</v>
      </c>
      <c r="K115" s="32">
        <v>20</v>
      </c>
      <c r="L115" s="32"/>
      <c r="M115" s="32"/>
      <c r="N115" s="32"/>
      <c r="O115" s="32"/>
      <c r="P115" s="32">
        <f>J115</f>
        <v>20</v>
      </c>
      <c r="Q115" s="33" t="s">
        <v>58</v>
      </c>
    </row>
    <row r="116" s="6" customFormat="1" ht="27" customHeight="1" spans="1:17">
      <c r="A116" s="31" t="s">
        <v>945</v>
      </c>
      <c r="B116" s="47">
        <v>1</v>
      </c>
      <c r="C116" s="33" t="s">
        <v>282</v>
      </c>
      <c r="D116" s="49" t="s">
        <v>50</v>
      </c>
      <c r="E116" s="55">
        <v>30</v>
      </c>
      <c r="F116" s="31" t="s">
        <v>946</v>
      </c>
      <c r="G116" s="33" t="s">
        <v>556</v>
      </c>
      <c r="H116" s="33"/>
      <c r="I116" s="32">
        <f t="shared" si="22"/>
        <v>900</v>
      </c>
      <c r="J116" s="32">
        <f t="shared" si="23"/>
        <v>300</v>
      </c>
      <c r="K116" s="32">
        <v>150</v>
      </c>
      <c r="L116" s="32">
        <v>100</v>
      </c>
      <c r="M116" s="32">
        <v>50</v>
      </c>
      <c r="N116" s="32"/>
      <c r="O116" s="32">
        <v>300</v>
      </c>
      <c r="P116" s="32">
        <v>300</v>
      </c>
      <c r="Q116" s="33" t="s">
        <v>54</v>
      </c>
    </row>
    <row r="117" s="6" customFormat="1" ht="24" customHeight="1" spans="1:17">
      <c r="A117" s="31" t="s">
        <v>941</v>
      </c>
      <c r="B117" s="47">
        <v>1</v>
      </c>
      <c r="C117" s="33" t="s">
        <v>282</v>
      </c>
      <c r="D117" s="49" t="s">
        <v>50</v>
      </c>
      <c r="E117" s="103">
        <v>0.2</v>
      </c>
      <c r="F117" s="100" t="s">
        <v>942</v>
      </c>
      <c r="G117" s="56" t="s">
        <v>556</v>
      </c>
      <c r="H117" s="56" t="s">
        <v>115</v>
      </c>
      <c r="I117" s="32">
        <f t="shared" si="22"/>
        <v>4</v>
      </c>
      <c r="J117" s="32">
        <f t="shared" si="23"/>
        <v>2</v>
      </c>
      <c r="K117" s="32"/>
      <c r="L117" s="32">
        <v>2</v>
      </c>
      <c r="M117" s="32"/>
      <c r="N117" s="32"/>
      <c r="O117" s="32"/>
      <c r="P117" s="32">
        <f>J117</f>
        <v>2</v>
      </c>
      <c r="Q117" s="33" t="s">
        <v>58</v>
      </c>
    </row>
    <row r="118" s="6" customFormat="1" ht="16" customHeight="1" spans="1:17">
      <c r="A118" s="31" t="s">
        <v>2301</v>
      </c>
      <c r="B118" s="47">
        <f>SUM(B119:B121)</f>
        <v>3</v>
      </c>
      <c r="C118" s="33"/>
      <c r="D118" s="49"/>
      <c r="E118" s="55">
        <f>SUM(E119:E121)</f>
        <v>0.07</v>
      </c>
      <c r="F118" s="100"/>
      <c r="G118" s="56"/>
      <c r="H118" s="56"/>
      <c r="I118" s="32">
        <f t="shared" si="22"/>
        <v>280</v>
      </c>
      <c r="J118" s="32">
        <f t="shared" si="23"/>
        <v>210</v>
      </c>
      <c r="K118" s="32">
        <f t="shared" ref="K118:P118" si="26">SUM(K119:K121)</f>
        <v>210</v>
      </c>
      <c r="L118" s="32">
        <f t="shared" si="26"/>
        <v>0</v>
      </c>
      <c r="M118" s="32">
        <f t="shared" si="26"/>
        <v>0</v>
      </c>
      <c r="N118" s="32">
        <f t="shared" si="26"/>
        <v>0</v>
      </c>
      <c r="O118" s="32">
        <f t="shared" si="26"/>
        <v>0</v>
      </c>
      <c r="P118" s="32">
        <f t="shared" si="26"/>
        <v>70</v>
      </c>
      <c r="Q118" s="33"/>
    </row>
    <row r="119" s="6" customFormat="1" ht="22" customHeight="1" spans="1:17">
      <c r="A119" s="31" t="s">
        <v>2302</v>
      </c>
      <c r="B119" s="47">
        <v>1</v>
      </c>
      <c r="C119" s="33" t="s">
        <v>282</v>
      </c>
      <c r="D119" s="49" t="s">
        <v>41</v>
      </c>
      <c r="E119" s="55">
        <v>0.03</v>
      </c>
      <c r="F119" s="100" t="s">
        <v>2303</v>
      </c>
      <c r="G119" s="56" t="s">
        <v>556</v>
      </c>
      <c r="H119" s="56" t="s">
        <v>115</v>
      </c>
      <c r="I119" s="32">
        <f t="shared" si="22"/>
        <v>120</v>
      </c>
      <c r="J119" s="32">
        <f t="shared" si="23"/>
        <v>90</v>
      </c>
      <c r="K119" s="32">
        <v>90</v>
      </c>
      <c r="L119" s="32"/>
      <c r="M119" s="32"/>
      <c r="N119" s="32"/>
      <c r="O119" s="32"/>
      <c r="P119" s="32">
        <f>E119*1000</f>
        <v>30</v>
      </c>
      <c r="Q119" s="33" t="s">
        <v>58</v>
      </c>
    </row>
    <row r="120" s="6" customFormat="1" ht="25" customHeight="1" spans="1:17">
      <c r="A120" s="31" t="s">
        <v>2304</v>
      </c>
      <c r="B120" s="47">
        <v>1</v>
      </c>
      <c r="C120" s="33" t="s">
        <v>282</v>
      </c>
      <c r="D120" s="49" t="s">
        <v>41</v>
      </c>
      <c r="E120" s="103">
        <v>0.02</v>
      </c>
      <c r="F120" s="100" t="s">
        <v>2305</v>
      </c>
      <c r="G120" s="56" t="s">
        <v>556</v>
      </c>
      <c r="H120" s="56" t="s">
        <v>115</v>
      </c>
      <c r="I120" s="32">
        <f t="shared" si="22"/>
        <v>80</v>
      </c>
      <c r="J120" s="32">
        <f t="shared" si="23"/>
        <v>60</v>
      </c>
      <c r="K120" s="32">
        <v>60</v>
      </c>
      <c r="L120" s="32"/>
      <c r="M120" s="32"/>
      <c r="N120" s="32"/>
      <c r="O120" s="32"/>
      <c r="P120" s="32">
        <v>20</v>
      </c>
      <c r="Q120" s="33" t="s">
        <v>58</v>
      </c>
    </row>
    <row r="121" s="6" customFormat="1" ht="19" customHeight="1" spans="1:17">
      <c r="A121" s="31" t="s">
        <v>2306</v>
      </c>
      <c r="B121" s="47">
        <v>1</v>
      </c>
      <c r="C121" s="33" t="s">
        <v>306</v>
      </c>
      <c r="D121" s="49" t="s">
        <v>41</v>
      </c>
      <c r="E121" s="103">
        <v>0.02</v>
      </c>
      <c r="F121" s="100" t="s">
        <v>2305</v>
      </c>
      <c r="G121" s="56" t="s">
        <v>556</v>
      </c>
      <c r="H121" s="56" t="s">
        <v>115</v>
      </c>
      <c r="I121" s="32">
        <f t="shared" si="22"/>
        <v>80</v>
      </c>
      <c r="J121" s="32">
        <f t="shared" si="23"/>
        <v>60</v>
      </c>
      <c r="K121" s="32">
        <v>60</v>
      </c>
      <c r="L121" s="32"/>
      <c r="M121" s="32"/>
      <c r="N121" s="32"/>
      <c r="O121" s="32"/>
      <c r="P121" s="32">
        <f>E121*1000</f>
        <v>20</v>
      </c>
      <c r="Q121" s="33" t="s">
        <v>58</v>
      </c>
    </row>
    <row r="122" s="6" customFormat="1" ht="13" customHeight="1" spans="1:17">
      <c r="A122" s="31" t="s">
        <v>2307</v>
      </c>
      <c r="B122" s="47"/>
      <c r="C122" s="33" t="s">
        <v>282</v>
      </c>
      <c r="D122" s="49"/>
      <c r="E122" s="55"/>
      <c r="F122" s="100"/>
      <c r="G122" s="56"/>
      <c r="H122" s="56"/>
      <c r="I122" s="32">
        <f t="shared" si="22"/>
        <v>0</v>
      </c>
      <c r="J122" s="32">
        <f t="shared" si="23"/>
        <v>0</v>
      </c>
      <c r="K122" s="32"/>
      <c r="L122" s="32"/>
      <c r="M122" s="32"/>
      <c r="N122" s="32"/>
      <c r="O122" s="32"/>
      <c r="P122" s="32"/>
      <c r="Q122" s="33"/>
    </row>
    <row r="123" s="6" customFormat="1" customHeight="1" spans="1:17">
      <c r="A123" s="31" t="s">
        <v>2308</v>
      </c>
      <c r="B123" s="47">
        <f>SUM(B124:B124)</f>
        <v>1</v>
      </c>
      <c r="C123" s="33"/>
      <c r="D123" s="49"/>
      <c r="E123" s="55">
        <f>SUM(E124:E124)</f>
        <v>0.25</v>
      </c>
      <c r="F123" s="100"/>
      <c r="G123" s="56"/>
      <c r="H123" s="56"/>
      <c r="I123" s="32">
        <f t="shared" si="22"/>
        <v>300</v>
      </c>
      <c r="J123" s="32">
        <f t="shared" si="23"/>
        <v>200</v>
      </c>
      <c r="K123" s="32">
        <f>SUM(K124:K124)</f>
        <v>0</v>
      </c>
      <c r="L123" s="32">
        <f>L124</f>
        <v>200</v>
      </c>
      <c r="M123" s="32"/>
      <c r="N123" s="32"/>
      <c r="O123" s="32"/>
      <c r="P123" s="32">
        <f>SUM(P124:P124)</f>
        <v>100</v>
      </c>
      <c r="Q123" s="33" t="s">
        <v>58</v>
      </c>
    </row>
    <row r="124" s="6" customFormat="1" ht="19" customHeight="1" spans="1:17">
      <c r="A124" s="31" t="s">
        <v>57</v>
      </c>
      <c r="B124" s="47">
        <v>1</v>
      </c>
      <c r="C124" s="33" t="s">
        <v>282</v>
      </c>
      <c r="D124" s="49" t="s">
        <v>947</v>
      </c>
      <c r="E124" s="55">
        <v>0.25</v>
      </c>
      <c r="F124" s="100" t="s">
        <v>2309</v>
      </c>
      <c r="G124" s="56" t="s">
        <v>556</v>
      </c>
      <c r="H124" s="56" t="s">
        <v>115</v>
      </c>
      <c r="I124" s="32">
        <f t="shared" si="22"/>
        <v>300</v>
      </c>
      <c r="J124" s="32">
        <f t="shared" si="23"/>
        <v>200</v>
      </c>
      <c r="K124" s="32"/>
      <c r="L124" s="32">
        <v>200</v>
      </c>
      <c r="M124" s="32"/>
      <c r="N124" s="32"/>
      <c r="O124" s="32"/>
      <c r="P124" s="32">
        <f>J124*0.5</f>
        <v>100</v>
      </c>
      <c r="Q124" s="33" t="s">
        <v>58</v>
      </c>
    </row>
    <row r="125" s="6" customFormat="1" customHeight="1" spans="1:17">
      <c r="A125" s="35" t="s">
        <v>59</v>
      </c>
      <c r="B125" s="47">
        <f>SUM(B126:B131)</f>
        <v>6</v>
      </c>
      <c r="C125" s="33"/>
      <c r="D125" s="49" t="s">
        <v>30</v>
      </c>
      <c r="E125" s="55">
        <f>SUM(E126:E131)</f>
        <v>0.515</v>
      </c>
      <c r="F125" s="100"/>
      <c r="G125" s="56"/>
      <c r="H125" s="56" t="s">
        <v>24</v>
      </c>
      <c r="I125" s="32">
        <f t="shared" si="22"/>
        <v>6135</v>
      </c>
      <c r="J125" s="32">
        <f t="shared" si="23"/>
        <v>1230</v>
      </c>
      <c r="K125" s="32">
        <f t="shared" ref="K125:P125" si="27">SUM(K126:K131)</f>
        <v>570</v>
      </c>
      <c r="L125" s="32">
        <f t="shared" si="27"/>
        <v>560</v>
      </c>
      <c r="M125" s="32">
        <f t="shared" si="27"/>
        <v>100</v>
      </c>
      <c r="N125" s="32">
        <f t="shared" si="27"/>
        <v>2000</v>
      </c>
      <c r="O125" s="32">
        <f t="shared" si="27"/>
        <v>2000</v>
      </c>
      <c r="P125" s="32">
        <f t="shared" si="27"/>
        <v>905</v>
      </c>
      <c r="Q125" s="33"/>
    </row>
    <row r="126" s="6" customFormat="1" customHeight="1" spans="1:17">
      <c r="A126" s="31" t="s">
        <v>2310</v>
      </c>
      <c r="B126" s="47">
        <v>1</v>
      </c>
      <c r="C126" s="33" t="s">
        <v>282</v>
      </c>
      <c r="D126" s="49" t="s">
        <v>30</v>
      </c>
      <c r="E126" s="55">
        <v>0.005</v>
      </c>
      <c r="F126" s="100" t="s">
        <v>2311</v>
      </c>
      <c r="G126" s="56" t="s">
        <v>556</v>
      </c>
      <c r="H126" s="56" t="s">
        <v>115</v>
      </c>
      <c r="I126" s="32">
        <f t="shared" si="22"/>
        <v>100</v>
      </c>
      <c r="J126" s="32">
        <f t="shared" si="23"/>
        <v>50</v>
      </c>
      <c r="K126" s="32">
        <v>50</v>
      </c>
      <c r="L126" s="32"/>
      <c r="M126" s="32"/>
      <c r="N126" s="32"/>
      <c r="O126" s="32"/>
      <c r="P126" s="32">
        <f>J126</f>
        <v>50</v>
      </c>
      <c r="Q126" s="33" t="s">
        <v>58</v>
      </c>
    </row>
    <row r="127" s="3" customFormat="1" ht="17" customHeight="1" spans="1:17">
      <c r="A127" s="31" t="s">
        <v>2312</v>
      </c>
      <c r="B127" s="47">
        <v>1</v>
      </c>
      <c r="C127" s="33" t="s">
        <v>282</v>
      </c>
      <c r="D127" s="49" t="s">
        <v>30</v>
      </c>
      <c r="E127" s="55">
        <v>0.05</v>
      </c>
      <c r="F127" s="100" t="s">
        <v>2313</v>
      </c>
      <c r="G127" s="56" t="s">
        <v>556</v>
      </c>
      <c r="H127" s="56"/>
      <c r="I127" s="32">
        <f t="shared" si="22"/>
        <v>35</v>
      </c>
      <c r="J127" s="32">
        <f t="shared" si="23"/>
        <v>20</v>
      </c>
      <c r="K127" s="32">
        <v>20</v>
      </c>
      <c r="L127" s="32"/>
      <c r="M127" s="32"/>
      <c r="N127" s="32"/>
      <c r="O127" s="32"/>
      <c r="P127" s="32">
        <v>15</v>
      </c>
      <c r="Q127" s="33" t="s">
        <v>58</v>
      </c>
    </row>
    <row r="128" s="3" customFormat="1" ht="21" customHeight="1" spans="1:17">
      <c r="A128" s="35" t="s">
        <v>949</v>
      </c>
      <c r="B128" s="47">
        <v>1</v>
      </c>
      <c r="C128" s="33" t="s">
        <v>282</v>
      </c>
      <c r="D128" s="49" t="s">
        <v>30</v>
      </c>
      <c r="E128" s="55">
        <v>0.1</v>
      </c>
      <c r="F128" s="31" t="s">
        <v>950</v>
      </c>
      <c r="G128" s="33" t="s">
        <v>556</v>
      </c>
      <c r="H128" s="33"/>
      <c r="I128" s="32">
        <f t="shared" si="22"/>
        <v>3000</v>
      </c>
      <c r="J128" s="32">
        <f t="shared" si="23"/>
        <v>500</v>
      </c>
      <c r="K128" s="32">
        <v>200</v>
      </c>
      <c r="L128" s="32">
        <v>200</v>
      </c>
      <c r="M128" s="32">
        <v>100</v>
      </c>
      <c r="N128" s="32">
        <v>1000</v>
      </c>
      <c r="O128" s="32">
        <v>1000</v>
      </c>
      <c r="P128" s="32">
        <v>500</v>
      </c>
      <c r="Q128" s="33" t="s">
        <v>54</v>
      </c>
    </row>
    <row r="129" s="3" customFormat="1" ht="23" customHeight="1" spans="1:17">
      <c r="A129" s="35" t="s">
        <v>951</v>
      </c>
      <c r="B129" s="47">
        <v>1</v>
      </c>
      <c r="C129" s="33" t="s">
        <v>282</v>
      </c>
      <c r="D129" s="49" t="s">
        <v>30</v>
      </c>
      <c r="E129" s="55">
        <v>0.05</v>
      </c>
      <c r="F129" s="31" t="s">
        <v>952</v>
      </c>
      <c r="G129" s="33" t="s">
        <v>556</v>
      </c>
      <c r="H129" s="33"/>
      <c r="I129" s="32">
        <f t="shared" si="22"/>
        <v>2500</v>
      </c>
      <c r="J129" s="32">
        <f t="shared" si="23"/>
        <v>500</v>
      </c>
      <c r="K129" s="32">
        <v>200</v>
      </c>
      <c r="L129" s="32">
        <v>300</v>
      </c>
      <c r="M129" s="32"/>
      <c r="N129" s="32">
        <v>1000</v>
      </c>
      <c r="O129" s="32">
        <v>1000</v>
      </c>
      <c r="P129" s="32"/>
      <c r="Q129" s="33" t="s">
        <v>54</v>
      </c>
    </row>
    <row r="130" s="6" customFormat="1" ht="21" customHeight="1" spans="1:17">
      <c r="A130" s="35" t="s">
        <v>953</v>
      </c>
      <c r="B130" s="47">
        <v>1</v>
      </c>
      <c r="C130" s="33" t="s">
        <v>282</v>
      </c>
      <c r="D130" s="49" t="s">
        <v>30</v>
      </c>
      <c r="E130" s="55">
        <v>0.3</v>
      </c>
      <c r="F130" s="31" t="s">
        <v>954</v>
      </c>
      <c r="G130" s="33" t="s">
        <v>556</v>
      </c>
      <c r="H130" s="33"/>
      <c r="I130" s="32">
        <f t="shared" si="22"/>
        <v>300</v>
      </c>
      <c r="J130" s="32">
        <f t="shared" si="23"/>
        <v>60</v>
      </c>
      <c r="K130" s="32"/>
      <c r="L130" s="32">
        <v>60</v>
      </c>
      <c r="M130" s="32"/>
      <c r="N130" s="32"/>
      <c r="O130" s="32"/>
      <c r="P130" s="32">
        <v>240</v>
      </c>
      <c r="Q130" s="33" t="s">
        <v>54</v>
      </c>
    </row>
    <row r="131" s="6" customFormat="1" ht="12" customHeight="1" spans="1:17">
      <c r="A131" s="31" t="s">
        <v>2314</v>
      </c>
      <c r="B131" s="47">
        <v>1</v>
      </c>
      <c r="C131" s="33" t="s">
        <v>282</v>
      </c>
      <c r="D131" s="49" t="s">
        <v>30</v>
      </c>
      <c r="E131" s="55">
        <v>0.01</v>
      </c>
      <c r="F131" s="100" t="s">
        <v>2315</v>
      </c>
      <c r="G131" s="56" t="s">
        <v>556</v>
      </c>
      <c r="H131" s="56" t="s">
        <v>115</v>
      </c>
      <c r="I131" s="32">
        <f t="shared" si="22"/>
        <v>200</v>
      </c>
      <c r="J131" s="32">
        <f t="shared" si="23"/>
        <v>100</v>
      </c>
      <c r="K131" s="32">
        <f>E131*10000</f>
        <v>100</v>
      </c>
      <c r="L131" s="32"/>
      <c r="M131" s="32"/>
      <c r="N131" s="32"/>
      <c r="O131" s="32"/>
      <c r="P131" s="32">
        <f>J131</f>
        <v>100</v>
      </c>
      <c r="Q131" s="33" t="s">
        <v>58</v>
      </c>
    </row>
    <row r="132" s="6" customFormat="1" ht="9.5" spans="1:17">
      <c r="A132" s="31" t="s">
        <v>61</v>
      </c>
      <c r="B132" s="47"/>
      <c r="C132" s="33"/>
      <c r="D132" s="49" t="s">
        <v>30</v>
      </c>
      <c r="E132" s="55"/>
      <c r="F132" s="100"/>
      <c r="G132" s="56"/>
      <c r="H132" s="56" t="s">
        <v>24</v>
      </c>
      <c r="I132" s="32">
        <f t="shared" si="22"/>
        <v>0</v>
      </c>
      <c r="J132" s="32">
        <f t="shared" si="23"/>
        <v>0</v>
      </c>
      <c r="K132" s="32"/>
      <c r="L132" s="32"/>
      <c r="M132" s="32"/>
      <c r="N132" s="32"/>
      <c r="O132" s="32"/>
      <c r="P132" s="32"/>
      <c r="Q132" s="33"/>
    </row>
    <row r="133" s="6" customFormat="1" ht="9.5" spans="1:17">
      <c r="A133" s="31" t="s">
        <v>62</v>
      </c>
      <c r="B133" s="47"/>
      <c r="C133" s="33"/>
      <c r="D133" s="49"/>
      <c r="E133" s="55"/>
      <c r="F133" s="100"/>
      <c r="G133" s="56"/>
      <c r="H133" s="56" t="s">
        <v>24</v>
      </c>
      <c r="I133" s="32">
        <f t="shared" si="22"/>
        <v>0</v>
      </c>
      <c r="J133" s="32">
        <f t="shared" si="23"/>
        <v>0</v>
      </c>
      <c r="K133" s="32"/>
      <c r="L133" s="32"/>
      <c r="M133" s="32"/>
      <c r="N133" s="32"/>
      <c r="O133" s="32"/>
      <c r="P133" s="32"/>
      <c r="Q133" s="33"/>
    </row>
    <row r="134" s="6" customFormat="1" ht="9.5" spans="1:17">
      <c r="A134" s="31" t="s">
        <v>64</v>
      </c>
      <c r="B134" s="47"/>
      <c r="C134" s="33"/>
      <c r="D134" s="49" t="s">
        <v>30</v>
      </c>
      <c r="E134" s="55"/>
      <c r="F134" s="100"/>
      <c r="G134" s="56"/>
      <c r="H134" s="56" t="s">
        <v>24</v>
      </c>
      <c r="I134" s="32">
        <f t="shared" si="22"/>
        <v>0</v>
      </c>
      <c r="J134" s="32">
        <f t="shared" si="23"/>
        <v>0</v>
      </c>
      <c r="K134" s="32"/>
      <c r="L134" s="32"/>
      <c r="M134" s="32"/>
      <c r="N134" s="32"/>
      <c r="O134" s="32"/>
      <c r="P134" s="32"/>
      <c r="Q134" s="33"/>
    </row>
    <row r="135" s="6" customFormat="1" ht="9.5" spans="1:17">
      <c r="A135" s="31" t="s">
        <v>66</v>
      </c>
      <c r="B135" s="47"/>
      <c r="C135" s="33"/>
      <c r="D135" s="49" t="s">
        <v>30</v>
      </c>
      <c r="E135" s="55"/>
      <c r="F135" s="100"/>
      <c r="G135" s="56"/>
      <c r="H135" s="56" t="s">
        <v>24</v>
      </c>
      <c r="I135" s="32">
        <f t="shared" si="22"/>
        <v>0</v>
      </c>
      <c r="J135" s="32">
        <f t="shared" si="23"/>
        <v>0</v>
      </c>
      <c r="K135" s="32"/>
      <c r="L135" s="32"/>
      <c r="M135" s="32"/>
      <c r="N135" s="32"/>
      <c r="O135" s="32"/>
      <c r="P135" s="32"/>
      <c r="Q135" s="33"/>
    </row>
    <row r="136" s="6" customFormat="1" ht="9.5" spans="1:17">
      <c r="A136" s="31" t="s">
        <v>68</v>
      </c>
      <c r="B136" s="47"/>
      <c r="C136" s="33"/>
      <c r="D136" s="49" t="s">
        <v>30</v>
      </c>
      <c r="E136" s="55"/>
      <c r="F136" s="100"/>
      <c r="G136" s="56"/>
      <c r="H136" s="56" t="s">
        <v>24</v>
      </c>
      <c r="I136" s="32">
        <f t="shared" si="22"/>
        <v>0</v>
      </c>
      <c r="J136" s="32">
        <f t="shared" si="23"/>
        <v>0</v>
      </c>
      <c r="K136" s="32"/>
      <c r="L136" s="32"/>
      <c r="M136" s="32"/>
      <c r="N136" s="32"/>
      <c r="O136" s="32"/>
      <c r="P136" s="32"/>
      <c r="Q136" s="33"/>
    </row>
    <row r="137" s="6" customFormat="1" ht="9.5" spans="1:17">
      <c r="A137" s="31" t="s">
        <v>70</v>
      </c>
      <c r="B137" s="47"/>
      <c r="C137" s="33"/>
      <c r="D137" s="49" t="s">
        <v>71</v>
      </c>
      <c r="E137" s="55"/>
      <c r="F137" s="100"/>
      <c r="G137" s="56"/>
      <c r="H137" s="56" t="s">
        <v>24</v>
      </c>
      <c r="I137" s="32">
        <f t="shared" si="22"/>
        <v>0</v>
      </c>
      <c r="J137" s="32">
        <f t="shared" si="23"/>
        <v>0</v>
      </c>
      <c r="K137" s="32"/>
      <c r="L137" s="32"/>
      <c r="M137" s="32"/>
      <c r="N137" s="32"/>
      <c r="O137" s="32"/>
      <c r="P137" s="32"/>
      <c r="Q137" s="33"/>
    </row>
    <row r="138" s="6" customFormat="1" ht="9.5" spans="1:17">
      <c r="A138" s="31" t="s">
        <v>72</v>
      </c>
      <c r="B138" s="47"/>
      <c r="C138" s="33"/>
      <c r="D138" s="49" t="s">
        <v>30</v>
      </c>
      <c r="E138" s="55"/>
      <c r="F138" s="100"/>
      <c r="G138" s="56"/>
      <c r="H138" s="56" t="s">
        <v>24</v>
      </c>
      <c r="I138" s="32">
        <f t="shared" si="22"/>
        <v>0</v>
      </c>
      <c r="J138" s="32">
        <f t="shared" si="23"/>
        <v>0</v>
      </c>
      <c r="K138" s="32"/>
      <c r="L138" s="32"/>
      <c r="M138" s="32"/>
      <c r="N138" s="32"/>
      <c r="O138" s="32"/>
      <c r="P138" s="32"/>
      <c r="Q138" s="33"/>
    </row>
    <row r="139" s="6" customFormat="1" ht="9.5" spans="1:17">
      <c r="A139" s="31" t="s">
        <v>74</v>
      </c>
      <c r="B139" s="47"/>
      <c r="C139" s="33"/>
      <c r="D139" s="49" t="s">
        <v>30</v>
      </c>
      <c r="E139" s="55"/>
      <c r="F139" s="100"/>
      <c r="G139" s="56"/>
      <c r="H139" s="56" t="s">
        <v>24</v>
      </c>
      <c r="I139" s="32">
        <f t="shared" si="22"/>
        <v>0</v>
      </c>
      <c r="J139" s="32">
        <f t="shared" si="23"/>
        <v>0</v>
      </c>
      <c r="K139" s="32"/>
      <c r="L139" s="32"/>
      <c r="M139" s="32"/>
      <c r="N139" s="32"/>
      <c r="O139" s="32"/>
      <c r="P139" s="32"/>
      <c r="Q139" s="33"/>
    </row>
    <row r="140" s="6" customFormat="1" ht="17" customHeight="1" spans="1:17">
      <c r="A140" s="31" t="s">
        <v>76</v>
      </c>
      <c r="B140" s="47"/>
      <c r="C140" s="33"/>
      <c r="D140" s="49" t="s">
        <v>77</v>
      </c>
      <c r="E140" s="55"/>
      <c r="F140" s="100"/>
      <c r="G140" s="56"/>
      <c r="H140" s="56" t="s">
        <v>24</v>
      </c>
      <c r="I140" s="32">
        <f t="shared" ref="I140:I200" si="28">SUM(J140,N140:P140)</f>
        <v>0</v>
      </c>
      <c r="J140" s="32">
        <f t="shared" ref="J140:J200" si="29">SUM(K140:M140)</f>
        <v>0</v>
      </c>
      <c r="K140" s="32"/>
      <c r="L140" s="32"/>
      <c r="M140" s="32"/>
      <c r="N140" s="32"/>
      <c r="O140" s="32"/>
      <c r="P140" s="32"/>
      <c r="Q140" s="33"/>
    </row>
    <row r="141" s="6" customFormat="1" ht="9.5" spans="1:17">
      <c r="A141" s="31" t="s">
        <v>78</v>
      </c>
      <c r="B141" s="32">
        <f>SUM(B142,B148,B149,)</f>
        <v>5</v>
      </c>
      <c r="C141" s="33"/>
      <c r="D141" s="49"/>
      <c r="E141" s="32">
        <f>SUM(E142,E148,E149,)</f>
        <v>5</v>
      </c>
      <c r="F141" s="100"/>
      <c r="G141" s="56"/>
      <c r="H141" s="56" t="s">
        <v>24</v>
      </c>
      <c r="I141" s="32">
        <f t="shared" si="28"/>
        <v>13000</v>
      </c>
      <c r="J141" s="32">
        <f t="shared" si="29"/>
        <v>2000</v>
      </c>
      <c r="K141" s="32">
        <f t="shared" ref="K141:P141" si="30">SUM(K142,K148,K149,)</f>
        <v>900</v>
      </c>
      <c r="L141" s="32">
        <f t="shared" si="30"/>
        <v>1000</v>
      </c>
      <c r="M141" s="32">
        <f t="shared" si="30"/>
        <v>100</v>
      </c>
      <c r="N141" s="32">
        <f t="shared" si="30"/>
        <v>4600</v>
      </c>
      <c r="O141" s="32">
        <f t="shared" si="30"/>
        <v>6400</v>
      </c>
      <c r="P141" s="32">
        <f t="shared" si="30"/>
        <v>0</v>
      </c>
      <c r="Q141" s="33"/>
    </row>
    <row r="142" s="3" customFormat="1" ht="19" customHeight="1" spans="1:17">
      <c r="A142" s="31" t="s">
        <v>79</v>
      </c>
      <c r="B142" s="47">
        <f>SUM(B143:B147)</f>
        <v>5</v>
      </c>
      <c r="C142" s="33"/>
      <c r="D142" s="49" t="s">
        <v>77</v>
      </c>
      <c r="E142" s="32">
        <f>SUM(E143:E147)</f>
        <v>5</v>
      </c>
      <c r="F142" s="100"/>
      <c r="G142" s="56"/>
      <c r="H142" s="56" t="s">
        <v>24</v>
      </c>
      <c r="I142" s="32">
        <f t="shared" si="28"/>
        <v>13000</v>
      </c>
      <c r="J142" s="32">
        <f t="shared" si="29"/>
        <v>2000</v>
      </c>
      <c r="K142" s="32">
        <f t="shared" ref="K142:P142" si="31">SUM(K143:K147)</f>
        <v>900</v>
      </c>
      <c r="L142" s="32">
        <f t="shared" si="31"/>
        <v>1000</v>
      </c>
      <c r="M142" s="32">
        <f t="shared" si="31"/>
        <v>100</v>
      </c>
      <c r="N142" s="32">
        <f t="shared" si="31"/>
        <v>4600</v>
      </c>
      <c r="O142" s="32">
        <f t="shared" si="31"/>
        <v>6400</v>
      </c>
      <c r="P142" s="32">
        <f t="shared" si="31"/>
        <v>0</v>
      </c>
      <c r="Q142" s="33"/>
    </row>
    <row r="143" s="3" customFormat="1" ht="18" customHeight="1" spans="1:17">
      <c r="A143" s="31" t="s">
        <v>2316</v>
      </c>
      <c r="B143" s="47">
        <v>1</v>
      </c>
      <c r="C143" s="33" t="s">
        <v>282</v>
      </c>
      <c r="D143" s="49" t="s">
        <v>77</v>
      </c>
      <c r="E143" s="32">
        <v>1</v>
      </c>
      <c r="F143" s="31" t="s">
        <v>2316</v>
      </c>
      <c r="G143" s="33" t="s">
        <v>556</v>
      </c>
      <c r="H143" s="33"/>
      <c r="I143" s="32">
        <f t="shared" si="28"/>
        <v>4000</v>
      </c>
      <c r="J143" s="32">
        <f t="shared" si="29"/>
        <v>500</v>
      </c>
      <c r="K143" s="32">
        <v>200</v>
      </c>
      <c r="L143" s="32">
        <v>200</v>
      </c>
      <c r="M143" s="32">
        <v>100</v>
      </c>
      <c r="N143" s="32">
        <v>1500</v>
      </c>
      <c r="O143" s="32">
        <v>2000</v>
      </c>
      <c r="P143" s="32"/>
      <c r="Q143" s="33" t="s">
        <v>54</v>
      </c>
    </row>
    <row r="144" s="3" customFormat="1" ht="17" customHeight="1" spans="1:17">
      <c r="A144" s="31" t="s">
        <v>960</v>
      </c>
      <c r="B144" s="47">
        <v>1</v>
      </c>
      <c r="C144" s="33" t="s">
        <v>282</v>
      </c>
      <c r="D144" s="49" t="s">
        <v>77</v>
      </c>
      <c r="E144" s="32">
        <v>1</v>
      </c>
      <c r="F144" s="31" t="s">
        <v>961</v>
      </c>
      <c r="G144" s="33" t="s">
        <v>556</v>
      </c>
      <c r="H144" s="33"/>
      <c r="I144" s="32">
        <f t="shared" si="28"/>
        <v>1500</v>
      </c>
      <c r="J144" s="32">
        <f t="shared" si="29"/>
        <v>200</v>
      </c>
      <c r="K144" s="32"/>
      <c r="L144" s="32">
        <v>200</v>
      </c>
      <c r="M144" s="32"/>
      <c r="N144" s="32">
        <v>600</v>
      </c>
      <c r="O144" s="32">
        <v>700</v>
      </c>
      <c r="P144" s="32"/>
      <c r="Q144" s="33" t="s">
        <v>54</v>
      </c>
    </row>
    <row r="145" s="3" customFormat="1" ht="16" customHeight="1" spans="1:17">
      <c r="A145" s="31" t="s">
        <v>2317</v>
      </c>
      <c r="B145" s="47">
        <v>1</v>
      </c>
      <c r="C145" s="33" t="s">
        <v>282</v>
      </c>
      <c r="D145" s="49" t="s">
        <v>77</v>
      </c>
      <c r="E145" s="32">
        <v>1</v>
      </c>
      <c r="F145" s="31" t="s">
        <v>2318</v>
      </c>
      <c r="G145" s="33" t="s">
        <v>556</v>
      </c>
      <c r="H145" s="33"/>
      <c r="I145" s="32">
        <f t="shared" si="28"/>
        <v>3000</v>
      </c>
      <c r="J145" s="32">
        <f t="shared" si="29"/>
        <v>500</v>
      </c>
      <c r="K145" s="32">
        <v>200</v>
      </c>
      <c r="L145" s="32">
        <v>300</v>
      </c>
      <c r="M145" s="32"/>
      <c r="N145" s="32">
        <v>1000</v>
      </c>
      <c r="O145" s="32">
        <v>1500</v>
      </c>
      <c r="P145" s="32"/>
      <c r="Q145" s="33" t="s">
        <v>54</v>
      </c>
    </row>
    <row r="146" s="3" customFormat="1" ht="17" customHeight="1" spans="1:17">
      <c r="A146" s="31" t="s">
        <v>2319</v>
      </c>
      <c r="B146" s="47">
        <v>1</v>
      </c>
      <c r="C146" s="33" t="s">
        <v>282</v>
      </c>
      <c r="D146" s="49" t="s">
        <v>77</v>
      </c>
      <c r="E146" s="32">
        <v>1</v>
      </c>
      <c r="F146" s="31" t="s">
        <v>2320</v>
      </c>
      <c r="G146" s="33" t="s">
        <v>556</v>
      </c>
      <c r="H146" s="33"/>
      <c r="I146" s="32">
        <f t="shared" si="28"/>
        <v>3000</v>
      </c>
      <c r="J146" s="32">
        <f t="shared" si="29"/>
        <v>500</v>
      </c>
      <c r="K146" s="32">
        <v>300</v>
      </c>
      <c r="L146" s="32">
        <v>200</v>
      </c>
      <c r="M146" s="32"/>
      <c r="N146" s="32">
        <v>1000</v>
      </c>
      <c r="O146" s="32">
        <v>1500</v>
      </c>
      <c r="P146" s="32"/>
      <c r="Q146" s="33" t="s">
        <v>54</v>
      </c>
    </row>
    <row r="147" s="6" customFormat="1" ht="12" customHeight="1" spans="1:17">
      <c r="A147" s="31" t="s">
        <v>2321</v>
      </c>
      <c r="B147" s="47">
        <v>1</v>
      </c>
      <c r="C147" s="33" t="s">
        <v>282</v>
      </c>
      <c r="D147" s="49" t="s">
        <v>77</v>
      </c>
      <c r="E147" s="32">
        <v>1</v>
      </c>
      <c r="F147" s="31" t="s">
        <v>2322</v>
      </c>
      <c r="G147" s="33" t="s">
        <v>556</v>
      </c>
      <c r="H147" s="33"/>
      <c r="I147" s="32">
        <f t="shared" si="28"/>
        <v>1500</v>
      </c>
      <c r="J147" s="32">
        <f t="shared" si="29"/>
        <v>300</v>
      </c>
      <c r="K147" s="32">
        <v>200</v>
      </c>
      <c r="L147" s="32">
        <v>100</v>
      </c>
      <c r="M147" s="32"/>
      <c r="N147" s="32">
        <v>500</v>
      </c>
      <c r="O147" s="32">
        <v>700</v>
      </c>
      <c r="P147" s="32"/>
      <c r="Q147" s="33" t="s">
        <v>54</v>
      </c>
    </row>
    <row r="148" s="6" customFormat="1" ht="9.5" spans="1:17">
      <c r="A148" s="31" t="s">
        <v>81</v>
      </c>
      <c r="B148" s="47"/>
      <c r="C148" s="33"/>
      <c r="D148" s="49" t="s">
        <v>77</v>
      </c>
      <c r="E148" s="55"/>
      <c r="F148" s="100"/>
      <c r="G148" s="56"/>
      <c r="H148" s="56" t="s">
        <v>24</v>
      </c>
      <c r="I148" s="32">
        <f t="shared" si="28"/>
        <v>0</v>
      </c>
      <c r="J148" s="32">
        <f t="shared" si="29"/>
        <v>0</v>
      </c>
      <c r="K148" s="32"/>
      <c r="L148" s="32"/>
      <c r="M148" s="32"/>
      <c r="N148" s="32"/>
      <c r="O148" s="32"/>
      <c r="P148" s="32"/>
      <c r="Q148" s="33"/>
    </row>
    <row r="149" s="6" customFormat="1" ht="9.5" spans="1:17">
      <c r="A149" s="31" t="s">
        <v>82</v>
      </c>
      <c r="B149" s="47"/>
      <c r="C149" s="33"/>
      <c r="D149" s="49" t="s">
        <v>77</v>
      </c>
      <c r="E149" s="55"/>
      <c r="F149" s="100"/>
      <c r="G149" s="56"/>
      <c r="H149" s="56" t="s">
        <v>24</v>
      </c>
      <c r="I149" s="32">
        <f t="shared" si="28"/>
        <v>0</v>
      </c>
      <c r="J149" s="32">
        <f t="shared" si="29"/>
        <v>0</v>
      </c>
      <c r="K149" s="32"/>
      <c r="L149" s="32"/>
      <c r="M149" s="32"/>
      <c r="N149" s="32"/>
      <c r="O149" s="32"/>
      <c r="P149" s="32"/>
      <c r="Q149" s="33"/>
    </row>
    <row r="150" s="6" customFormat="1" ht="17" customHeight="1" spans="1:17">
      <c r="A150" s="31" t="s">
        <v>83</v>
      </c>
      <c r="B150" s="47">
        <f>SUM(B151:B155)</f>
        <v>40</v>
      </c>
      <c r="C150" s="33"/>
      <c r="D150" s="49" t="s">
        <v>77</v>
      </c>
      <c r="E150" s="32">
        <f>SUM(E151:E155)</f>
        <v>40</v>
      </c>
      <c r="F150" s="100"/>
      <c r="G150" s="56"/>
      <c r="H150" s="56" t="s">
        <v>24</v>
      </c>
      <c r="I150" s="32">
        <f t="shared" si="28"/>
        <v>42000</v>
      </c>
      <c r="J150" s="32">
        <f t="shared" si="29"/>
        <v>4300</v>
      </c>
      <c r="K150" s="32">
        <f t="shared" ref="K150:P150" si="32">SUM(K151:K155)</f>
        <v>2080</v>
      </c>
      <c r="L150" s="32">
        <f t="shared" si="32"/>
        <v>900</v>
      </c>
      <c r="M150" s="32">
        <f t="shared" si="32"/>
        <v>1320</v>
      </c>
      <c r="N150" s="32">
        <f t="shared" si="32"/>
        <v>10000</v>
      </c>
      <c r="O150" s="32">
        <f t="shared" si="32"/>
        <v>27000</v>
      </c>
      <c r="P150" s="32">
        <f t="shared" si="32"/>
        <v>700</v>
      </c>
      <c r="Q150" s="33"/>
    </row>
    <row r="151" s="6" customFormat="1" ht="17" customHeight="1" spans="1:17">
      <c r="A151" s="31" t="s">
        <v>975</v>
      </c>
      <c r="B151" s="47">
        <v>1</v>
      </c>
      <c r="C151" s="33"/>
      <c r="D151" s="49" t="s">
        <v>976</v>
      </c>
      <c r="E151" s="32">
        <v>1.5</v>
      </c>
      <c r="F151" s="31"/>
      <c r="G151" s="34"/>
      <c r="H151" s="33"/>
      <c r="I151" s="32">
        <f t="shared" si="28"/>
        <v>15750</v>
      </c>
      <c r="J151" s="32">
        <f t="shared" si="29"/>
        <v>750</v>
      </c>
      <c r="K151" s="32">
        <v>750</v>
      </c>
      <c r="L151" s="32"/>
      <c r="M151" s="32"/>
      <c r="N151" s="32"/>
      <c r="O151" s="32">
        <v>15000</v>
      </c>
      <c r="P151" s="32"/>
      <c r="Q151" s="33" t="s">
        <v>58</v>
      </c>
    </row>
    <row r="152" s="6" customFormat="1" ht="50" customHeight="1" spans="1:17">
      <c r="A152" s="31" t="s">
        <v>977</v>
      </c>
      <c r="B152" s="47">
        <v>1</v>
      </c>
      <c r="C152" s="33"/>
      <c r="D152" s="49" t="s">
        <v>976</v>
      </c>
      <c r="E152" s="32">
        <v>0.5</v>
      </c>
      <c r="F152" s="31"/>
      <c r="G152" s="34"/>
      <c r="H152" s="33"/>
      <c r="I152" s="32">
        <f t="shared" si="28"/>
        <v>5150</v>
      </c>
      <c r="J152" s="32">
        <f t="shared" si="29"/>
        <v>150</v>
      </c>
      <c r="K152" s="32">
        <v>150</v>
      </c>
      <c r="L152" s="32"/>
      <c r="M152" s="32"/>
      <c r="N152" s="32"/>
      <c r="O152" s="32">
        <v>5000</v>
      </c>
      <c r="P152" s="32"/>
      <c r="Q152" s="33" t="s">
        <v>58</v>
      </c>
    </row>
    <row r="153" s="3" customFormat="1" ht="37" customHeight="1" spans="1:17">
      <c r="A153" s="31" t="s">
        <v>978</v>
      </c>
      <c r="B153" s="47">
        <v>6</v>
      </c>
      <c r="C153" s="33"/>
      <c r="D153" s="49" t="s">
        <v>77</v>
      </c>
      <c r="E153" s="32">
        <v>6</v>
      </c>
      <c r="F153" s="31" t="s">
        <v>979</v>
      </c>
      <c r="G153" s="34">
        <v>2019</v>
      </c>
      <c r="H153" s="33"/>
      <c r="I153" s="32">
        <f t="shared" si="28"/>
        <v>180</v>
      </c>
      <c r="J153" s="32">
        <f t="shared" si="29"/>
        <v>180</v>
      </c>
      <c r="K153" s="32">
        <v>180</v>
      </c>
      <c r="L153" s="32"/>
      <c r="M153" s="32"/>
      <c r="N153" s="32"/>
      <c r="O153" s="32"/>
      <c r="P153" s="32"/>
      <c r="Q153" s="33" t="s">
        <v>58</v>
      </c>
    </row>
    <row r="154" s="3" customFormat="1" ht="25" customHeight="1" spans="1:17">
      <c r="A154" s="31" t="s">
        <v>980</v>
      </c>
      <c r="B154" s="47">
        <v>1</v>
      </c>
      <c r="C154" s="33" t="s">
        <v>282</v>
      </c>
      <c r="D154" s="49" t="s">
        <v>77</v>
      </c>
      <c r="E154" s="32">
        <v>1</v>
      </c>
      <c r="F154" s="31" t="s">
        <v>981</v>
      </c>
      <c r="G154" s="33" t="s">
        <v>556</v>
      </c>
      <c r="H154" s="33"/>
      <c r="I154" s="32">
        <f t="shared" si="28"/>
        <v>500</v>
      </c>
      <c r="J154" s="32">
        <f t="shared" si="29"/>
        <v>100</v>
      </c>
      <c r="K154" s="32">
        <v>100</v>
      </c>
      <c r="L154" s="32"/>
      <c r="M154" s="32"/>
      <c r="N154" s="32">
        <v>200</v>
      </c>
      <c r="O154" s="32"/>
      <c r="P154" s="32">
        <v>200</v>
      </c>
      <c r="Q154" s="33" t="s">
        <v>54</v>
      </c>
    </row>
    <row r="155" s="6" customFormat="1" ht="20" customHeight="1" spans="1:17">
      <c r="A155" s="31" t="s">
        <v>982</v>
      </c>
      <c r="B155" s="47">
        <v>31</v>
      </c>
      <c r="C155" s="33" t="s">
        <v>282</v>
      </c>
      <c r="D155" s="49"/>
      <c r="E155" s="32">
        <v>31</v>
      </c>
      <c r="F155" s="31" t="s">
        <v>2323</v>
      </c>
      <c r="G155" s="33" t="s">
        <v>556</v>
      </c>
      <c r="H155" s="33"/>
      <c r="I155" s="32">
        <f t="shared" si="28"/>
        <v>20420</v>
      </c>
      <c r="J155" s="32">
        <f t="shared" si="29"/>
        <v>3120</v>
      </c>
      <c r="K155" s="32">
        <v>900</v>
      </c>
      <c r="L155" s="32">
        <v>900</v>
      </c>
      <c r="M155" s="32">
        <v>1320</v>
      </c>
      <c r="N155" s="32">
        <v>9800</v>
      </c>
      <c r="O155" s="32">
        <v>7000</v>
      </c>
      <c r="P155" s="32">
        <v>500</v>
      </c>
      <c r="Q155" s="33" t="s">
        <v>54</v>
      </c>
    </row>
    <row r="156" s="3" customFormat="1" ht="26" customHeight="1" spans="1:17">
      <c r="A156" s="31" t="s">
        <v>86</v>
      </c>
      <c r="B156" s="47">
        <f>SUM(B157:B158)</f>
        <v>2</v>
      </c>
      <c r="C156" s="33"/>
      <c r="D156" s="49" t="s">
        <v>87</v>
      </c>
      <c r="E156" s="32">
        <f>SUM(E157:E158)</f>
        <v>0.032</v>
      </c>
      <c r="F156" s="100"/>
      <c r="G156" s="56"/>
      <c r="H156" s="56" t="s">
        <v>24</v>
      </c>
      <c r="I156" s="32">
        <f t="shared" si="28"/>
        <v>410</v>
      </c>
      <c r="J156" s="32">
        <f t="shared" si="29"/>
        <v>110</v>
      </c>
      <c r="K156" s="32">
        <f t="shared" ref="K156:P156" si="33">SUM(K157:K158)</f>
        <v>90</v>
      </c>
      <c r="L156" s="32">
        <f t="shared" si="33"/>
        <v>0</v>
      </c>
      <c r="M156" s="32">
        <f t="shared" si="33"/>
        <v>20</v>
      </c>
      <c r="N156" s="32">
        <f t="shared" si="33"/>
        <v>0</v>
      </c>
      <c r="O156" s="32">
        <f t="shared" si="33"/>
        <v>0</v>
      </c>
      <c r="P156" s="32">
        <f t="shared" si="33"/>
        <v>300</v>
      </c>
      <c r="Q156" s="33"/>
    </row>
    <row r="157" s="6" customFormat="1" ht="16" customHeight="1" spans="1:17">
      <c r="A157" s="31" t="s">
        <v>984</v>
      </c>
      <c r="B157" s="47">
        <v>1</v>
      </c>
      <c r="C157" s="33"/>
      <c r="D157" s="49" t="s">
        <v>87</v>
      </c>
      <c r="E157" s="55">
        <v>0.03</v>
      </c>
      <c r="F157" s="31" t="s">
        <v>2324</v>
      </c>
      <c r="G157" s="33" t="s">
        <v>556</v>
      </c>
      <c r="H157" s="33"/>
      <c r="I157" s="32">
        <f t="shared" si="28"/>
        <v>390</v>
      </c>
      <c r="J157" s="32">
        <f t="shared" si="29"/>
        <v>90</v>
      </c>
      <c r="K157" s="32">
        <v>90</v>
      </c>
      <c r="L157" s="32"/>
      <c r="M157" s="32"/>
      <c r="N157" s="32"/>
      <c r="O157" s="32"/>
      <c r="P157" s="32">
        <v>300</v>
      </c>
      <c r="Q157" s="33" t="s">
        <v>54</v>
      </c>
    </row>
    <row r="158" s="6" customFormat="1" ht="20" customHeight="1" spans="1:17">
      <c r="A158" s="31" t="s">
        <v>974</v>
      </c>
      <c r="B158" s="47">
        <v>1</v>
      </c>
      <c r="C158" s="33"/>
      <c r="D158" s="49" t="s">
        <v>98</v>
      </c>
      <c r="E158" s="32">
        <v>0.002</v>
      </c>
      <c r="F158" s="31" t="s">
        <v>355</v>
      </c>
      <c r="G158" s="33" t="s">
        <v>559</v>
      </c>
      <c r="H158" s="33"/>
      <c r="I158" s="32">
        <f t="shared" si="28"/>
        <v>20</v>
      </c>
      <c r="J158" s="32">
        <f t="shared" si="29"/>
        <v>20</v>
      </c>
      <c r="K158" s="32"/>
      <c r="L158" s="32"/>
      <c r="M158" s="32">
        <v>20</v>
      </c>
      <c r="N158" s="32"/>
      <c r="O158" s="32"/>
      <c r="P158" s="32"/>
      <c r="Q158" s="33"/>
    </row>
    <row r="159" s="3" customFormat="1" ht="37" customHeight="1" spans="1:17">
      <c r="A159" s="31" t="s">
        <v>89</v>
      </c>
      <c r="B159" s="47">
        <f>SUM(B160:B160)</f>
        <v>1</v>
      </c>
      <c r="C159" s="33"/>
      <c r="D159" s="49" t="s">
        <v>87</v>
      </c>
      <c r="E159" s="32">
        <f>SUM(E160:E160)</f>
        <v>0.02</v>
      </c>
      <c r="F159" s="100"/>
      <c r="G159" s="56"/>
      <c r="H159" s="56" t="s">
        <v>24</v>
      </c>
      <c r="I159" s="32">
        <f t="shared" si="28"/>
        <v>905</v>
      </c>
      <c r="J159" s="32">
        <f t="shared" si="29"/>
        <v>705</v>
      </c>
      <c r="K159" s="32">
        <f t="shared" ref="K159:P159" si="34">SUM(K160:K160)</f>
        <v>645</v>
      </c>
      <c r="L159" s="32">
        <f t="shared" si="34"/>
        <v>60</v>
      </c>
      <c r="M159" s="32">
        <f t="shared" si="34"/>
        <v>0</v>
      </c>
      <c r="N159" s="32">
        <f t="shared" si="34"/>
        <v>0</v>
      </c>
      <c r="O159" s="32">
        <f t="shared" si="34"/>
        <v>0</v>
      </c>
      <c r="P159" s="32">
        <f t="shared" si="34"/>
        <v>200</v>
      </c>
      <c r="Q159" s="33"/>
    </row>
    <row r="160" s="6" customFormat="1" ht="35" customHeight="1" spans="1:17">
      <c r="A160" s="31" t="s">
        <v>985</v>
      </c>
      <c r="B160" s="47">
        <v>1</v>
      </c>
      <c r="C160" s="33" t="s">
        <v>282</v>
      </c>
      <c r="D160" s="49" t="s">
        <v>87</v>
      </c>
      <c r="E160" s="32">
        <v>0.02</v>
      </c>
      <c r="F160" s="31" t="s">
        <v>90</v>
      </c>
      <c r="G160" s="33" t="s">
        <v>556</v>
      </c>
      <c r="H160" s="33"/>
      <c r="I160" s="32">
        <f t="shared" si="28"/>
        <v>905</v>
      </c>
      <c r="J160" s="32">
        <f t="shared" si="29"/>
        <v>705</v>
      </c>
      <c r="K160" s="32">
        <v>645</v>
      </c>
      <c r="L160" s="32">
        <v>60</v>
      </c>
      <c r="M160" s="32"/>
      <c r="N160" s="32"/>
      <c r="O160" s="32"/>
      <c r="P160" s="32">
        <v>200</v>
      </c>
      <c r="Q160" s="33" t="s">
        <v>54</v>
      </c>
    </row>
    <row r="161" s="4" customFormat="1" ht="21" customHeight="1" spans="1:17">
      <c r="A161" s="31" t="s">
        <v>91</v>
      </c>
      <c r="B161" s="32">
        <f>SUM(B162,B167,B177,B181,B184,B187)</f>
        <v>20</v>
      </c>
      <c r="C161" s="33"/>
      <c r="D161" s="49"/>
      <c r="E161" s="32">
        <f>SUM(E162,E167,E177,E181,E184,E187)</f>
        <v>64</v>
      </c>
      <c r="F161" s="31"/>
      <c r="G161" s="34"/>
      <c r="H161" s="33" t="s">
        <v>24</v>
      </c>
      <c r="I161" s="32">
        <f t="shared" si="28"/>
        <v>11864</v>
      </c>
      <c r="J161" s="32">
        <f t="shared" si="29"/>
        <v>1104</v>
      </c>
      <c r="K161" s="32">
        <f t="shared" ref="K161:P161" si="35">SUM(K162,K167,K177,K181,K184,K187)</f>
        <v>450</v>
      </c>
      <c r="L161" s="32">
        <f t="shared" si="35"/>
        <v>400</v>
      </c>
      <c r="M161" s="32">
        <f t="shared" si="35"/>
        <v>254</v>
      </c>
      <c r="N161" s="32">
        <f t="shared" si="35"/>
        <v>3200</v>
      </c>
      <c r="O161" s="32">
        <f t="shared" si="35"/>
        <v>7560</v>
      </c>
      <c r="P161" s="32">
        <f t="shared" si="35"/>
        <v>0</v>
      </c>
      <c r="Q161" s="47" t="s">
        <v>96</v>
      </c>
    </row>
    <row r="162" s="6" customFormat="1" ht="37" customHeight="1" spans="1:17">
      <c r="A162" s="31" t="s">
        <v>93</v>
      </c>
      <c r="B162" s="47">
        <f>SUM(B163:B166)</f>
        <v>8</v>
      </c>
      <c r="C162" s="33" t="s">
        <v>282</v>
      </c>
      <c r="D162" s="49" t="s">
        <v>77</v>
      </c>
      <c r="E162" s="32">
        <f>SUM(E163:E166)</f>
        <v>39</v>
      </c>
      <c r="F162" s="100"/>
      <c r="G162" s="56"/>
      <c r="H162" s="56" t="s">
        <v>24</v>
      </c>
      <c r="I162" s="32">
        <f t="shared" si="28"/>
        <v>2210</v>
      </c>
      <c r="J162" s="32">
        <f t="shared" si="29"/>
        <v>150</v>
      </c>
      <c r="K162" s="32">
        <f t="shared" ref="K162:P162" si="36">K163+K164+K165</f>
        <v>0</v>
      </c>
      <c r="L162" s="32">
        <f t="shared" si="36"/>
        <v>0</v>
      </c>
      <c r="M162" s="32">
        <f t="shared" si="36"/>
        <v>150</v>
      </c>
      <c r="N162" s="32">
        <f t="shared" si="36"/>
        <v>0</v>
      </c>
      <c r="O162" s="32">
        <f t="shared" si="36"/>
        <v>2060</v>
      </c>
      <c r="P162" s="32">
        <f t="shared" si="36"/>
        <v>0</v>
      </c>
      <c r="Q162" s="33"/>
    </row>
    <row r="163" s="6" customFormat="1" ht="37" customHeight="1" spans="1:17">
      <c r="A163" s="31" t="s">
        <v>2325</v>
      </c>
      <c r="B163" s="47">
        <v>1</v>
      </c>
      <c r="C163" s="33" t="s">
        <v>282</v>
      </c>
      <c r="D163" s="49" t="s">
        <v>77</v>
      </c>
      <c r="E163" s="32">
        <v>1</v>
      </c>
      <c r="F163" s="100" t="s">
        <v>2326</v>
      </c>
      <c r="G163" s="56" t="s">
        <v>556</v>
      </c>
      <c r="H163" s="56" t="s">
        <v>115</v>
      </c>
      <c r="I163" s="32">
        <f t="shared" si="28"/>
        <v>2000</v>
      </c>
      <c r="J163" s="32">
        <f t="shared" si="29"/>
        <v>0</v>
      </c>
      <c r="K163" s="32">
        <v>0</v>
      </c>
      <c r="L163" s="32">
        <v>0</v>
      </c>
      <c r="M163" s="32">
        <v>0</v>
      </c>
      <c r="N163" s="32">
        <v>0</v>
      </c>
      <c r="O163" s="32">
        <v>2000</v>
      </c>
      <c r="P163" s="32">
        <v>0</v>
      </c>
      <c r="Q163" s="33" t="s">
        <v>96</v>
      </c>
    </row>
    <row r="164" s="6" customFormat="1" ht="21" customHeight="1" spans="1:17">
      <c r="A164" s="31" t="s">
        <v>2327</v>
      </c>
      <c r="B164" s="47">
        <v>1</v>
      </c>
      <c r="C164" s="33" t="s">
        <v>282</v>
      </c>
      <c r="D164" s="49" t="s">
        <v>77</v>
      </c>
      <c r="E164" s="32">
        <v>3</v>
      </c>
      <c r="F164" s="31"/>
      <c r="G164" s="33" t="s">
        <v>556</v>
      </c>
      <c r="H164" s="33" t="s">
        <v>24</v>
      </c>
      <c r="I164" s="32">
        <f t="shared" si="28"/>
        <v>150</v>
      </c>
      <c r="J164" s="32">
        <f t="shared" si="29"/>
        <v>150</v>
      </c>
      <c r="K164" s="32">
        <v>0</v>
      </c>
      <c r="L164" s="32">
        <v>0</v>
      </c>
      <c r="M164" s="32">
        <v>150</v>
      </c>
      <c r="N164" s="32">
        <v>0</v>
      </c>
      <c r="O164" s="32">
        <v>0</v>
      </c>
      <c r="P164" s="32">
        <v>0</v>
      </c>
      <c r="Q164" s="33" t="s">
        <v>96</v>
      </c>
    </row>
    <row r="165" s="74" customFormat="1" customHeight="1" spans="1:17">
      <c r="A165" s="31" t="s">
        <v>2328</v>
      </c>
      <c r="B165" s="47">
        <v>1</v>
      </c>
      <c r="C165" s="33" t="s">
        <v>282</v>
      </c>
      <c r="D165" s="49" t="s">
        <v>77</v>
      </c>
      <c r="E165" s="55">
        <v>30</v>
      </c>
      <c r="F165" s="31" t="s">
        <v>2329</v>
      </c>
      <c r="G165" s="33" t="s">
        <v>556</v>
      </c>
      <c r="H165" s="33"/>
      <c r="I165" s="32">
        <f t="shared" si="28"/>
        <v>60</v>
      </c>
      <c r="J165" s="32">
        <f t="shared" si="29"/>
        <v>0</v>
      </c>
      <c r="K165" s="32">
        <v>0</v>
      </c>
      <c r="L165" s="32">
        <v>0</v>
      </c>
      <c r="M165" s="32">
        <v>0</v>
      </c>
      <c r="N165" s="32">
        <v>0</v>
      </c>
      <c r="O165" s="32">
        <v>60</v>
      </c>
      <c r="P165" s="32">
        <v>0</v>
      </c>
      <c r="Q165" s="33" t="s">
        <v>96</v>
      </c>
    </row>
    <row r="166" s="4" customFormat="1" ht="20" customHeight="1" spans="1:17">
      <c r="A166" s="31" t="s">
        <v>94</v>
      </c>
      <c r="B166" s="47">
        <v>5</v>
      </c>
      <c r="C166" s="33" t="s">
        <v>282</v>
      </c>
      <c r="D166" s="49" t="s">
        <v>77</v>
      </c>
      <c r="E166" s="32">
        <v>5</v>
      </c>
      <c r="F166" s="31" t="s">
        <v>2330</v>
      </c>
      <c r="G166" s="34">
        <v>5</v>
      </c>
      <c r="H166" s="33" t="s">
        <v>24</v>
      </c>
      <c r="I166" s="32">
        <f t="shared" si="28"/>
        <v>0</v>
      </c>
      <c r="J166" s="32">
        <f t="shared" si="29"/>
        <v>0</v>
      </c>
      <c r="K166" s="32" t="s">
        <v>2331</v>
      </c>
      <c r="L166" s="32" t="s">
        <v>2332</v>
      </c>
      <c r="M166" s="32"/>
      <c r="N166" s="32"/>
      <c r="O166" s="32"/>
      <c r="P166" s="32"/>
      <c r="Q166" s="33" t="s">
        <v>513</v>
      </c>
    </row>
    <row r="167" s="4" customFormat="1" customHeight="1" spans="1:17">
      <c r="A167" s="31" t="s">
        <v>95</v>
      </c>
      <c r="B167" s="47">
        <f>B168+B170+B172</f>
        <v>6</v>
      </c>
      <c r="C167" s="33"/>
      <c r="D167" s="49"/>
      <c r="E167" s="32">
        <f>E168+E170+E172</f>
        <v>20</v>
      </c>
      <c r="F167" s="100"/>
      <c r="G167" s="56"/>
      <c r="H167" s="56" t="s">
        <v>24</v>
      </c>
      <c r="I167" s="32">
        <f t="shared" si="28"/>
        <v>150</v>
      </c>
      <c r="J167" s="32">
        <f t="shared" si="29"/>
        <v>150</v>
      </c>
      <c r="K167" s="32">
        <f>K168+K170+K172</f>
        <v>150</v>
      </c>
      <c r="L167" s="32"/>
      <c r="M167" s="32"/>
      <c r="N167" s="32"/>
      <c r="O167" s="32"/>
      <c r="P167" s="32">
        <f>P168+P170+P172</f>
        <v>0</v>
      </c>
      <c r="Q167" s="33" t="s">
        <v>96</v>
      </c>
    </row>
    <row r="168" s="6" customFormat="1" ht="16" customHeight="1" spans="1:17">
      <c r="A168" s="31" t="s">
        <v>97</v>
      </c>
      <c r="B168" s="47">
        <f>SUM(B169:B169)</f>
        <v>1</v>
      </c>
      <c r="C168" s="33" t="s">
        <v>282</v>
      </c>
      <c r="D168" s="49" t="s">
        <v>98</v>
      </c>
      <c r="E168" s="32">
        <f>SUM(E169:E169)</f>
        <v>20</v>
      </c>
      <c r="F168" s="100"/>
      <c r="G168" s="56"/>
      <c r="H168" s="56" t="s">
        <v>24</v>
      </c>
      <c r="I168" s="32">
        <f t="shared" si="28"/>
        <v>0</v>
      </c>
      <c r="J168" s="32">
        <f t="shared" si="29"/>
        <v>0</v>
      </c>
      <c r="K168" s="32">
        <f>SUM(K169:K169)</f>
        <v>0</v>
      </c>
      <c r="L168" s="32"/>
      <c r="M168" s="32"/>
      <c r="N168" s="32"/>
      <c r="O168" s="32"/>
      <c r="P168" s="32">
        <f>SUM(P169:P169)</f>
        <v>0</v>
      </c>
      <c r="Q168" s="33" t="s">
        <v>96</v>
      </c>
    </row>
    <row r="169" s="4" customFormat="1" ht="19" customHeight="1" spans="1:17">
      <c r="A169" s="31" t="s">
        <v>2333</v>
      </c>
      <c r="B169" s="47">
        <v>1</v>
      </c>
      <c r="C169" s="33" t="s">
        <v>282</v>
      </c>
      <c r="D169" s="49" t="s">
        <v>98</v>
      </c>
      <c r="E169" s="32">
        <v>20</v>
      </c>
      <c r="F169" s="100" t="s">
        <v>997</v>
      </c>
      <c r="G169" s="56" t="s">
        <v>556</v>
      </c>
      <c r="H169" s="56" t="s">
        <v>115</v>
      </c>
      <c r="I169" s="32">
        <f t="shared" si="28"/>
        <v>20</v>
      </c>
      <c r="J169" s="32">
        <f t="shared" si="29"/>
        <v>20</v>
      </c>
      <c r="K169" s="32">
        <v>0</v>
      </c>
      <c r="L169" s="32">
        <v>0</v>
      </c>
      <c r="M169" s="32">
        <v>20</v>
      </c>
      <c r="N169" s="32">
        <v>0</v>
      </c>
      <c r="O169" s="32">
        <v>0</v>
      </c>
      <c r="P169" s="32">
        <v>0</v>
      </c>
      <c r="Q169" s="33" t="s">
        <v>96</v>
      </c>
    </row>
    <row r="170" s="6" customFormat="1" customHeight="1" spans="1:17">
      <c r="A170" s="31" t="s">
        <v>100</v>
      </c>
      <c r="B170" s="47">
        <f>B171</f>
        <v>1</v>
      </c>
      <c r="C170" s="33"/>
      <c r="D170" s="49" t="s">
        <v>77</v>
      </c>
      <c r="E170" s="32"/>
      <c r="F170" s="100"/>
      <c r="G170" s="56"/>
      <c r="H170" s="56" t="s">
        <v>24</v>
      </c>
      <c r="I170" s="32">
        <f t="shared" si="28"/>
        <v>50</v>
      </c>
      <c r="J170" s="32">
        <f t="shared" si="29"/>
        <v>50</v>
      </c>
      <c r="K170" s="32">
        <f t="shared" ref="J170:P170" si="37">K171</f>
        <v>0</v>
      </c>
      <c r="L170" s="32">
        <f t="shared" si="37"/>
        <v>0</v>
      </c>
      <c r="M170" s="32">
        <f t="shared" si="37"/>
        <v>50</v>
      </c>
      <c r="N170" s="32">
        <f t="shared" si="37"/>
        <v>0</v>
      </c>
      <c r="O170" s="32">
        <f t="shared" si="37"/>
        <v>0</v>
      </c>
      <c r="P170" s="32">
        <f t="shared" si="37"/>
        <v>0</v>
      </c>
      <c r="Q170" s="33" t="s">
        <v>96</v>
      </c>
    </row>
    <row r="171" s="4" customFormat="1" ht="20" customHeight="1" spans="1:17">
      <c r="A171" s="31" t="s">
        <v>2334</v>
      </c>
      <c r="B171" s="47">
        <v>1</v>
      </c>
      <c r="C171" s="33"/>
      <c r="D171" s="49" t="s">
        <v>98</v>
      </c>
      <c r="E171" s="32">
        <v>10</v>
      </c>
      <c r="F171" s="31" t="s">
        <v>101</v>
      </c>
      <c r="G171" s="33" t="s">
        <v>556</v>
      </c>
      <c r="H171" s="33"/>
      <c r="I171" s="32">
        <f t="shared" si="28"/>
        <v>50</v>
      </c>
      <c r="J171" s="32">
        <f t="shared" si="29"/>
        <v>50</v>
      </c>
      <c r="K171" s="32">
        <v>0</v>
      </c>
      <c r="L171" s="32">
        <v>0</v>
      </c>
      <c r="M171" s="32">
        <v>50</v>
      </c>
      <c r="N171" s="32">
        <v>0</v>
      </c>
      <c r="O171" s="32">
        <v>0</v>
      </c>
      <c r="P171" s="32">
        <v>0</v>
      </c>
      <c r="Q171" s="33" t="s">
        <v>96</v>
      </c>
    </row>
    <row r="172" s="6" customFormat="1" ht="38" customHeight="1" spans="1:17">
      <c r="A172" s="31" t="s">
        <v>102</v>
      </c>
      <c r="B172" s="47">
        <f>SUM(B173:B176)</f>
        <v>4</v>
      </c>
      <c r="C172" s="33"/>
      <c r="D172" s="49" t="s">
        <v>77</v>
      </c>
      <c r="E172" s="55"/>
      <c r="F172" s="100"/>
      <c r="G172" s="56"/>
      <c r="H172" s="56" t="s">
        <v>24</v>
      </c>
      <c r="I172" s="32">
        <f t="shared" si="28"/>
        <v>2450</v>
      </c>
      <c r="J172" s="32">
        <f t="shared" si="29"/>
        <v>150</v>
      </c>
      <c r="K172" s="32">
        <f t="shared" ref="K172:P172" si="38">SUM(K173:K176)</f>
        <v>150</v>
      </c>
      <c r="L172" s="32">
        <f t="shared" si="38"/>
        <v>0</v>
      </c>
      <c r="M172" s="32">
        <f t="shared" si="38"/>
        <v>0</v>
      </c>
      <c r="N172" s="32">
        <f t="shared" si="38"/>
        <v>0</v>
      </c>
      <c r="O172" s="32">
        <f t="shared" si="38"/>
        <v>2300</v>
      </c>
      <c r="P172" s="32">
        <f t="shared" si="38"/>
        <v>0</v>
      </c>
      <c r="Q172" s="33" t="s">
        <v>96</v>
      </c>
    </row>
    <row r="173" s="6" customFormat="1" ht="35" customHeight="1" spans="1:17">
      <c r="A173" s="31" t="s">
        <v>2335</v>
      </c>
      <c r="B173" s="47">
        <v>1</v>
      </c>
      <c r="C173" s="33" t="s">
        <v>282</v>
      </c>
      <c r="D173" s="49" t="s">
        <v>77</v>
      </c>
      <c r="E173" s="32">
        <v>1</v>
      </c>
      <c r="F173" s="31" t="s">
        <v>103</v>
      </c>
      <c r="G173" s="33" t="s">
        <v>556</v>
      </c>
      <c r="H173" s="56" t="s">
        <v>115</v>
      </c>
      <c r="I173" s="32">
        <f t="shared" si="28"/>
        <v>1000</v>
      </c>
      <c r="J173" s="32">
        <f t="shared" si="29"/>
        <v>0</v>
      </c>
      <c r="K173" s="32">
        <v>0</v>
      </c>
      <c r="L173" s="32">
        <v>0</v>
      </c>
      <c r="M173" s="32">
        <v>0</v>
      </c>
      <c r="N173" s="32">
        <v>0</v>
      </c>
      <c r="O173" s="32">
        <v>1000</v>
      </c>
      <c r="P173" s="32">
        <v>0</v>
      </c>
      <c r="Q173" s="33" t="s">
        <v>96</v>
      </c>
    </row>
    <row r="174" s="4" customFormat="1" ht="25" customHeight="1" spans="1:17">
      <c r="A174" s="31" t="s">
        <v>2336</v>
      </c>
      <c r="B174" s="47">
        <v>1</v>
      </c>
      <c r="C174" s="33" t="s">
        <v>282</v>
      </c>
      <c r="D174" s="49" t="s">
        <v>77</v>
      </c>
      <c r="E174" s="32">
        <v>1</v>
      </c>
      <c r="F174" s="31" t="s">
        <v>2337</v>
      </c>
      <c r="G174" s="33" t="s">
        <v>556</v>
      </c>
      <c r="H174" s="56" t="s">
        <v>115</v>
      </c>
      <c r="I174" s="32">
        <f t="shared" si="28"/>
        <v>1000</v>
      </c>
      <c r="J174" s="32">
        <f t="shared" si="29"/>
        <v>0</v>
      </c>
      <c r="K174" s="32">
        <v>0</v>
      </c>
      <c r="L174" s="32">
        <v>0</v>
      </c>
      <c r="M174" s="32">
        <v>0</v>
      </c>
      <c r="N174" s="32">
        <v>0</v>
      </c>
      <c r="O174" s="32">
        <v>1000</v>
      </c>
      <c r="P174" s="32">
        <v>0</v>
      </c>
      <c r="Q174" s="33" t="s">
        <v>96</v>
      </c>
    </row>
    <row r="175" s="6" customFormat="1" ht="27" customHeight="1" spans="1:17">
      <c r="A175" s="31" t="s">
        <v>2338</v>
      </c>
      <c r="B175" s="33">
        <v>1</v>
      </c>
      <c r="C175" s="33" t="s">
        <v>282</v>
      </c>
      <c r="D175" s="33" t="s">
        <v>77</v>
      </c>
      <c r="E175" s="32">
        <v>2</v>
      </c>
      <c r="F175" s="31" t="s">
        <v>994</v>
      </c>
      <c r="G175" s="33"/>
      <c r="H175" s="33"/>
      <c r="I175" s="32">
        <f t="shared" si="28"/>
        <v>150</v>
      </c>
      <c r="J175" s="32">
        <f t="shared" si="29"/>
        <v>150</v>
      </c>
      <c r="K175" s="32">
        <v>150</v>
      </c>
      <c r="L175" s="32"/>
      <c r="M175" s="32"/>
      <c r="N175" s="32"/>
      <c r="O175" s="32"/>
      <c r="P175" s="32"/>
      <c r="Q175" s="33" t="s">
        <v>513</v>
      </c>
    </row>
    <row r="176" s="4" customFormat="1" ht="24" customHeight="1" spans="1:17">
      <c r="A176" s="31" t="s">
        <v>2339</v>
      </c>
      <c r="B176" s="47">
        <v>1</v>
      </c>
      <c r="C176" s="33" t="s">
        <v>282</v>
      </c>
      <c r="D176" s="49" t="s">
        <v>77</v>
      </c>
      <c r="E176" s="32">
        <v>1</v>
      </c>
      <c r="F176" s="31" t="s">
        <v>2340</v>
      </c>
      <c r="G176" s="33" t="s">
        <v>556</v>
      </c>
      <c r="H176" s="56" t="s">
        <v>115</v>
      </c>
      <c r="I176" s="32">
        <f t="shared" si="28"/>
        <v>300</v>
      </c>
      <c r="J176" s="32">
        <f t="shared" si="29"/>
        <v>0</v>
      </c>
      <c r="K176" s="32">
        <v>0</v>
      </c>
      <c r="L176" s="32">
        <v>0</v>
      </c>
      <c r="M176" s="32">
        <v>0</v>
      </c>
      <c r="N176" s="32">
        <v>0</v>
      </c>
      <c r="O176" s="32">
        <v>300</v>
      </c>
      <c r="P176" s="32">
        <v>0</v>
      </c>
      <c r="Q176" s="33" t="s">
        <v>96</v>
      </c>
    </row>
    <row r="177" s="6" customFormat="1" ht="20" customHeight="1" spans="1:17">
      <c r="A177" s="31" t="s">
        <v>104</v>
      </c>
      <c r="B177" s="47">
        <f>SUM(B178:B180)</f>
        <v>3</v>
      </c>
      <c r="C177" s="33"/>
      <c r="D177" s="49" t="s">
        <v>77</v>
      </c>
      <c r="E177" s="32">
        <f>SUM(E178:E180)</f>
        <v>3</v>
      </c>
      <c r="F177" s="100"/>
      <c r="G177" s="56"/>
      <c r="H177" s="56" t="s">
        <v>24</v>
      </c>
      <c r="I177" s="32">
        <f t="shared" si="28"/>
        <v>900</v>
      </c>
      <c r="J177" s="32">
        <f t="shared" si="29"/>
        <v>0</v>
      </c>
      <c r="K177" s="32">
        <f t="shared" ref="K177:P177" si="39">SUM(K178:K180)</f>
        <v>0</v>
      </c>
      <c r="L177" s="32">
        <f t="shared" si="39"/>
        <v>0</v>
      </c>
      <c r="M177" s="32">
        <f t="shared" si="39"/>
        <v>0</v>
      </c>
      <c r="N177" s="32">
        <f t="shared" si="39"/>
        <v>0</v>
      </c>
      <c r="O177" s="32">
        <f t="shared" si="39"/>
        <v>900</v>
      </c>
      <c r="P177" s="32">
        <f t="shared" si="39"/>
        <v>0</v>
      </c>
      <c r="Q177" s="33" t="s">
        <v>96</v>
      </c>
    </row>
    <row r="178" s="6" customFormat="1" ht="27" customHeight="1" spans="1:17">
      <c r="A178" s="31" t="s">
        <v>2341</v>
      </c>
      <c r="B178" s="47">
        <v>1</v>
      </c>
      <c r="C178" s="33" t="s">
        <v>282</v>
      </c>
      <c r="D178" s="49" t="s">
        <v>77</v>
      </c>
      <c r="E178" s="32">
        <v>1</v>
      </c>
      <c r="F178" s="31" t="s">
        <v>2342</v>
      </c>
      <c r="G178" s="33" t="s">
        <v>556</v>
      </c>
      <c r="H178" s="56" t="s">
        <v>115</v>
      </c>
      <c r="I178" s="32">
        <f t="shared" si="28"/>
        <v>300</v>
      </c>
      <c r="J178" s="32">
        <f t="shared" si="29"/>
        <v>0</v>
      </c>
      <c r="K178" s="32">
        <v>0</v>
      </c>
      <c r="L178" s="32">
        <v>0</v>
      </c>
      <c r="M178" s="32">
        <v>0</v>
      </c>
      <c r="N178" s="32">
        <v>0</v>
      </c>
      <c r="O178" s="32">
        <v>300</v>
      </c>
      <c r="P178" s="32">
        <v>0</v>
      </c>
      <c r="Q178" s="33" t="s">
        <v>96</v>
      </c>
    </row>
    <row r="179" s="6" customFormat="1" ht="26" customHeight="1" spans="1:17">
      <c r="A179" s="31" t="s">
        <v>2343</v>
      </c>
      <c r="B179" s="47">
        <v>1</v>
      </c>
      <c r="C179" s="33" t="s">
        <v>306</v>
      </c>
      <c r="D179" s="49" t="s">
        <v>77</v>
      </c>
      <c r="E179" s="32">
        <v>1</v>
      </c>
      <c r="F179" s="31" t="s">
        <v>2344</v>
      </c>
      <c r="G179" s="33" t="s">
        <v>556</v>
      </c>
      <c r="H179" s="56" t="s">
        <v>115</v>
      </c>
      <c r="I179" s="32">
        <f t="shared" si="28"/>
        <v>300</v>
      </c>
      <c r="J179" s="32">
        <f t="shared" si="29"/>
        <v>0</v>
      </c>
      <c r="K179" s="32">
        <v>0</v>
      </c>
      <c r="L179" s="32">
        <v>0</v>
      </c>
      <c r="M179" s="32">
        <v>0</v>
      </c>
      <c r="N179" s="32">
        <v>0</v>
      </c>
      <c r="O179" s="32">
        <v>300</v>
      </c>
      <c r="P179" s="32">
        <v>0</v>
      </c>
      <c r="Q179" s="33" t="s">
        <v>96</v>
      </c>
    </row>
    <row r="180" s="4" customFormat="1" ht="25" customHeight="1" spans="1:17">
      <c r="A180" s="31" t="s">
        <v>2345</v>
      </c>
      <c r="B180" s="47">
        <v>1</v>
      </c>
      <c r="C180" s="33" t="s">
        <v>282</v>
      </c>
      <c r="D180" s="49" t="s">
        <v>77</v>
      </c>
      <c r="E180" s="32">
        <v>1</v>
      </c>
      <c r="F180" s="31" t="s">
        <v>2346</v>
      </c>
      <c r="G180" s="33" t="s">
        <v>556</v>
      </c>
      <c r="H180" s="56" t="s">
        <v>115</v>
      </c>
      <c r="I180" s="32">
        <f t="shared" si="28"/>
        <v>300</v>
      </c>
      <c r="J180" s="32">
        <f t="shared" si="29"/>
        <v>0</v>
      </c>
      <c r="K180" s="32">
        <v>0</v>
      </c>
      <c r="L180" s="32">
        <v>0</v>
      </c>
      <c r="M180" s="32">
        <v>0</v>
      </c>
      <c r="N180" s="32">
        <v>0</v>
      </c>
      <c r="O180" s="32">
        <v>300</v>
      </c>
      <c r="P180" s="32">
        <v>0</v>
      </c>
      <c r="Q180" s="33" t="s">
        <v>96</v>
      </c>
    </row>
    <row r="181" s="6" customFormat="1" ht="22" customHeight="1" spans="1:17">
      <c r="A181" s="31" t="s">
        <v>106</v>
      </c>
      <c r="B181" s="32">
        <f>SUM(B182:B183)</f>
        <v>2</v>
      </c>
      <c r="C181" s="33"/>
      <c r="D181" s="49" t="s">
        <v>77</v>
      </c>
      <c r="E181" s="32"/>
      <c r="F181" s="100"/>
      <c r="G181" s="56"/>
      <c r="H181" s="56" t="s">
        <v>24</v>
      </c>
      <c r="I181" s="32">
        <f t="shared" si="28"/>
        <v>600</v>
      </c>
      <c r="J181" s="32">
        <f t="shared" si="29"/>
        <v>0</v>
      </c>
      <c r="K181" s="32">
        <f t="shared" ref="K181:P181" si="40">SUM(K182:K183)</f>
        <v>0</v>
      </c>
      <c r="L181" s="32">
        <f t="shared" si="40"/>
        <v>0</v>
      </c>
      <c r="M181" s="32">
        <f t="shared" si="40"/>
        <v>0</v>
      </c>
      <c r="N181" s="32">
        <f t="shared" si="40"/>
        <v>0</v>
      </c>
      <c r="O181" s="32">
        <f t="shared" si="40"/>
        <v>600</v>
      </c>
      <c r="P181" s="32">
        <f t="shared" si="40"/>
        <v>0</v>
      </c>
      <c r="Q181" s="33" t="s">
        <v>96</v>
      </c>
    </row>
    <row r="182" s="6" customFormat="1" ht="21" customHeight="1" spans="1:17">
      <c r="A182" s="31" t="s">
        <v>2347</v>
      </c>
      <c r="B182" s="47">
        <v>1</v>
      </c>
      <c r="C182" s="33" t="s">
        <v>282</v>
      </c>
      <c r="D182" s="49" t="s">
        <v>77</v>
      </c>
      <c r="E182" s="32">
        <v>1</v>
      </c>
      <c r="F182" s="31" t="s">
        <v>107</v>
      </c>
      <c r="G182" s="33" t="s">
        <v>556</v>
      </c>
      <c r="H182" s="33" t="s">
        <v>115</v>
      </c>
      <c r="I182" s="32">
        <f t="shared" si="28"/>
        <v>300</v>
      </c>
      <c r="J182" s="32">
        <f t="shared" si="29"/>
        <v>0</v>
      </c>
      <c r="K182" s="32">
        <v>0</v>
      </c>
      <c r="L182" s="32">
        <v>0</v>
      </c>
      <c r="M182" s="32">
        <v>0</v>
      </c>
      <c r="N182" s="32">
        <v>0</v>
      </c>
      <c r="O182" s="32">
        <v>300</v>
      </c>
      <c r="P182" s="32">
        <v>0</v>
      </c>
      <c r="Q182" s="33" t="s">
        <v>96</v>
      </c>
    </row>
    <row r="183" s="4" customFormat="1" ht="22" customHeight="1" spans="1:17">
      <c r="A183" s="31" t="s">
        <v>2348</v>
      </c>
      <c r="B183" s="47">
        <v>1</v>
      </c>
      <c r="C183" s="33" t="s">
        <v>282</v>
      </c>
      <c r="D183" s="49" t="s">
        <v>77</v>
      </c>
      <c r="E183" s="32">
        <v>1</v>
      </c>
      <c r="F183" s="31" t="s">
        <v>107</v>
      </c>
      <c r="G183" s="33" t="s">
        <v>556</v>
      </c>
      <c r="H183" s="33" t="s">
        <v>115</v>
      </c>
      <c r="I183" s="32">
        <f t="shared" si="28"/>
        <v>300</v>
      </c>
      <c r="J183" s="32">
        <f t="shared" si="29"/>
        <v>0</v>
      </c>
      <c r="K183" s="32">
        <v>0</v>
      </c>
      <c r="L183" s="32">
        <v>0</v>
      </c>
      <c r="M183" s="32">
        <v>0</v>
      </c>
      <c r="N183" s="32">
        <v>0</v>
      </c>
      <c r="O183" s="32">
        <v>300</v>
      </c>
      <c r="P183" s="32">
        <v>0</v>
      </c>
      <c r="Q183" s="33" t="s">
        <v>96</v>
      </c>
    </row>
    <row r="184" s="3" customFormat="1" ht="16" customHeight="1" spans="1:17">
      <c r="A184" s="31" t="s">
        <v>108</v>
      </c>
      <c r="B184" s="47">
        <v>1</v>
      </c>
      <c r="C184" s="33"/>
      <c r="D184" s="49" t="s">
        <v>77</v>
      </c>
      <c r="E184" s="32">
        <v>2</v>
      </c>
      <c r="F184" s="100"/>
      <c r="G184" s="56"/>
      <c r="H184" s="56" t="s">
        <v>24</v>
      </c>
      <c r="I184" s="32">
        <f t="shared" si="28"/>
        <v>8004</v>
      </c>
      <c r="J184" s="32">
        <f t="shared" si="29"/>
        <v>804</v>
      </c>
      <c r="K184" s="32">
        <f t="shared" ref="K184:P184" si="41">SUM(K185:K186)</f>
        <v>300</v>
      </c>
      <c r="L184" s="32">
        <f t="shared" si="41"/>
        <v>400</v>
      </c>
      <c r="M184" s="32">
        <f t="shared" si="41"/>
        <v>104</v>
      </c>
      <c r="N184" s="32">
        <f t="shared" si="41"/>
        <v>3200</v>
      </c>
      <c r="O184" s="32">
        <f t="shared" si="41"/>
        <v>4000</v>
      </c>
      <c r="P184" s="32">
        <f t="shared" si="41"/>
        <v>0</v>
      </c>
      <c r="Q184" s="33" t="s">
        <v>96</v>
      </c>
    </row>
    <row r="185" s="6" customFormat="1" ht="16" customHeight="1" spans="1:17">
      <c r="A185" s="31" t="s">
        <v>1011</v>
      </c>
      <c r="B185" s="47">
        <v>1</v>
      </c>
      <c r="C185" s="33" t="s">
        <v>306</v>
      </c>
      <c r="D185" s="49" t="s">
        <v>77</v>
      </c>
      <c r="E185" s="32">
        <v>1</v>
      </c>
      <c r="F185" s="31" t="s">
        <v>633</v>
      </c>
      <c r="G185" s="33" t="s">
        <v>556</v>
      </c>
      <c r="H185" s="33"/>
      <c r="I185" s="32">
        <f t="shared" si="28"/>
        <v>8000</v>
      </c>
      <c r="J185" s="32">
        <f t="shared" si="29"/>
        <v>800</v>
      </c>
      <c r="K185" s="32">
        <v>300</v>
      </c>
      <c r="L185" s="32">
        <v>400</v>
      </c>
      <c r="M185" s="32">
        <v>100</v>
      </c>
      <c r="N185" s="32">
        <v>3200</v>
      </c>
      <c r="O185" s="32">
        <v>4000</v>
      </c>
      <c r="P185" s="32"/>
      <c r="Q185" s="33" t="s">
        <v>54</v>
      </c>
    </row>
    <row r="186" s="4" customFormat="1" ht="27" customHeight="1" spans="1:17">
      <c r="A186" s="31" t="s">
        <v>2349</v>
      </c>
      <c r="B186" s="47">
        <v>1</v>
      </c>
      <c r="C186" s="33" t="s">
        <v>282</v>
      </c>
      <c r="D186" s="49" t="s">
        <v>77</v>
      </c>
      <c r="E186" s="32">
        <v>2</v>
      </c>
      <c r="F186" s="31" t="s">
        <v>2350</v>
      </c>
      <c r="G186" s="33" t="s">
        <v>556</v>
      </c>
      <c r="H186" s="33" t="s">
        <v>24</v>
      </c>
      <c r="I186" s="32">
        <f t="shared" si="28"/>
        <v>4</v>
      </c>
      <c r="J186" s="32">
        <f t="shared" si="29"/>
        <v>4</v>
      </c>
      <c r="K186" s="32">
        <v>0</v>
      </c>
      <c r="L186" s="32">
        <v>0</v>
      </c>
      <c r="M186" s="32">
        <v>4</v>
      </c>
      <c r="N186" s="32">
        <v>0</v>
      </c>
      <c r="O186" s="32">
        <v>0</v>
      </c>
      <c r="P186" s="32">
        <v>0</v>
      </c>
      <c r="Q186" s="33" t="s">
        <v>96</v>
      </c>
    </row>
    <row r="187" s="6" customFormat="1" ht="18" customHeight="1" spans="1:17">
      <c r="A187" s="31" t="s">
        <v>110</v>
      </c>
      <c r="B187" s="47"/>
      <c r="C187" s="33"/>
      <c r="D187" s="49" t="s">
        <v>77</v>
      </c>
      <c r="E187" s="32"/>
      <c r="F187" s="100"/>
      <c r="G187" s="56"/>
      <c r="H187" s="56" t="s">
        <v>24</v>
      </c>
      <c r="I187" s="32">
        <f t="shared" si="28"/>
        <v>0</v>
      </c>
      <c r="J187" s="32">
        <f t="shared" si="29"/>
        <v>0</v>
      </c>
      <c r="K187" s="32"/>
      <c r="L187" s="32"/>
      <c r="M187" s="32"/>
      <c r="N187" s="32"/>
      <c r="O187" s="32"/>
      <c r="P187" s="32"/>
      <c r="Q187" s="33"/>
    </row>
    <row r="188" s="6" customFormat="1" ht="21" customHeight="1" spans="1:17">
      <c r="A188" s="31" t="s">
        <v>112</v>
      </c>
      <c r="B188" s="47">
        <f>B189+B190</f>
        <v>2</v>
      </c>
      <c r="C188" s="33"/>
      <c r="D188" s="49"/>
      <c r="E188" s="32"/>
      <c r="F188" s="100"/>
      <c r="G188" s="56"/>
      <c r="H188" s="56" t="s">
        <v>24</v>
      </c>
      <c r="I188" s="32">
        <f t="shared" si="28"/>
        <v>1110</v>
      </c>
      <c r="J188" s="32">
        <f t="shared" si="29"/>
        <v>1110</v>
      </c>
      <c r="K188" s="32">
        <f t="shared" ref="K188:P188" si="42">K189+K190</f>
        <v>1008</v>
      </c>
      <c r="L188" s="32">
        <f t="shared" si="42"/>
        <v>0</v>
      </c>
      <c r="M188" s="32">
        <f t="shared" si="42"/>
        <v>102</v>
      </c>
      <c r="N188" s="32">
        <f t="shared" si="42"/>
        <v>0</v>
      </c>
      <c r="O188" s="32">
        <f t="shared" si="42"/>
        <v>0</v>
      </c>
      <c r="P188" s="32">
        <f t="shared" si="42"/>
        <v>0</v>
      </c>
      <c r="Q188" s="33"/>
    </row>
    <row r="189" s="6" customFormat="1" ht="34" customHeight="1" spans="1:17">
      <c r="A189" s="31" t="s">
        <v>113</v>
      </c>
      <c r="B189" s="47">
        <v>1</v>
      </c>
      <c r="C189" s="33" t="s">
        <v>282</v>
      </c>
      <c r="D189" s="49" t="s">
        <v>77</v>
      </c>
      <c r="E189" s="32">
        <v>5</v>
      </c>
      <c r="F189" s="31" t="s">
        <v>2351</v>
      </c>
      <c r="G189" s="34">
        <v>2019</v>
      </c>
      <c r="H189" s="33" t="s">
        <v>115</v>
      </c>
      <c r="I189" s="32">
        <f t="shared" si="28"/>
        <v>1100</v>
      </c>
      <c r="J189" s="32">
        <f t="shared" si="29"/>
        <v>1100</v>
      </c>
      <c r="K189" s="32">
        <v>1000</v>
      </c>
      <c r="L189" s="32"/>
      <c r="M189" s="32">
        <v>100</v>
      </c>
      <c r="N189" s="32"/>
      <c r="O189" s="32"/>
      <c r="P189" s="32"/>
      <c r="Q189" s="33" t="s">
        <v>116</v>
      </c>
    </row>
    <row r="190" s="6" customFormat="1" ht="17" customHeight="1" spans="1:17">
      <c r="A190" s="31" t="s">
        <v>117</v>
      </c>
      <c r="B190" s="47">
        <v>1</v>
      </c>
      <c r="C190" s="33"/>
      <c r="D190" s="49" t="s">
        <v>118</v>
      </c>
      <c r="E190" s="32">
        <v>200</v>
      </c>
      <c r="F190" s="31" t="s">
        <v>119</v>
      </c>
      <c r="G190" s="34">
        <v>2019</v>
      </c>
      <c r="H190" s="33" t="s">
        <v>24</v>
      </c>
      <c r="I190" s="32">
        <f t="shared" si="28"/>
        <v>10</v>
      </c>
      <c r="J190" s="32">
        <f t="shared" si="29"/>
        <v>10</v>
      </c>
      <c r="K190" s="32">
        <v>8</v>
      </c>
      <c r="L190" s="32"/>
      <c r="M190" s="32">
        <v>2</v>
      </c>
      <c r="N190" s="32"/>
      <c r="O190" s="32"/>
      <c r="P190" s="32"/>
      <c r="Q190" s="33" t="s">
        <v>116</v>
      </c>
    </row>
    <row r="191" s="6" customFormat="1" ht="9.5" spans="1:17">
      <c r="A191" s="31" t="s">
        <v>120</v>
      </c>
      <c r="B191" s="47"/>
      <c r="C191" s="33"/>
      <c r="D191" s="49"/>
      <c r="E191" s="32"/>
      <c r="F191" s="100"/>
      <c r="G191" s="56"/>
      <c r="H191" s="56" t="s">
        <v>24</v>
      </c>
      <c r="I191" s="32">
        <f t="shared" si="28"/>
        <v>0</v>
      </c>
      <c r="J191" s="32">
        <f t="shared" si="29"/>
        <v>0</v>
      </c>
      <c r="K191" s="32">
        <f>K192</f>
        <v>0</v>
      </c>
      <c r="L191" s="32"/>
      <c r="M191" s="32"/>
      <c r="N191" s="32"/>
      <c r="O191" s="32"/>
      <c r="P191" s="32"/>
      <c r="Q191" s="33"/>
    </row>
    <row r="192" s="6" customFormat="1" ht="9.5" spans="1:17">
      <c r="A192" s="31" t="s">
        <v>121</v>
      </c>
      <c r="B192" s="47"/>
      <c r="C192" s="33"/>
      <c r="D192" s="49" t="s">
        <v>77</v>
      </c>
      <c r="E192" s="32"/>
      <c r="F192" s="100"/>
      <c r="G192" s="56"/>
      <c r="H192" s="56" t="s">
        <v>24</v>
      </c>
      <c r="I192" s="32">
        <f t="shared" si="28"/>
        <v>0</v>
      </c>
      <c r="J192" s="32">
        <f t="shared" si="29"/>
        <v>0</v>
      </c>
      <c r="K192" s="32"/>
      <c r="L192" s="32"/>
      <c r="M192" s="32"/>
      <c r="N192" s="32"/>
      <c r="O192" s="32"/>
      <c r="P192" s="32"/>
      <c r="Q192" s="33"/>
    </row>
    <row r="193" s="6" customFormat="1" ht="9.5" spans="1:17">
      <c r="A193" s="31" t="s">
        <v>122</v>
      </c>
      <c r="B193" s="47"/>
      <c r="C193" s="33"/>
      <c r="D193" s="49" t="s">
        <v>77</v>
      </c>
      <c r="E193" s="32"/>
      <c r="F193" s="100"/>
      <c r="G193" s="56"/>
      <c r="H193" s="56" t="s">
        <v>24</v>
      </c>
      <c r="I193" s="32">
        <f t="shared" si="28"/>
        <v>0</v>
      </c>
      <c r="J193" s="32">
        <f t="shared" si="29"/>
        <v>0</v>
      </c>
      <c r="K193" s="32"/>
      <c r="L193" s="32"/>
      <c r="M193" s="32"/>
      <c r="N193" s="32"/>
      <c r="O193" s="32"/>
      <c r="P193" s="32"/>
      <c r="Q193" s="33"/>
    </row>
    <row r="194" s="6" customFormat="1" ht="9.5" spans="1:17">
      <c r="A194" s="31" t="s">
        <v>123</v>
      </c>
      <c r="B194" s="47"/>
      <c r="C194" s="33"/>
      <c r="D194" s="49" t="s">
        <v>77</v>
      </c>
      <c r="E194" s="32"/>
      <c r="F194" s="100"/>
      <c r="G194" s="56"/>
      <c r="H194" s="56" t="s">
        <v>24</v>
      </c>
      <c r="I194" s="32">
        <f t="shared" si="28"/>
        <v>0</v>
      </c>
      <c r="J194" s="32">
        <f t="shared" si="29"/>
        <v>0</v>
      </c>
      <c r="K194" s="32"/>
      <c r="L194" s="32"/>
      <c r="M194" s="32"/>
      <c r="N194" s="32"/>
      <c r="O194" s="32"/>
      <c r="P194" s="32"/>
      <c r="Q194" s="33"/>
    </row>
    <row r="195" s="6" customFormat="1" ht="9.5" spans="1:17">
      <c r="A195" s="31" t="s">
        <v>124</v>
      </c>
      <c r="B195" s="47"/>
      <c r="C195" s="33"/>
      <c r="D195" s="49" t="s">
        <v>77</v>
      </c>
      <c r="E195" s="32"/>
      <c r="F195" s="100"/>
      <c r="G195" s="56"/>
      <c r="H195" s="56" t="s">
        <v>24</v>
      </c>
      <c r="I195" s="32">
        <f t="shared" si="28"/>
        <v>0</v>
      </c>
      <c r="J195" s="32">
        <f t="shared" si="29"/>
        <v>0</v>
      </c>
      <c r="K195" s="32"/>
      <c r="L195" s="32"/>
      <c r="M195" s="32"/>
      <c r="N195" s="32"/>
      <c r="O195" s="32"/>
      <c r="P195" s="32"/>
      <c r="Q195" s="33"/>
    </row>
    <row r="196" s="6" customFormat="1" ht="9.5" spans="1:17">
      <c r="A196" s="31" t="s">
        <v>125</v>
      </c>
      <c r="B196" s="47"/>
      <c r="C196" s="33"/>
      <c r="D196" s="49" t="s">
        <v>77</v>
      </c>
      <c r="E196" s="32"/>
      <c r="F196" s="100"/>
      <c r="G196" s="56"/>
      <c r="H196" s="56" t="s">
        <v>24</v>
      </c>
      <c r="I196" s="32">
        <f t="shared" si="28"/>
        <v>0</v>
      </c>
      <c r="J196" s="32">
        <f t="shared" si="29"/>
        <v>0</v>
      </c>
      <c r="K196" s="32"/>
      <c r="L196" s="32"/>
      <c r="M196" s="32"/>
      <c r="N196" s="32"/>
      <c r="O196" s="32"/>
      <c r="P196" s="32"/>
      <c r="Q196" s="33"/>
    </row>
    <row r="197" s="3" customFormat="1" ht="25.5" customHeight="1" spans="1:17">
      <c r="A197" s="31" t="s">
        <v>126</v>
      </c>
      <c r="B197" s="47">
        <f>SUM(B198:B198)</f>
        <v>5</v>
      </c>
      <c r="C197" s="33"/>
      <c r="D197" s="49" t="s">
        <v>77</v>
      </c>
      <c r="E197" s="32">
        <f>SUM(E198:E198)</f>
        <v>5</v>
      </c>
      <c r="F197" s="100"/>
      <c r="G197" s="56"/>
      <c r="H197" s="56" t="s">
        <v>24</v>
      </c>
      <c r="I197" s="32">
        <f t="shared" si="28"/>
        <v>3500</v>
      </c>
      <c r="J197" s="32">
        <f t="shared" si="29"/>
        <v>500</v>
      </c>
      <c r="K197" s="32">
        <f t="shared" ref="K197:P197" si="43">SUM(K198:K198)</f>
        <v>200</v>
      </c>
      <c r="L197" s="32">
        <f t="shared" si="43"/>
        <v>200</v>
      </c>
      <c r="M197" s="32">
        <f t="shared" si="43"/>
        <v>100</v>
      </c>
      <c r="N197" s="32">
        <f t="shared" si="43"/>
        <v>1500</v>
      </c>
      <c r="O197" s="32">
        <f t="shared" si="43"/>
        <v>1500</v>
      </c>
      <c r="P197" s="32">
        <f t="shared" si="43"/>
        <v>0</v>
      </c>
      <c r="Q197" s="33"/>
    </row>
    <row r="198" s="6" customFormat="1" ht="12" customHeight="1" spans="1:17">
      <c r="A198" s="31" t="s">
        <v>2352</v>
      </c>
      <c r="B198" s="47">
        <v>5</v>
      </c>
      <c r="C198" s="33" t="s">
        <v>282</v>
      </c>
      <c r="D198" s="49" t="s">
        <v>77</v>
      </c>
      <c r="E198" s="32">
        <v>5</v>
      </c>
      <c r="F198" s="31" t="s">
        <v>1016</v>
      </c>
      <c r="G198" s="33" t="s">
        <v>556</v>
      </c>
      <c r="H198" s="33"/>
      <c r="I198" s="32">
        <f t="shared" si="28"/>
        <v>3500</v>
      </c>
      <c r="J198" s="32">
        <f t="shared" si="29"/>
        <v>500</v>
      </c>
      <c r="K198" s="32">
        <v>200</v>
      </c>
      <c r="L198" s="32">
        <v>200</v>
      </c>
      <c r="M198" s="32">
        <v>100</v>
      </c>
      <c r="N198" s="32">
        <v>1500</v>
      </c>
      <c r="O198" s="32">
        <v>1500</v>
      </c>
      <c r="P198" s="32"/>
      <c r="Q198" s="33" t="s">
        <v>54</v>
      </c>
    </row>
    <row r="199" s="6" customFormat="1" ht="22" customHeight="1" spans="1:17">
      <c r="A199" s="31" t="s">
        <v>128</v>
      </c>
      <c r="B199" s="47"/>
      <c r="C199" s="33"/>
      <c r="D199" s="49" t="s">
        <v>77</v>
      </c>
      <c r="E199" s="32"/>
      <c r="F199" s="100"/>
      <c r="G199" s="56"/>
      <c r="H199" s="56" t="s">
        <v>24</v>
      </c>
      <c r="I199" s="32">
        <f t="shared" si="28"/>
        <v>0</v>
      </c>
      <c r="J199" s="32">
        <f t="shared" si="29"/>
        <v>0</v>
      </c>
      <c r="K199" s="32"/>
      <c r="L199" s="32"/>
      <c r="M199" s="32"/>
      <c r="N199" s="32"/>
      <c r="O199" s="32"/>
      <c r="P199" s="32"/>
      <c r="Q199" s="33"/>
    </row>
    <row r="200" s="6" customFormat="1" ht="19" customHeight="1" spans="1:17">
      <c r="A200" s="26" t="s">
        <v>129</v>
      </c>
      <c r="B200" s="96">
        <f>SUM(B201,B205)</f>
        <v>13</v>
      </c>
      <c r="C200" s="28"/>
      <c r="D200" s="97" t="s">
        <v>118</v>
      </c>
      <c r="E200" s="32">
        <f>E201+E205</f>
        <v>2000</v>
      </c>
      <c r="F200" s="105"/>
      <c r="G200" s="99"/>
      <c r="H200" s="99" t="s">
        <v>24</v>
      </c>
      <c r="I200" s="27">
        <f t="shared" si="28"/>
        <v>200</v>
      </c>
      <c r="J200" s="27">
        <f t="shared" si="29"/>
        <v>200</v>
      </c>
      <c r="K200" s="27">
        <f t="shared" ref="K200:P200" si="44">SUM(K201,K205)</f>
        <v>200</v>
      </c>
      <c r="L200" s="27">
        <f t="shared" si="44"/>
        <v>0</v>
      </c>
      <c r="M200" s="27">
        <f t="shared" si="44"/>
        <v>0</v>
      </c>
      <c r="N200" s="27">
        <f t="shared" si="44"/>
        <v>0</v>
      </c>
      <c r="O200" s="27">
        <f t="shared" si="44"/>
        <v>0</v>
      </c>
      <c r="P200" s="27">
        <f t="shared" si="44"/>
        <v>0</v>
      </c>
      <c r="Q200" s="28"/>
    </row>
    <row r="201" s="6" customFormat="1" ht="9.5" spans="1:17">
      <c r="A201" s="31" t="s">
        <v>130</v>
      </c>
      <c r="B201" s="47"/>
      <c r="C201" s="33"/>
      <c r="D201" s="49" t="s">
        <v>118</v>
      </c>
      <c r="E201" s="32"/>
      <c r="F201" s="100"/>
      <c r="G201" s="56"/>
      <c r="H201" s="56" t="s">
        <v>24</v>
      </c>
      <c r="I201" s="32">
        <f t="shared" ref="I201:I227" si="45">SUM(J201,N201:P201)</f>
        <v>0</v>
      </c>
      <c r="J201" s="32">
        <f t="shared" ref="J201:J227" si="46">SUM(K201:M201)</f>
        <v>0</v>
      </c>
      <c r="K201" s="32">
        <f t="shared" ref="K201:P201" si="47">K202+K203+K204</f>
        <v>0</v>
      </c>
      <c r="L201" s="32">
        <f t="shared" si="47"/>
        <v>0</v>
      </c>
      <c r="M201" s="32">
        <f t="shared" si="47"/>
        <v>0</v>
      </c>
      <c r="N201" s="32">
        <f t="shared" si="47"/>
        <v>0</v>
      </c>
      <c r="O201" s="32">
        <f t="shared" si="47"/>
        <v>0</v>
      </c>
      <c r="P201" s="32">
        <f t="shared" si="47"/>
        <v>0</v>
      </c>
      <c r="Q201" s="33"/>
    </row>
    <row r="202" s="6" customFormat="1" ht="28.5" spans="1:17">
      <c r="A202" s="31" t="s">
        <v>131</v>
      </c>
      <c r="B202" s="47"/>
      <c r="C202" s="33"/>
      <c r="D202" s="49" t="s">
        <v>118</v>
      </c>
      <c r="E202" s="32"/>
      <c r="F202" s="100"/>
      <c r="G202" s="56"/>
      <c r="H202" s="56" t="s">
        <v>24</v>
      </c>
      <c r="I202" s="32">
        <f t="shared" si="45"/>
        <v>0</v>
      </c>
      <c r="J202" s="32">
        <f t="shared" si="46"/>
        <v>0</v>
      </c>
      <c r="K202" s="32"/>
      <c r="L202" s="32"/>
      <c r="M202" s="32"/>
      <c r="N202" s="32"/>
      <c r="O202" s="32"/>
      <c r="P202" s="32"/>
      <c r="Q202" s="33"/>
    </row>
    <row r="203" s="6" customFormat="1" ht="9.5" spans="1:17">
      <c r="A203" s="31" t="s">
        <v>134</v>
      </c>
      <c r="B203" s="47"/>
      <c r="C203" s="33"/>
      <c r="D203" s="49" t="s">
        <v>118</v>
      </c>
      <c r="E203" s="32"/>
      <c r="F203" s="100"/>
      <c r="G203" s="56"/>
      <c r="H203" s="56" t="s">
        <v>24</v>
      </c>
      <c r="I203" s="32">
        <f t="shared" si="45"/>
        <v>0</v>
      </c>
      <c r="J203" s="32">
        <f t="shared" si="46"/>
        <v>0</v>
      </c>
      <c r="K203" s="32"/>
      <c r="L203" s="32"/>
      <c r="M203" s="32"/>
      <c r="N203" s="32"/>
      <c r="O203" s="32"/>
      <c r="P203" s="32"/>
      <c r="Q203" s="33"/>
    </row>
    <row r="204" s="6" customFormat="1" ht="21" customHeight="1" spans="1:17">
      <c r="A204" s="31" t="s">
        <v>135</v>
      </c>
      <c r="B204" s="47"/>
      <c r="C204" s="33"/>
      <c r="D204" s="49" t="s">
        <v>118</v>
      </c>
      <c r="E204" s="32"/>
      <c r="F204" s="100"/>
      <c r="G204" s="56"/>
      <c r="H204" s="56"/>
      <c r="I204" s="32">
        <f t="shared" si="45"/>
        <v>0</v>
      </c>
      <c r="J204" s="32">
        <f t="shared" si="46"/>
        <v>0</v>
      </c>
      <c r="K204" s="32"/>
      <c r="L204" s="32"/>
      <c r="M204" s="32"/>
      <c r="N204" s="32"/>
      <c r="O204" s="32"/>
      <c r="P204" s="32"/>
      <c r="Q204" s="33"/>
    </row>
    <row r="205" s="6" customFormat="1" ht="9.5" spans="1:17">
      <c r="A205" s="31" t="s">
        <v>137</v>
      </c>
      <c r="B205" s="47">
        <f>B206+B218+B219</f>
        <v>13</v>
      </c>
      <c r="C205" s="33" t="s">
        <v>282</v>
      </c>
      <c r="D205" s="49" t="s">
        <v>118</v>
      </c>
      <c r="E205" s="32">
        <f>E206+E218+E219</f>
        <v>2000</v>
      </c>
      <c r="F205" s="100"/>
      <c r="G205" s="56"/>
      <c r="H205" s="56"/>
      <c r="I205" s="32">
        <f t="shared" si="45"/>
        <v>200</v>
      </c>
      <c r="J205" s="32">
        <f t="shared" si="46"/>
        <v>200</v>
      </c>
      <c r="K205" s="32">
        <f t="shared" ref="K205:P205" si="48">K206+K218+K219</f>
        <v>200</v>
      </c>
      <c r="L205" s="32">
        <f t="shared" si="48"/>
        <v>0</v>
      </c>
      <c r="M205" s="32">
        <f t="shared" si="48"/>
        <v>0</v>
      </c>
      <c r="N205" s="32">
        <f t="shared" si="48"/>
        <v>0</v>
      </c>
      <c r="O205" s="32">
        <f t="shared" si="48"/>
        <v>0</v>
      </c>
      <c r="P205" s="32">
        <f t="shared" si="48"/>
        <v>0</v>
      </c>
      <c r="Q205" s="33"/>
    </row>
    <row r="206" s="75" customFormat="1" ht="9.5" spans="1:17">
      <c r="A206" s="31" t="s">
        <v>138</v>
      </c>
      <c r="B206" s="47">
        <f>SUM(B207:B217)</f>
        <v>11</v>
      </c>
      <c r="C206" s="33" t="s">
        <v>282</v>
      </c>
      <c r="D206" s="49" t="s">
        <v>118</v>
      </c>
      <c r="E206" s="32">
        <f>SUM(E207:E217)</f>
        <v>1800</v>
      </c>
      <c r="F206" s="100"/>
      <c r="G206" s="56"/>
      <c r="H206" s="56"/>
      <c r="I206" s="32">
        <f t="shared" si="45"/>
        <v>180</v>
      </c>
      <c r="J206" s="32">
        <f t="shared" si="46"/>
        <v>180</v>
      </c>
      <c r="K206" s="32">
        <f t="shared" ref="K206:P206" si="49">SUM(K207:K217)</f>
        <v>180</v>
      </c>
      <c r="L206" s="32">
        <f t="shared" si="49"/>
        <v>0</v>
      </c>
      <c r="M206" s="32">
        <f t="shared" si="49"/>
        <v>0</v>
      </c>
      <c r="N206" s="32">
        <f t="shared" si="49"/>
        <v>0</v>
      </c>
      <c r="O206" s="32">
        <f t="shared" si="49"/>
        <v>0</v>
      </c>
      <c r="P206" s="32">
        <f t="shared" si="49"/>
        <v>0</v>
      </c>
      <c r="Q206" s="33"/>
    </row>
    <row r="207" s="75" customFormat="1" ht="9.5" spans="1:17">
      <c r="A207" s="31" t="s">
        <v>2353</v>
      </c>
      <c r="B207" s="47">
        <v>1</v>
      </c>
      <c r="C207" s="33" t="s">
        <v>282</v>
      </c>
      <c r="D207" s="49" t="s">
        <v>118</v>
      </c>
      <c r="E207" s="32">
        <v>100</v>
      </c>
      <c r="F207" s="100" t="s">
        <v>132</v>
      </c>
      <c r="G207" s="56" t="s">
        <v>556</v>
      </c>
      <c r="H207" s="56" t="s">
        <v>139</v>
      </c>
      <c r="I207" s="32">
        <f t="shared" si="45"/>
        <v>10</v>
      </c>
      <c r="J207" s="32">
        <f t="shared" si="46"/>
        <v>10</v>
      </c>
      <c r="K207" s="32">
        <f t="shared" ref="K207:K217" si="50">E207*1000/10000</f>
        <v>10</v>
      </c>
      <c r="L207" s="32"/>
      <c r="M207" s="32"/>
      <c r="N207" s="32"/>
      <c r="O207" s="32"/>
      <c r="P207" s="32"/>
      <c r="Q207" s="33" t="s">
        <v>133</v>
      </c>
    </row>
    <row r="208" s="75" customFormat="1" ht="9.5" spans="1:17">
      <c r="A208" s="31" t="s">
        <v>2354</v>
      </c>
      <c r="B208" s="47">
        <v>1</v>
      </c>
      <c r="C208" s="33" t="s">
        <v>282</v>
      </c>
      <c r="D208" s="49" t="s">
        <v>118</v>
      </c>
      <c r="E208" s="32">
        <v>300</v>
      </c>
      <c r="F208" s="100" t="s">
        <v>132</v>
      </c>
      <c r="G208" s="56" t="s">
        <v>556</v>
      </c>
      <c r="H208" s="56" t="s">
        <v>139</v>
      </c>
      <c r="I208" s="32">
        <f t="shared" si="45"/>
        <v>30</v>
      </c>
      <c r="J208" s="32">
        <f t="shared" si="46"/>
        <v>30</v>
      </c>
      <c r="K208" s="32">
        <f t="shared" si="50"/>
        <v>30</v>
      </c>
      <c r="L208" s="32"/>
      <c r="M208" s="32"/>
      <c r="N208" s="32"/>
      <c r="O208" s="32"/>
      <c r="P208" s="32"/>
      <c r="Q208" s="33" t="s">
        <v>133</v>
      </c>
    </row>
    <row r="209" s="75" customFormat="1" ht="9.5" spans="1:17">
      <c r="A209" s="31" t="s">
        <v>2355</v>
      </c>
      <c r="B209" s="47">
        <v>1</v>
      </c>
      <c r="C209" s="33" t="s">
        <v>282</v>
      </c>
      <c r="D209" s="49" t="s">
        <v>118</v>
      </c>
      <c r="E209" s="32">
        <v>200</v>
      </c>
      <c r="F209" s="100" t="s">
        <v>132</v>
      </c>
      <c r="G209" s="56" t="s">
        <v>556</v>
      </c>
      <c r="H209" s="56" t="s">
        <v>139</v>
      </c>
      <c r="I209" s="32">
        <f t="shared" si="45"/>
        <v>20</v>
      </c>
      <c r="J209" s="32">
        <f t="shared" si="46"/>
        <v>20</v>
      </c>
      <c r="K209" s="32">
        <f t="shared" si="50"/>
        <v>20</v>
      </c>
      <c r="L209" s="32"/>
      <c r="M209" s="32"/>
      <c r="N209" s="32"/>
      <c r="O209" s="32"/>
      <c r="P209" s="32"/>
      <c r="Q209" s="33" t="s">
        <v>133</v>
      </c>
    </row>
    <row r="210" s="75" customFormat="1" ht="9.5" spans="1:17">
      <c r="A210" s="31" t="s">
        <v>2356</v>
      </c>
      <c r="B210" s="47">
        <v>1</v>
      </c>
      <c r="C210" s="33" t="s">
        <v>282</v>
      </c>
      <c r="D210" s="49" t="s">
        <v>118</v>
      </c>
      <c r="E210" s="32">
        <v>100</v>
      </c>
      <c r="F210" s="100" t="s">
        <v>132</v>
      </c>
      <c r="G210" s="56" t="s">
        <v>556</v>
      </c>
      <c r="H210" s="56" t="s">
        <v>139</v>
      </c>
      <c r="I210" s="32">
        <f t="shared" si="45"/>
        <v>10</v>
      </c>
      <c r="J210" s="32">
        <f t="shared" si="46"/>
        <v>10</v>
      </c>
      <c r="K210" s="32">
        <f t="shared" si="50"/>
        <v>10</v>
      </c>
      <c r="L210" s="32"/>
      <c r="M210" s="32"/>
      <c r="N210" s="32"/>
      <c r="O210" s="32"/>
      <c r="P210" s="32"/>
      <c r="Q210" s="33" t="s">
        <v>133</v>
      </c>
    </row>
    <row r="211" s="75" customFormat="1" ht="9.5" spans="1:17">
      <c r="A211" s="31" t="s">
        <v>2357</v>
      </c>
      <c r="B211" s="47">
        <v>1</v>
      </c>
      <c r="C211" s="33" t="s">
        <v>282</v>
      </c>
      <c r="D211" s="49" t="s">
        <v>118</v>
      </c>
      <c r="E211" s="32">
        <v>100</v>
      </c>
      <c r="F211" s="100" t="s">
        <v>132</v>
      </c>
      <c r="G211" s="56" t="s">
        <v>556</v>
      </c>
      <c r="H211" s="56" t="s">
        <v>139</v>
      </c>
      <c r="I211" s="32">
        <f t="shared" si="45"/>
        <v>10</v>
      </c>
      <c r="J211" s="32">
        <f t="shared" si="46"/>
        <v>10</v>
      </c>
      <c r="K211" s="32">
        <f t="shared" si="50"/>
        <v>10</v>
      </c>
      <c r="L211" s="32"/>
      <c r="M211" s="32"/>
      <c r="N211" s="32"/>
      <c r="O211" s="32"/>
      <c r="P211" s="32"/>
      <c r="Q211" s="33" t="s">
        <v>133</v>
      </c>
    </row>
    <row r="212" s="75" customFormat="1" ht="9.5" spans="1:17">
      <c r="A212" s="31" t="s">
        <v>2358</v>
      </c>
      <c r="B212" s="47">
        <v>1</v>
      </c>
      <c r="C212" s="33" t="s">
        <v>282</v>
      </c>
      <c r="D212" s="49" t="s">
        <v>118</v>
      </c>
      <c r="E212" s="32">
        <v>100</v>
      </c>
      <c r="F212" s="100" t="s">
        <v>132</v>
      </c>
      <c r="G212" s="56" t="s">
        <v>556</v>
      </c>
      <c r="H212" s="56" t="s">
        <v>139</v>
      </c>
      <c r="I212" s="32">
        <f t="shared" si="45"/>
        <v>10</v>
      </c>
      <c r="J212" s="32">
        <f t="shared" si="46"/>
        <v>10</v>
      </c>
      <c r="K212" s="32">
        <f t="shared" si="50"/>
        <v>10</v>
      </c>
      <c r="L212" s="32"/>
      <c r="M212" s="32"/>
      <c r="N212" s="32"/>
      <c r="O212" s="32"/>
      <c r="P212" s="32"/>
      <c r="Q212" s="33" t="s">
        <v>133</v>
      </c>
    </row>
    <row r="213" s="75" customFormat="1" ht="9.5" spans="1:17">
      <c r="A213" s="31" t="s">
        <v>2359</v>
      </c>
      <c r="B213" s="47">
        <v>1</v>
      </c>
      <c r="C213" s="33" t="s">
        <v>282</v>
      </c>
      <c r="D213" s="49" t="s">
        <v>118</v>
      </c>
      <c r="E213" s="32">
        <v>100</v>
      </c>
      <c r="F213" s="100" t="s">
        <v>132</v>
      </c>
      <c r="G213" s="56" t="s">
        <v>556</v>
      </c>
      <c r="H213" s="56" t="s">
        <v>139</v>
      </c>
      <c r="I213" s="32">
        <f t="shared" si="45"/>
        <v>10</v>
      </c>
      <c r="J213" s="32">
        <f t="shared" si="46"/>
        <v>10</v>
      </c>
      <c r="K213" s="32">
        <f t="shared" si="50"/>
        <v>10</v>
      </c>
      <c r="L213" s="32"/>
      <c r="M213" s="32"/>
      <c r="N213" s="32"/>
      <c r="O213" s="32"/>
      <c r="P213" s="32"/>
      <c r="Q213" s="33" t="s">
        <v>133</v>
      </c>
    </row>
    <row r="214" s="75" customFormat="1" ht="9.5" spans="1:17">
      <c r="A214" s="31" t="s">
        <v>2360</v>
      </c>
      <c r="B214" s="47">
        <v>1</v>
      </c>
      <c r="C214" s="33" t="s">
        <v>282</v>
      </c>
      <c r="D214" s="49" t="s">
        <v>118</v>
      </c>
      <c r="E214" s="32">
        <v>200</v>
      </c>
      <c r="F214" s="100" t="s">
        <v>132</v>
      </c>
      <c r="G214" s="56" t="s">
        <v>556</v>
      </c>
      <c r="H214" s="56" t="s">
        <v>139</v>
      </c>
      <c r="I214" s="32">
        <f t="shared" si="45"/>
        <v>20</v>
      </c>
      <c r="J214" s="32">
        <f t="shared" si="46"/>
        <v>20</v>
      </c>
      <c r="K214" s="32">
        <f t="shared" si="50"/>
        <v>20</v>
      </c>
      <c r="L214" s="32"/>
      <c r="M214" s="32"/>
      <c r="N214" s="32"/>
      <c r="O214" s="32"/>
      <c r="P214" s="32"/>
      <c r="Q214" s="33" t="s">
        <v>133</v>
      </c>
    </row>
    <row r="215" s="75" customFormat="1" ht="9.5" spans="1:17">
      <c r="A215" s="31" t="s">
        <v>2361</v>
      </c>
      <c r="B215" s="47">
        <v>1</v>
      </c>
      <c r="C215" s="33" t="s">
        <v>282</v>
      </c>
      <c r="D215" s="49" t="s">
        <v>118</v>
      </c>
      <c r="E215" s="32">
        <v>200</v>
      </c>
      <c r="F215" s="100" t="s">
        <v>132</v>
      </c>
      <c r="G215" s="56" t="s">
        <v>556</v>
      </c>
      <c r="H215" s="56" t="s">
        <v>139</v>
      </c>
      <c r="I215" s="32">
        <f t="shared" si="45"/>
        <v>20</v>
      </c>
      <c r="J215" s="32">
        <f t="shared" si="46"/>
        <v>20</v>
      </c>
      <c r="K215" s="32">
        <f t="shared" si="50"/>
        <v>20</v>
      </c>
      <c r="L215" s="32"/>
      <c r="M215" s="32"/>
      <c r="N215" s="32"/>
      <c r="O215" s="32"/>
      <c r="P215" s="32"/>
      <c r="Q215" s="33" t="s">
        <v>133</v>
      </c>
    </row>
    <row r="216" s="75" customFormat="1" ht="9.5" spans="1:17">
      <c r="A216" s="31" t="s">
        <v>2362</v>
      </c>
      <c r="B216" s="47">
        <v>1</v>
      </c>
      <c r="C216" s="33" t="s">
        <v>282</v>
      </c>
      <c r="D216" s="49" t="s">
        <v>118</v>
      </c>
      <c r="E216" s="32">
        <v>300</v>
      </c>
      <c r="F216" s="100" t="s">
        <v>132</v>
      </c>
      <c r="G216" s="56" t="s">
        <v>556</v>
      </c>
      <c r="H216" s="56" t="s">
        <v>139</v>
      </c>
      <c r="I216" s="32">
        <f t="shared" si="45"/>
        <v>30</v>
      </c>
      <c r="J216" s="32">
        <f t="shared" si="46"/>
        <v>30</v>
      </c>
      <c r="K216" s="32">
        <f t="shared" si="50"/>
        <v>30</v>
      </c>
      <c r="L216" s="32"/>
      <c r="M216" s="32"/>
      <c r="N216" s="32"/>
      <c r="O216" s="32"/>
      <c r="P216" s="32"/>
      <c r="Q216" s="33" t="s">
        <v>133</v>
      </c>
    </row>
    <row r="217" s="6" customFormat="1" ht="9.5" spans="1:17">
      <c r="A217" s="31" t="s">
        <v>2363</v>
      </c>
      <c r="B217" s="47">
        <v>1</v>
      </c>
      <c r="C217" s="33" t="s">
        <v>282</v>
      </c>
      <c r="D217" s="49" t="s">
        <v>118</v>
      </c>
      <c r="E217" s="32">
        <v>100</v>
      </c>
      <c r="F217" s="100" t="s">
        <v>132</v>
      </c>
      <c r="G217" s="56" t="s">
        <v>556</v>
      </c>
      <c r="H217" s="56" t="s">
        <v>139</v>
      </c>
      <c r="I217" s="32">
        <f t="shared" si="45"/>
        <v>10</v>
      </c>
      <c r="J217" s="32">
        <f t="shared" si="46"/>
        <v>10</v>
      </c>
      <c r="K217" s="32">
        <f t="shared" si="50"/>
        <v>10</v>
      </c>
      <c r="L217" s="32"/>
      <c r="M217" s="32"/>
      <c r="N217" s="32"/>
      <c r="O217" s="32"/>
      <c r="P217" s="32"/>
      <c r="Q217" s="33" t="s">
        <v>133</v>
      </c>
    </row>
    <row r="218" s="6" customFormat="1" ht="9.5" spans="1:17">
      <c r="A218" s="31" t="s">
        <v>140</v>
      </c>
      <c r="B218" s="47">
        <v>1</v>
      </c>
      <c r="C218" s="33" t="s">
        <v>282</v>
      </c>
      <c r="D218" s="49" t="s">
        <v>118</v>
      </c>
      <c r="E218" s="32">
        <v>100</v>
      </c>
      <c r="F218" s="100" t="s">
        <v>132</v>
      </c>
      <c r="G218" s="56" t="s">
        <v>556</v>
      </c>
      <c r="H218" s="56" t="s">
        <v>139</v>
      </c>
      <c r="I218" s="32">
        <f t="shared" si="45"/>
        <v>10</v>
      </c>
      <c r="J218" s="32">
        <f t="shared" si="46"/>
        <v>10</v>
      </c>
      <c r="K218" s="32">
        <v>10</v>
      </c>
      <c r="L218" s="32"/>
      <c r="M218" s="32"/>
      <c r="N218" s="32"/>
      <c r="O218" s="32"/>
      <c r="P218" s="32"/>
      <c r="Q218" s="33" t="s">
        <v>133</v>
      </c>
    </row>
    <row r="219" s="6" customFormat="1" ht="21" customHeight="1" spans="1:17">
      <c r="A219" s="31" t="s">
        <v>141</v>
      </c>
      <c r="B219" s="106">
        <v>1</v>
      </c>
      <c r="C219" s="33" t="s">
        <v>282</v>
      </c>
      <c r="D219" s="49" t="s">
        <v>118</v>
      </c>
      <c r="E219" s="32">
        <v>100</v>
      </c>
      <c r="F219" s="100" t="s">
        <v>132</v>
      </c>
      <c r="G219" s="56" t="s">
        <v>556</v>
      </c>
      <c r="H219" s="56" t="s">
        <v>139</v>
      </c>
      <c r="I219" s="32">
        <f t="shared" si="45"/>
        <v>10</v>
      </c>
      <c r="J219" s="32">
        <f t="shared" si="46"/>
        <v>10</v>
      </c>
      <c r="K219" s="32">
        <v>10</v>
      </c>
      <c r="L219" s="104"/>
      <c r="M219" s="104"/>
      <c r="N219" s="104"/>
      <c r="O219" s="104"/>
      <c r="P219" s="104"/>
      <c r="Q219" s="33" t="s">
        <v>133</v>
      </c>
    </row>
    <row r="220" s="6" customFormat="1" ht="9.5" spans="1:17">
      <c r="A220" s="26" t="s">
        <v>142</v>
      </c>
      <c r="B220" s="96"/>
      <c r="C220" s="28"/>
      <c r="D220" s="97"/>
      <c r="E220" s="32"/>
      <c r="F220" s="105"/>
      <c r="G220" s="99"/>
      <c r="H220" s="99" t="s">
        <v>24</v>
      </c>
      <c r="I220" s="27">
        <f t="shared" si="45"/>
        <v>0</v>
      </c>
      <c r="J220" s="27">
        <f t="shared" si="46"/>
        <v>0</v>
      </c>
      <c r="K220" s="27"/>
      <c r="L220" s="27"/>
      <c r="M220" s="27"/>
      <c r="N220" s="27"/>
      <c r="O220" s="27"/>
      <c r="P220" s="27"/>
      <c r="Q220" s="28"/>
    </row>
    <row r="221" s="6" customFormat="1" ht="9.5" spans="1:17">
      <c r="A221" s="31" t="s">
        <v>143</v>
      </c>
      <c r="B221" s="47"/>
      <c r="C221" s="33"/>
      <c r="D221" s="49" t="s">
        <v>144</v>
      </c>
      <c r="E221" s="32"/>
      <c r="F221" s="100"/>
      <c r="G221" s="56"/>
      <c r="H221" s="56" t="s">
        <v>24</v>
      </c>
      <c r="I221" s="32">
        <f t="shared" si="45"/>
        <v>0</v>
      </c>
      <c r="J221" s="32">
        <f t="shared" si="46"/>
        <v>0</v>
      </c>
      <c r="K221" s="32"/>
      <c r="L221" s="32"/>
      <c r="M221" s="32"/>
      <c r="N221" s="32"/>
      <c r="O221" s="32"/>
      <c r="P221" s="32"/>
      <c r="Q221" s="33"/>
    </row>
    <row r="222" s="6" customFormat="1" ht="9.5" spans="1:17">
      <c r="A222" s="31" t="s">
        <v>146</v>
      </c>
      <c r="B222" s="47"/>
      <c r="C222" s="33"/>
      <c r="D222" s="49" t="s">
        <v>24</v>
      </c>
      <c r="E222" s="32"/>
      <c r="F222" s="100"/>
      <c r="G222" s="56"/>
      <c r="H222" s="56" t="s">
        <v>24</v>
      </c>
      <c r="I222" s="32">
        <f t="shared" si="45"/>
        <v>0</v>
      </c>
      <c r="J222" s="32">
        <f t="shared" si="46"/>
        <v>0</v>
      </c>
      <c r="K222" s="32"/>
      <c r="L222" s="32"/>
      <c r="M222" s="32"/>
      <c r="N222" s="32"/>
      <c r="O222" s="32"/>
      <c r="P222" s="32"/>
      <c r="Q222" s="33"/>
    </row>
    <row r="223" s="6" customFormat="1" ht="9.5" spans="1:17">
      <c r="A223" s="31" t="s">
        <v>148</v>
      </c>
      <c r="B223" s="47"/>
      <c r="C223" s="33"/>
      <c r="D223" s="49" t="s">
        <v>24</v>
      </c>
      <c r="E223" s="32"/>
      <c r="F223" s="100"/>
      <c r="G223" s="56"/>
      <c r="H223" s="56" t="s">
        <v>24</v>
      </c>
      <c r="I223" s="32">
        <f t="shared" si="45"/>
        <v>0</v>
      </c>
      <c r="J223" s="32">
        <f t="shared" si="46"/>
        <v>0</v>
      </c>
      <c r="K223" s="32"/>
      <c r="L223" s="32"/>
      <c r="M223" s="32"/>
      <c r="N223" s="32"/>
      <c r="O223" s="32"/>
      <c r="P223" s="32"/>
      <c r="Q223" s="33"/>
    </row>
    <row r="224" s="6" customFormat="1" ht="9.5" spans="1:17">
      <c r="A224" s="31" t="s">
        <v>150</v>
      </c>
      <c r="B224" s="47"/>
      <c r="C224" s="33"/>
      <c r="D224" s="49" t="s">
        <v>24</v>
      </c>
      <c r="E224" s="32"/>
      <c r="F224" s="100"/>
      <c r="G224" s="56"/>
      <c r="H224" s="56" t="s">
        <v>24</v>
      </c>
      <c r="I224" s="32">
        <f t="shared" si="45"/>
        <v>0</v>
      </c>
      <c r="J224" s="32">
        <f t="shared" si="46"/>
        <v>0</v>
      </c>
      <c r="K224" s="32"/>
      <c r="L224" s="32"/>
      <c r="M224" s="32"/>
      <c r="N224" s="32"/>
      <c r="O224" s="32"/>
      <c r="P224" s="32"/>
      <c r="Q224" s="33"/>
    </row>
    <row r="225" s="6" customFormat="1" ht="22" customHeight="1" spans="1:17">
      <c r="A225" s="31" t="s">
        <v>151</v>
      </c>
      <c r="B225" s="47"/>
      <c r="C225" s="33"/>
      <c r="D225" s="49" t="s">
        <v>24</v>
      </c>
      <c r="E225" s="32"/>
      <c r="F225" s="100"/>
      <c r="G225" s="56"/>
      <c r="H225" s="56" t="s">
        <v>24</v>
      </c>
      <c r="I225" s="32">
        <f t="shared" si="45"/>
        <v>0</v>
      </c>
      <c r="J225" s="32">
        <f t="shared" si="46"/>
        <v>0</v>
      </c>
      <c r="K225" s="32"/>
      <c r="L225" s="32"/>
      <c r="M225" s="32"/>
      <c r="N225" s="32"/>
      <c r="O225" s="32"/>
      <c r="P225" s="32"/>
      <c r="Q225" s="33"/>
    </row>
    <row r="226" s="6" customFormat="1" ht="20" customHeight="1" spans="1:17">
      <c r="A226" s="26" t="s">
        <v>152</v>
      </c>
      <c r="B226" s="27">
        <f>SUM(B227,B257,B258,B259,B261,B262)</f>
        <v>29</v>
      </c>
      <c r="C226" s="28" t="s">
        <v>282</v>
      </c>
      <c r="D226" s="23" t="s">
        <v>24</v>
      </c>
      <c r="E226" s="23" t="s">
        <v>24</v>
      </c>
      <c r="F226" s="26"/>
      <c r="G226" s="28"/>
      <c r="H226" s="99" t="s">
        <v>24</v>
      </c>
      <c r="I226" s="27">
        <f t="shared" si="45"/>
        <v>13348</v>
      </c>
      <c r="J226" s="27">
        <f t="shared" si="46"/>
        <v>4898</v>
      </c>
      <c r="K226" s="27">
        <f t="shared" ref="K226:P226" si="51">SUM(K227,K257,K258,K259,K261,K262)</f>
        <v>348</v>
      </c>
      <c r="L226" s="27">
        <f t="shared" si="51"/>
        <v>0</v>
      </c>
      <c r="M226" s="27">
        <f t="shared" si="51"/>
        <v>4550</v>
      </c>
      <c r="N226" s="27">
        <f t="shared" si="51"/>
        <v>0</v>
      </c>
      <c r="O226" s="27">
        <f t="shared" si="51"/>
        <v>8450</v>
      </c>
      <c r="P226" s="27">
        <f t="shared" si="51"/>
        <v>0</v>
      </c>
      <c r="Q226" s="28"/>
    </row>
    <row r="227" s="76" customFormat="1" ht="19" spans="1:17">
      <c r="A227" s="31" t="s">
        <v>154</v>
      </c>
      <c r="B227" s="32">
        <f>SUM(B228:B256)</f>
        <v>29</v>
      </c>
      <c r="C227" s="33"/>
      <c r="D227" s="49" t="s">
        <v>155</v>
      </c>
      <c r="E227" s="32">
        <f>SUM(E228:E256)</f>
        <v>4206</v>
      </c>
      <c r="F227" s="31" t="s">
        <v>24</v>
      </c>
      <c r="G227" s="33" t="s">
        <v>24</v>
      </c>
      <c r="H227" s="33" t="s">
        <v>24</v>
      </c>
      <c r="I227" s="32">
        <f t="shared" si="45"/>
        <v>348</v>
      </c>
      <c r="J227" s="32">
        <f t="shared" si="46"/>
        <v>348</v>
      </c>
      <c r="K227" s="32">
        <f t="shared" ref="K227:P227" si="52">SUM(K228:K256)</f>
        <v>348</v>
      </c>
      <c r="L227" s="32">
        <f t="shared" si="52"/>
        <v>0</v>
      </c>
      <c r="M227" s="32">
        <f t="shared" si="52"/>
        <v>0</v>
      </c>
      <c r="N227" s="32">
        <f t="shared" si="52"/>
        <v>0</v>
      </c>
      <c r="O227" s="32">
        <f t="shared" si="52"/>
        <v>0</v>
      </c>
      <c r="P227" s="32">
        <f t="shared" si="52"/>
        <v>0</v>
      </c>
      <c r="Q227" s="33" t="s">
        <v>153</v>
      </c>
    </row>
    <row r="228" s="76" customFormat="1" spans="1:17">
      <c r="A228" s="45" t="s">
        <v>2364</v>
      </c>
      <c r="B228" s="33">
        <v>1</v>
      </c>
      <c r="C228" s="33" t="s">
        <v>306</v>
      </c>
      <c r="D228" s="33" t="s">
        <v>155</v>
      </c>
      <c r="E228" s="33">
        <v>150</v>
      </c>
      <c r="F228" s="31" t="s">
        <v>2365</v>
      </c>
      <c r="G228" s="33" t="s">
        <v>556</v>
      </c>
      <c r="H228" s="33"/>
      <c r="I228" s="33">
        <v>12</v>
      </c>
      <c r="J228" s="33">
        <v>12</v>
      </c>
      <c r="K228" s="33">
        <v>12</v>
      </c>
      <c r="L228" s="33">
        <v>0</v>
      </c>
      <c r="M228" s="33">
        <v>0</v>
      </c>
      <c r="N228" s="33">
        <v>0</v>
      </c>
      <c r="O228" s="33">
        <v>0</v>
      </c>
      <c r="P228" s="107">
        <v>0</v>
      </c>
      <c r="Q228" s="46" t="s">
        <v>153</v>
      </c>
    </row>
    <row r="229" s="76" customFormat="1" spans="1:17">
      <c r="A229" s="31" t="s">
        <v>2366</v>
      </c>
      <c r="B229" s="33">
        <v>1</v>
      </c>
      <c r="C229" s="33" t="s">
        <v>306</v>
      </c>
      <c r="D229" s="33" t="s">
        <v>155</v>
      </c>
      <c r="E229" s="33">
        <v>200</v>
      </c>
      <c r="F229" s="31" t="s">
        <v>2365</v>
      </c>
      <c r="G229" s="33" t="s">
        <v>556</v>
      </c>
      <c r="H229" s="33"/>
      <c r="I229" s="33">
        <v>12</v>
      </c>
      <c r="J229" s="33">
        <v>12</v>
      </c>
      <c r="K229" s="33">
        <v>12</v>
      </c>
      <c r="L229" s="33">
        <v>0</v>
      </c>
      <c r="M229" s="33">
        <v>0</v>
      </c>
      <c r="N229" s="33">
        <v>0</v>
      </c>
      <c r="O229" s="33">
        <v>0</v>
      </c>
      <c r="P229" s="107">
        <v>0</v>
      </c>
      <c r="Q229" s="46" t="s">
        <v>153</v>
      </c>
    </row>
    <row r="230" s="76" customFormat="1" spans="1:17">
      <c r="A230" s="31" t="s">
        <v>2367</v>
      </c>
      <c r="B230" s="33">
        <v>1</v>
      </c>
      <c r="C230" s="33" t="s">
        <v>306</v>
      </c>
      <c r="D230" s="33" t="s">
        <v>155</v>
      </c>
      <c r="E230" s="33">
        <v>100</v>
      </c>
      <c r="F230" s="31" t="s">
        <v>2365</v>
      </c>
      <c r="G230" s="33" t="s">
        <v>556</v>
      </c>
      <c r="H230" s="33"/>
      <c r="I230" s="33">
        <v>12</v>
      </c>
      <c r="J230" s="33">
        <v>12</v>
      </c>
      <c r="K230" s="33">
        <v>12</v>
      </c>
      <c r="L230" s="33">
        <v>0</v>
      </c>
      <c r="M230" s="33">
        <v>0</v>
      </c>
      <c r="N230" s="33">
        <v>0</v>
      </c>
      <c r="O230" s="33">
        <v>0</v>
      </c>
      <c r="P230" s="107">
        <v>0</v>
      </c>
      <c r="Q230" s="46" t="s">
        <v>153</v>
      </c>
    </row>
    <row r="231" s="76" customFormat="1" spans="1:17">
      <c r="A231" s="31" t="s">
        <v>2368</v>
      </c>
      <c r="B231" s="33">
        <v>1</v>
      </c>
      <c r="C231" s="33" t="s">
        <v>306</v>
      </c>
      <c r="D231" s="33" t="s">
        <v>155</v>
      </c>
      <c r="E231" s="33">
        <v>100</v>
      </c>
      <c r="F231" s="31" t="s">
        <v>2365</v>
      </c>
      <c r="G231" s="33" t="s">
        <v>556</v>
      </c>
      <c r="H231" s="33"/>
      <c r="I231" s="33">
        <v>12</v>
      </c>
      <c r="J231" s="33">
        <v>12</v>
      </c>
      <c r="K231" s="33">
        <v>12</v>
      </c>
      <c r="L231" s="33">
        <v>0</v>
      </c>
      <c r="M231" s="33">
        <v>0</v>
      </c>
      <c r="N231" s="33">
        <v>0</v>
      </c>
      <c r="O231" s="33">
        <v>0</v>
      </c>
      <c r="P231" s="107">
        <v>0</v>
      </c>
      <c r="Q231" s="46" t="s">
        <v>153</v>
      </c>
    </row>
    <row r="232" s="76" customFormat="1" spans="1:17">
      <c r="A232" s="31" t="s">
        <v>2369</v>
      </c>
      <c r="B232" s="33">
        <v>1</v>
      </c>
      <c r="C232" s="33" t="s">
        <v>306</v>
      </c>
      <c r="D232" s="33" t="s">
        <v>155</v>
      </c>
      <c r="E232" s="33">
        <v>150</v>
      </c>
      <c r="F232" s="31" t="s">
        <v>2365</v>
      </c>
      <c r="G232" s="33" t="s">
        <v>556</v>
      </c>
      <c r="H232" s="33"/>
      <c r="I232" s="33">
        <v>12</v>
      </c>
      <c r="J232" s="33">
        <v>12</v>
      </c>
      <c r="K232" s="33">
        <v>12</v>
      </c>
      <c r="L232" s="33">
        <v>0</v>
      </c>
      <c r="M232" s="33">
        <v>0</v>
      </c>
      <c r="N232" s="33">
        <v>0</v>
      </c>
      <c r="O232" s="33">
        <v>0</v>
      </c>
      <c r="P232" s="107">
        <v>0</v>
      </c>
      <c r="Q232" s="46" t="s">
        <v>153</v>
      </c>
    </row>
    <row r="233" s="76" customFormat="1" spans="1:17">
      <c r="A233" s="31" t="s">
        <v>2370</v>
      </c>
      <c r="B233" s="33">
        <v>1</v>
      </c>
      <c r="C233" s="33" t="s">
        <v>306</v>
      </c>
      <c r="D233" s="33" t="s">
        <v>155</v>
      </c>
      <c r="E233" s="33">
        <v>100</v>
      </c>
      <c r="F233" s="31" t="s">
        <v>2365</v>
      </c>
      <c r="G233" s="33" t="s">
        <v>556</v>
      </c>
      <c r="H233" s="33"/>
      <c r="I233" s="33">
        <v>12</v>
      </c>
      <c r="J233" s="33">
        <v>12</v>
      </c>
      <c r="K233" s="33">
        <v>12</v>
      </c>
      <c r="L233" s="33">
        <v>0</v>
      </c>
      <c r="M233" s="33">
        <v>0</v>
      </c>
      <c r="N233" s="33">
        <v>0</v>
      </c>
      <c r="O233" s="33">
        <v>0</v>
      </c>
      <c r="P233" s="107">
        <v>0</v>
      </c>
      <c r="Q233" s="46" t="s">
        <v>153</v>
      </c>
    </row>
    <row r="234" s="76" customFormat="1" ht="13" customHeight="1" spans="1:17">
      <c r="A234" s="31" t="s">
        <v>2371</v>
      </c>
      <c r="B234" s="33">
        <v>1</v>
      </c>
      <c r="C234" s="33" t="s">
        <v>306</v>
      </c>
      <c r="D234" s="33" t="s">
        <v>155</v>
      </c>
      <c r="E234" s="33">
        <v>150</v>
      </c>
      <c r="F234" s="31" t="s">
        <v>2365</v>
      </c>
      <c r="G234" s="33" t="s">
        <v>556</v>
      </c>
      <c r="H234" s="33"/>
      <c r="I234" s="33">
        <v>12</v>
      </c>
      <c r="J234" s="33">
        <v>12</v>
      </c>
      <c r="K234" s="33">
        <v>12</v>
      </c>
      <c r="L234" s="33">
        <v>0</v>
      </c>
      <c r="M234" s="33">
        <v>0</v>
      </c>
      <c r="N234" s="33">
        <v>0</v>
      </c>
      <c r="O234" s="33">
        <v>0</v>
      </c>
      <c r="P234" s="107">
        <v>0</v>
      </c>
      <c r="Q234" s="46" t="s">
        <v>153</v>
      </c>
    </row>
    <row r="235" s="76" customFormat="1" spans="1:17">
      <c r="A235" s="31" t="s">
        <v>2372</v>
      </c>
      <c r="B235" s="33">
        <v>1</v>
      </c>
      <c r="C235" s="33" t="s">
        <v>306</v>
      </c>
      <c r="D235" s="33" t="s">
        <v>155</v>
      </c>
      <c r="E235" s="33">
        <v>150</v>
      </c>
      <c r="F235" s="31" t="s">
        <v>2365</v>
      </c>
      <c r="G235" s="33" t="s">
        <v>556</v>
      </c>
      <c r="H235" s="33"/>
      <c r="I235" s="33">
        <v>12</v>
      </c>
      <c r="J235" s="33">
        <v>12</v>
      </c>
      <c r="K235" s="33">
        <v>12</v>
      </c>
      <c r="L235" s="33">
        <v>0</v>
      </c>
      <c r="M235" s="33">
        <v>0</v>
      </c>
      <c r="N235" s="33">
        <v>0</v>
      </c>
      <c r="O235" s="33">
        <v>0</v>
      </c>
      <c r="P235" s="107">
        <v>0</v>
      </c>
      <c r="Q235" s="46" t="s">
        <v>153</v>
      </c>
    </row>
    <row r="236" s="76" customFormat="1" spans="1:17">
      <c r="A236" s="31" t="s">
        <v>2373</v>
      </c>
      <c r="B236" s="33">
        <v>1</v>
      </c>
      <c r="C236" s="33" t="s">
        <v>306</v>
      </c>
      <c r="D236" s="33" t="s">
        <v>155</v>
      </c>
      <c r="E236" s="33">
        <v>100</v>
      </c>
      <c r="F236" s="31" t="s">
        <v>2365</v>
      </c>
      <c r="G236" s="33" t="s">
        <v>556</v>
      </c>
      <c r="H236" s="33"/>
      <c r="I236" s="33">
        <v>12</v>
      </c>
      <c r="J236" s="33">
        <v>12</v>
      </c>
      <c r="K236" s="33">
        <v>12</v>
      </c>
      <c r="L236" s="33">
        <v>0</v>
      </c>
      <c r="M236" s="33">
        <v>0</v>
      </c>
      <c r="N236" s="33">
        <v>0</v>
      </c>
      <c r="O236" s="33">
        <v>0</v>
      </c>
      <c r="P236" s="107">
        <v>0</v>
      </c>
      <c r="Q236" s="46" t="s">
        <v>153</v>
      </c>
    </row>
    <row r="237" s="76" customFormat="1" spans="1:17">
      <c r="A237" s="31" t="s">
        <v>2374</v>
      </c>
      <c r="B237" s="33">
        <v>1</v>
      </c>
      <c r="C237" s="33" t="s">
        <v>306</v>
      </c>
      <c r="D237" s="33" t="s">
        <v>155</v>
      </c>
      <c r="E237" s="33">
        <v>100</v>
      </c>
      <c r="F237" s="31" t="s">
        <v>2365</v>
      </c>
      <c r="G237" s="33" t="s">
        <v>556</v>
      </c>
      <c r="H237" s="33"/>
      <c r="I237" s="33">
        <v>12</v>
      </c>
      <c r="J237" s="33">
        <v>12</v>
      </c>
      <c r="K237" s="33">
        <v>12</v>
      </c>
      <c r="L237" s="33">
        <v>0</v>
      </c>
      <c r="M237" s="33">
        <v>0</v>
      </c>
      <c r="N237" s="33">
        <v>0</v>
      </c>
      <c r="O237" s="33">
        <v>0</v>
      </c>
      <c r="P237" s="107">
        <v>0</v>
      </c>
      <c r="Q237" s="46" t="s">
        <v>153</v>
      </c>
    </row>
    <row r="238" s="76" customFormat="1" spans="1:17">
      <c r="A238" s="31" t="s">
        <v>2375</v>
      </c>
      <c r="B238" s="33">
        <v>1</v>
      </c>
      <c r="C238" s="33" t="s">
        <v>306</v>
      </c>
      <c r="D238" s="33" t="s">
        <v>155</v>
      </c>
      <c r="E238" s="33">
        <v>100</v>
      </c>
      <c r="F238" s="31" t="s">
        <v>2365</v>
      </c>
      <c r="G238" s="33" t="s">
        <v>556</v>
      </c>
      <c r="H238" s="33"/>
      <c r="I238" s="33">
        <v>12</v>
      </c>
      <c r="J238" s="33">
        <v>12</v>
      </c>
      <c r="K238" s="33">
        <v>12</v>
      </c>
      <c r="L238" s="33">
        <v>0</v>
      </c>
      <c r="M238" s="33">
        <v>0</v>
      </c>
      <c r="N238" s="33">
        <v>0</v>
      </c>
      <c r="O238" s="33">
        <v>0</v>
      </c>
      <c r="P238" s="107">
        <v>0</v>
      </c>
      <c r="Q238" s="46" t="s">
        <v>153</v>
      </c>
    </row>
    <row r="239" s="76" customFormat="1" spans="1:17">
      <c r="A239" s="31" t="s">
        <v>2376</v>
      </c>
      <c r="B239" s="33">
        <v>1</v>
      </c>
      <c r="C239" s="33" t="s">
        <v>306</v>
      </c>
      <c r="D239" s="33" t="s">
        <v>155</v>
      </c>
      <c r="E239" s="33">
        <v>78</v>
      </c>
      <c r="F239" s="31" t="s">
        <v>2365</v>
      </c>
      <c r="G239" s="33" t="s">
        <v>556</v>
      </c>
      <c r="H239" s="33"/>
      <c r="I239" s="33">
        <v>12</v>
      </c>
      <c r="J239" s="33">
        <v>12</v>
      </c>
      <c r="K239" s="33">
        <v>12</v>
      </c>
      <c r="L239" s="33">
        <v>0</v>
      </c>
      <c r="M239" s="33">
        <v>0</v>
      </c>
      <c r="N239" s="33">
        <v>0</v>
      </c>
      <c r="O239" s="33">
        <v>0</v>
      </c>
      <c r="P239" s="107">
        <v>0</v>
      </c>
      <c r="Q239" s="46" t="s">
        <v>153</v>
      </c>
    </row>
    <row r="240" s="76" customFormat="1" spans="1:17">
      <c r="A240" s="31" t="s">
        <v>2377</v>
      </c>
      <c r="B240" s="33">
        <v>1</v>
      </c>
      <c r="C240" s="33" t="s">
        <v>306</v>
      </c>
      <c r="D240" s="33" t="s">
        <v>155</v>
      </c>
      <c r="E240" s="33">
        <v>480</v>
      </c>
      <c r="F240" s="31" t="s">
        <v>2365</v>
      </c>
      <c r="G240" s="33" t="s">
        <v>556</v>
      </c>
      <c r="H240" s="33"/>
      <c r="I240" s="33">
        <v>12</v>
      </c>
      <c r="J240" s="33">
        <v>12</v>
      </c>
      <c r="K240" s="33">
        <v>12</v>
      </c>
      <c r="L240" s="33">
        <v>0</v>
      </c>
      <c r="M240" s="33">
        <v>0</v>
      </c>
      <c r="N240" s="33">
        <v>0</v>
      </c>
      <c r="O240" s="33">
        <v>0</v>
      </c>
      <c r="P240" s="107">
        <v>0</v>
      </c>
      <c r="Q240" s="46" t="s">
        <v>153</v>
      </c>
    </row>
    <row r="241" s="76" customFormat="1" spans="1:17">
      <c r="A241" s="31" t="s">
        <v>2378</v>
      </c>
      <c r="B241" s="33">
        <v>1</v>
      </c>
      <c r="C241" s="33" t="s">
        <v>306</v>
      </c>
      <c r="D241" s="33" t="s">
        <v>155</v>
      </c>
      <c r="E241" s="33">
        <v>150</v>
      </c>
      <c r="F241" s="31" t="s">
        <v>2365</v>
      </c>
      <c r="G241" s="33" t="s">
        <v>556</v>
      </c>
      <c r="H241" s="33"/>
      <c r="I241" s="33">
        <v>12</v>
      </c>
      <c r="J241" s="33">
        <v>12</v>
      </c>
      <c r="K241" s="33">
        <v>12</v>
      </c>
      <c r="L241" s="33">
        <v>0</v>
      </c>
      <c r="M241" s="33">
        <v>0</v>
      </c>
      <c r="N241" s="33">
        <v>0</v>
      </c>
      <c r="O241" s="33">
        <v>0</v>
      </c>
      <c r="P241" s="107">
        <v>0</v>
      </c>
      <c r="Q241" s="46" t="s">
        <v>153</v>
      </c>
    </row>
    <row r="242" s="76" customFormat="1" spans="1:17">
      <c r="A242" s="31" t="s">
        <v>2379</v>
      </c>
      <c r="B242" s="33">
        <v>1</v>
      </c>
      <c r="C242" s="33" t="s">
        <v>306</v>
      </c>
      <c r="D242" s="33" t="s">
        <v>155</v>
      </c>
      <c r="E242" s="33">
        <v>198</v>
      </c>
      <c r="F242" s="31" t="s">
        <v>2365</v>
      </c>
      <c r="G242" s="33" t="s">
        <v>556</v>
      </c>
      <c r="H242" s="33"/>
      <c r="I242" s="33">
        <v>12</v>
      </c>
      <c r="J242" s="33">
        <v>12</v>
      </c>
      <c r="K242" s="33">
        <v>12</v>
      </c>
      <c r="L242" s="33">
        <v>0</v>
      </c>
      <c r="M242" s="33">
        <v>0</v>
      </c>
      <c r="N242" s="33">
        <v>0</v>
      </c>
      <c r="O242" s="33">
        <v>0</v>
      </c>
      <c r="P242" s="107">
        <v>0</v>
      </c>
      <c r="Q242" s="46" t="s">
        <v>153</v>
      </c>
    </row>
    <row r="243" s="76" customFormat="1" spans="1:17">
      <c r="A243" s="31" t="s">
        <v>2380</v>
      </c>
      <c r="B243" s="33">
        <v>1</v>
      </c>
      <c r="C243" s="33" t="s">
        <v>306</v>
      </c>
      <c r="D243" s="33" t="s">
        <v>155</v>
      </c>
      <c r="E243" s="33">
        <v>100</v>
      </c>
      <c r="F243" s="31" t="s">
        <v>2365</v>
      </c>
      <c r="G243" s="33" t="s">
        <v>556</v>
      </c>
      <c r="H243" s="33"/>
      <c r="I243" s="33">
        <v>12</v>
      </c>
      <c r="J243" s="33">
        <v>12</v>
      </c>
      <c r="K243" s="33">
        <v>12</v>
      </c>
      <c r="L243" s="33">
        <v>0</v>
      </c>
      <c r="M243" s="33">
        <v>0</v>
      </c>
      <c r="N243" s="33">
        <v>0</v>
      </c>
      <c r="O243" s="33">
        <v>0</v>
      </c>
      <c r="P243" s="107">
        <v>0</v>
      </c>
      <c r="Q243" s="46" t="s">
        <v>153</v>
      </c>
    </row>
    <row r="244" s="76" customFormat="1" spans="1:17">
      <c r="A244" s="31" t="s">
        <v>2381</v>
      </c>
      <c r="B244" s="33">
        <v>1</v>
      </c>
      <c r="C244" s="33" t="s">
        <v>306</v>
      </c>
      <c r="D244" s="33" t="s">
        <v>155</v>
      </c>
      <c r="E244" s="33">
        <v>200</v>
      </c>
      <c r="F244" s="31" t="s">
        <v>2365</v>
      </c>
      <c r="G244" s="33" t="s">
        <v>556</v>
      </c>
      <c r="H244" s="33"/>
      <c r="I244" s="33">
        <v>12</v>
      </c>
      <c r="J244" s="33">
        <v>12</v>
      </c>
      <c r="K244" s="33">
        <v>12</v>
      </c>
      <c r="L244" s="33">
        <v>0</v>
      </c>
      <c r="M244" s="33">
        <v>0</v>
      </c>
      <c r="N244" s="33">
        <v>0</v>
      </c>
      <c r="O244" s="33">
        <v>0</v>
      </c>
      <c r="P244" s="107">
        <v>0</v>
      </c>
      <c r="Q244" s="46" t="s">
        <v>153</v>
      </c>
    </row>
    <row r="245" s="76" customFormat="1" spans="1:17">
      <c r="A245" s="31" t="s">
        <v>2382</v>
      </c>
      <c r="B245" s="33">
        <v>1</v>
      </c>
      <c r="C245" s="33" t="s">
        <v>306</v>
      </c>
      <c r="D245" s="33" t="s">
        <v>155</v>
      </c>
      <c r="E245" s="33">
        <v>150</v>
      </c>
      <c r="F245" s="31" t="s">
        <v>2365</v>
      </c>
      <c r="G245" s="33" t="s">
        <v>556</v>
      </c>
      <c r="H245" s="33"/>
      <c r="I245" s="33">
        <v>12</v>
      </c>
      <c r="J245" s="33">
        <v>12</v>
      </c>
      <c r="K245" s="33">
        <v>12</v>
      </c>
      <c r="L245" s="33">
        <v>0</v>
      </c>
      <c r="M245" s="33">
        <v>0</v>
      </c>
      <c r="N245" s="33">
        <v>0</v>
      </c>
      <c r="O245" s="33">
        <v>0</v>
      </c>
      <c r="P245" s="107">
        <v>0</v>
      </c>
      <c r="Q245" s="46" t="s">
        <v>153</v>
      </c>
    </row>
    <row r="246" s="76" customFormat="1" spans="1:17">
      <c r="A246" s="45" t="s">
        <v>2383</v>
      </c>
      <c r="B246" s="33">
        <v>1</v>
      </c>
      <c r="C246" s="33" t="s">
        <v>306</v>
      </c>
      <c r="D246" s="33" t="s">
        <v>155</v>
      </c>
      <c r="E246" s="33">
        <v>100</v>
      </c>
      <c r="F246" s="31" t="s">
        <v>2365</v>
      </c>
      <c r="G246" s="33" t="s">
        <v>556</v>
      </c>
      <c r="H246" s="33"/>
      <c r="I246" s="33">
        <v>12</v>
      </c>
      <c r="J246" s="33">
        <v>12</v>
      </c>
      <c r="K246" s="33">
        <v>12</v>
      </c>
      <c r="L246" s="33">
        <v>0</v>
      </c>
      <c r="M246" s="33">
        <v>0</v>
      </c>
      <c r="N246" s="33">
        <v>0</v>
      </c>
      <c r="O246" s="33">
        <v>0</v>
      </c>
      <c r="P246" s="107">
        <v>0</v>
      </c>
      <c r="Q246" s="46" t="s">
        <v>153</v>
      </c>
    </row>
    <row r="247" s="76" customFormat="1" spans="1:17">
      <c r="A247" s="31" t="s">
        <v>2384</v>
      </c>
      <c r="B247" s="33">
        <v>1</v>
      </c>
      <c r="C247" s="33" t="s">
        <v>306</v>
      </c>
      <c r="D247" s="33" t="s">
        <v>155</v>
      </c>
      <c r="E247" s="33">
        <v>100</v>
      </c>
      <c r="F247" s="31" t="s">
        <v>2365</v>
      </c>
      <c r="G247" s="33" t="s">
        <v>556</v>
      </c>
      <c r="H247" s="33"/>
      <c r="I247" s="33">
        <v>12</v>
      </c>
      <c r="J247" s="33">
        <v>12</v>
      </c>
      <c r="K247" s="33">
        <v>12</v>
      </c>
      <c r="L247" s="33">
        <v>0</v>
      </c>
      <c r="M247" s="33">
        <v>0</v>
      </c>
      <c r="N247" s="33">
        <v>0</v>
      </c>
      <c r="O247" s="33">
        <v>0</v>
      </c>
      <c r="P247" s="107">
        <v>0</v>
      </c>
      <c r="Q247" s="46" t="s">
        <v>153</v>
      </c>
    </row>
    <row r="248" s="76" customFormat="1" spans="1:17">
      <c r="A248" s="31" t="s">
        <v>2385</v>
      </c>
      <c r="B248" s="33">
        <v>1</v>
      </c>
      <c r="C248" s="33" t="s">
        <v>306</v>
      </c>
      <c r="D248" s="33" t="s">
        <v>155</v>
      </c>
      <c r="E248" s="33">
        <v>150</v>
      </c>
      <c r="F248" s="31" t="s">
        <v>2365</v>
      </c>
      <c r="G248" s="33" t="s">
        <v>556</v>
      </c>
      <c r="H248" s="33"/>
      <c r="I248" s="33">
        <v>12</v>
      </c>
      <c r="J248" s="33">
        <v>12</v>
      </c>
      <c r="K248" s="33">
        <v>12</v>
      </c>
      <c r="L248" s="33">
        <v>0</v>
      </c>
      <c r="M248" s="33">
        <v>0</v>
      </c>
      <c r="N248" s="33">
        <v>0</v>
      </c>
      <c r="O248" s="33">
        <v>0</v>
      </c>
      <c r="P248" s="107">
        <v>0</v>
      </c>
      <c r="Q248" s="46" t="s">
        <v>153</v>
      </c>
    </row>
    <row r="249" s="76" customFormat="1" spans="1:17">
      <c r="A249" s="31" t="s">
        <v>2386</v>
      </c>
      <c r="B249" s="33">
        <v>1</v>
      </c>
      <c r="C249" s="33" t="s">
        <v>306</v>
      </c>
      <c r="D249" s="33" t="s">
        <v>155</v>
      </c>
      <c r="E249" s="33">
        <v>150</v>
      </c>
      <c r="F249" s="31" t="s">
        <v>2365</v>
      </c>
      <c r="G249" s="33" t="s">
        <v>556</v>
      </c>
      <c r="H249" s="33"/>
      <c r="I249" s="33">
        <v>12</v>
      </c>
      <c r="J249" s="33">
        <v>12</v>
      </c>
      <c r="K249" s="33">
        <v>12</v>
      </c>
      <c r="L249" s="33">
        <v>0</v>
      </c>
      <c r="M249" s="33">
        <v>0</v>
      </c>
      <c r="N249" s="33">
        <v>0</v>
      </c>
      <c r="O249" s="33">
        <v>0</v>
      </c>
      <c r="P249" s="107">
        <v>0</v>
      </c>
      <c r="Q249" s="46" t="s">
        <v>153</v>
      </c>
    </row>
    <row r="250" s="76" customFormat="1" spans="1:17">
      <c r="A250" s="31" t="s">
        <v>2387</v>
      </c>
      <c r="B250" s="33">
        <v>1</v>
      </c>
      <c r="C250" s="33" t="s">
        <v>306</v>
      </c>
      <c r="D250" s="33" t="s">
        <v>155</v>
      </c>
      <c r="E250" s="33">
        <v>150</v>
      </c>
      <c r="F250" s="31" t="s">
        <v>2365</v>
      </c>
      <c r="G250" s="33" t="s">
        <v>556</v>
      </c>
      <c r="H250" s="33"/>
      <c r="I250" s="33">
        <v>12</v>
      </c>
      <c r="J250" s="33">
        <v>12</v>
      </c>
      <c r="K250" s="33">
        <v>12</v>
      </c>
      <c r="L250" s="33">
        <v>0</v>
      </c>
      <c r="M250" s="33">
        <v>0</v>
      </c>
      <c r="N250" s="33">
        <v>0</v>
      </c>
      <c r="O250" s="33">
        <v>0</v>
      </c>
      <c r="P250" s="107">
        <v>0</v>
      </c>
      <c r="Q250" s="46" t="s">
        <v>153</v>
      </c>
    </row>
    <row r="251" s="76" customFormat="1" spans="1:17">
      <c r="A251" s="31" t="s">
        <v>2388</v>
      </c>
      <c r="B251" s="33">
        <v>1</v>
      </c>
      <c r="C251" s="33" t="s">
        <v>306</v>
      </c>
      <c r="D251" s="33" t="s">
        <v>155</v>
      </c>
      <c r="E251" s="33">
        <v>100</v>
      </c>
      <c r="F251" s="31" t="s">
        <v>2365</v>
      </c>
      <c r="G251" s="33" t="s">
        <v>556</v>
      </c>
      <c r="H251" s="33"/>
      <c r="I251" s="33">
        <v>12</v>
      </c>
      <c r="J251" s="33">
        <v>12</v>
      </c>
      <c r="K251" s="33">
        <v>12</v>
      </c>
      <c r="L251" s="33">
        <v>0</v>
      </c>
      <c r="M251" s="33">
        <v>0</v>
      </c>
      <c r="N251" s="33">
        <v>0</v>
      </c>
      <c r="O251" s="33">
        <v>0</v>
      </c>
      <c r="P251" s="107">
        <v>0</v>
      </c>
      <c r="Q251" s="46" t="s">
        <v>153</v>
      </c>
    </row>
    <row r="252" s="76" customFormat="1" spans="1:17">
      <c r="A252" s="31" t="s">
        <v>2389</v>
      </c>
      <c r="B252" s="33">
        <v>1</v>
      </c>
      <c r="C252" s="33" t="s">
        <v>306</v>
      </c>
      <c r="D252" s="33" t="s">
        <v>155</v>
      </c>
      <c r="E252" s="33">
        <v>100</v>
      </c>
      <c r="F252" s="31" t="s">
        <v>2365</v>
      </c>
      <c r="G252" s="33" t="s">
        <v>556</v>
      </c>
      <c r="H252" s="33"/>
      <c r="I252" s="33">
        <v>12</v>
      </c>
      <c r="J252" s="33">
        <v>12</v>
      </c>
      <c r="K252" s="33">
        <v>12</v>
      </c>
      <c r="L252" s="33">
        <v>0</v>
      </c>
      <c r="M252" s="33">
        <v>0</v>
      </c>
      <c r="N252" s="33">
        <v>0</v>
      </c>
      <c r="O252" s="33">
        <v>0</v>
      </c>
      <c r="P252" s="107">
        <v>0</v>
      </c>
      <c r="Q252" s="46" t="s">
        <v>153</v>
      </c>
    </row>
    <row r="253" s="76" customFormat="1" spans="1:17">
      <c r="A253" s="31" t="s">
        <v>2390</v>
      </c>
      <c r="B253" s="33">
        <v>1</v>
      </c>
      <c r="C253" s="33" t="s">
        <v>306</v>
      </c>
      <c r="D253" s="33" t="s">
        <v>155</v>
      </c>
      <c r="E253" s="33">
        <v>150</v>
      </c>
      <c r="F253" s="31" t="s">
        <v>2365</v>
      </c>
      <c r="G253" s="33" t="s">
        <v>556</v>
      </c>
      <c r="H253" s="33"/>
      <c r="I253" s="33">
        <v>12</v>
      </c>
      <c r="J253" s="33">
        <v>12</v>
      </c>
      <c r="K253" s="33">
        <v>12</v>
      </c>
      <c r="L253" s="33">
        <v>0</v>
      </c>
      <c r="M253" s="33">
        <v>0</v>
      </c>
      <c r="N253" s="33">
        <v>0</v>
      </c>
      <c r="O253" s="33">
        <v>0</v>
      </c>
      <c r="P253" s="107">
        <v>0</v>
      </c>
      <c r="Q253" s="46" t="s">
        <v>153</v>
      </c>
    </row>
    <row r="254" s="76" customFormat="1" spans="1:17">
      <c r="A254" s="31" t="s">
        <v>2391</v>
      </c>
      <c r="B254" s="33">
        <v>1</v>
      </c>
      <c r="C254" s="33" t="s">
        <v>306</v>
      </c>
      <c r="D254" s="33" t="s">
        <v>155</v>
      </c>
      <c r="E254" s="33">
        <v>150</v>
      </c>
      <c r="F254" s="31" t="s">
        <v>2365</v>
      </c>
      <c r="G254" s="33" t="s">
        <v>556</v>
      </c>
      <c r="H254" s="33"/>
      <c r="I254" s="33">
        <v>12</v>
      </c>
      <c r="J254" s="33">
        <v>12</v>
      </c>
      <c r="K254" s="33">
        <v>12</v>
      </c>
      <c r="L254" s="33">
        <v>0</v>
      </c>
      <c r="M254" s="33">
        <v>0</v>
      </c>
      <c r="N254" s="33">
        <v>0</v>
      </c>
      <c r="O254" s="33">
        <v>0</v>
      </c>
      <c r="P254" s="107">
        <v>0</v>
      </c>
      <c r="Q254" s="46" t="s">
        <v>153</v>
      </c>
    </row>
    <row r="255" s="76" customFormat="1" spans="1:17">
      <c r="A255" s="31" t="s">
        <v>2392</v>
      </c>
      <c r="B255" s="33">
        <v>1</v>
      </c>
      <c r="C255" s="33" t="s">
        <v>306</v>
      </c>
      <c r="D255" s="33" t="s">
        <v>155</v>
      </c>
      <c r="E255" s="33">
        <v>150</v>
      </c>
      <c r="F255" s="31" t="s">
        <v>2365</v>
      </c>
      <c r="G255" s="33" t="s">
        <v>556</v>
      </c>
      <c r="H255" s="33"/>
      <c r="I255" s="33">
        <v>12</v>
      </c>
      <c r="J255" s="33">
        <v>12</v>
      </c>
      <c r="K255" s="33">
        <v>12</v>
      </c>
      <c r="L255" s="33">
        <v>0</v>
      </c>
      <c r="M255" s="33">
        <v>0</v>
      </c>
      <c r="N255" s="33">
        <v>0</v>
      </c>
      <c r="O255" s="33">
        <v>0</v>
      </c>
      <c r="P255" s="107">
        <v>0</v>
      </c>
      <c r="Q255" s="46" t="s">
        <v>153</v>
      </c>
    </row>
    <row r="256" s="6" customFormat="1" ht="16" customHeight="1" spans="1:17">
      <c r="A256" s="31" t="s">
        <v>2393</v>
      </c>
      <c r="B256" s="33">
        <v>1</v>
      </c>
      <c r="C256" s="33" t="s">
        <v>306</v>
      </c>
      <c r="D256" s="33" t="s">
        <v>155</v>
      </c>
      <c r="E256" s="33">
        <v>150</v>
      </c>
      <c r="F256" s="31" t="s">
        <v>2365</v>
      </c>
      <c r="G256" s="33" t="s">
        <v>556</v>
      </c>
      <c r="H256" s="33"/>
      <c r="I256" s="33">
        <v>12</v>
      </c>
      <c r="J256" s="33">
        <v>12</v>
      </c>
      <c r="K256" s="33">
        <v>12</v>
      </c>
      <c r="L256" s="33">
        <v>0</v>
      </c>
      <c r="M256" s="33">
        <v>0</v>
      </c>
      <c r="N256" s="33">
        <v>0</v>
      </c>
      <c r="O256" s="33">
        <v>0</v>
      </c>
      <c r="P256" s="107">
        <v>0</v>
      </c>
      <c r="Q256" s="46" t="s">
        <v>153</v>
      </c>
    </row>
    <row r="257" s="6" customFormat="1" ht="25" customHeight="1" spans="1:17">
      <c r="A257" s="31" t="s">
        <v>156</v>
      </c>
      <c r="B257" s="33"/>
      <c r="C257" s="33"/>
      <c r="D257" s="33" t="s">
        <v>155</v>
      </c>
      <c r="E257" s="33"/>
      <c r="F257" s="31"/>
      <c r="G257" s="33"/>
      <c r="H257" s="33" t="s">
        <v>24</v>
      </c>
      <c r="I257" s="33">
        <f t="shared" ref="I257:I268" si="53">SUM(J257,N257:P257)</f>
        <v>0</v>
      </c>
      <c r="J257" s="33">
        <f t="shared" ref="J257:J268" si="54">SUM(K257:M257)</f>
        <v>0</v>
      </c>
      <c r="K257" s="33"/>
      <c r="L257" s="33"/>
      <c r="M257" s="33"/>
      <c r="N257" s="33"/>
      <c r="O257" s="33"/>
      <c r="P257" s="32"/>
      <c r="Q257" s="33" t="s">
        <v>153</v>
      </c>
    </row>
    <row r="258" s="6" customFormat="1" ht="26" customHeight="1" spans="1:17">
      <c r="A258" s="31" t="s">
        <v>158</v>
      </c>
      <c r="B258" s="47"/>
      <c r="C258" s="33"/>
      <c r="D258" s="49" t="s">
        <v>155</v>
      </c>
      <c r="E258" s="32"/>
      <c r="F258" s="31"/>
      <c r="G258" s="33"/>
      <c r="H258" s="33" t="s">
        <v>24</v>
      </c>
      <c r="I258" s="32">
        <f t="shared" si="53"/>
        <v>0</v>
      </c>
      <c r="J258" s="32">
        <f t="shared" si="54"/>
        <v>0</v>
      </c>
      <c r="K258" s="32"/>
      <c r="L258" s="32"/>
      <c r="M258" s="32"/>
      <c r="N258" s="32"/>
      <c r="O258" s="32"/>
      <c r="P258" s="32"/>
      <c r="Q258" s="33" t="s">
        <v>153</v>
      </c>
    </row>
    <row r="259" s="6" customFormat="1" ht="32" customHeight="1" spans="1:17">
      <c r="A259" s="31" t="s">
        <v>160</v>
      </c>
      <c r="B259" s="23" t="s">
        <v>24</v>
      </c>
      <c r="C259" s="33" t="s">
        <v>819</v>
      </c>
      <c r="D259" s="33" t="s">
        <v>155</v>
      </c>
      <c r="E259" s="23" t="s">
        <v>24</v>
      </c>
      <c r="F259" s="31" t="s">
        <v>648</v>
      </c>
      <c r="G259" s="56" t="s">
        <v>556</v>
      </c>
      <c r="H259" s="33"/>
      <c r="I259" s="32">
        <f t="shared" si="53"/>
        <v>13000</v>
      </c>
      <c r="J259" s="32">
        <f t="shared" si="54"/>
        <v>4550</v>
      </c>
      <c r="K259" s="32">
        <v>0</v>
      </c>
      <c r="L259" s="32">
        <v>0</v>
      </c>
      <c r="M259" s="32">
        <v>4550</v>
      </c>
      <c r="N259" s="32">
        <v>0</v>
      </c>
      <c r="O259" s="32">
        <v>8450</v>
      </c>
      <c r="P259" s="32">
        <v>0</v>
      </c>
      <c r="Q259" s="33" t="s">
        <v>153</v>
      </c>
    </row>
    <row r="260" s="6" customFormat="1" ht="19" customHeight="1" spans="1:17">
      <c r="A260" s="31" t="s">
        <v>647</v>
      </c>
      <c r="B260" s="23" t="s">
        <v>24</v>
      </c>
      <c r="C260" s="33" t="s">
        <v>819</v>
      </c>
      <c r="D260" s="33" t="s">
        <v>155</v>
      </c>
      <c r="E260" s="23" t="s">
        <v>24</v>
      </c>
      <c r="F260" s="31" t="s">
        <v>2394</v>
      </c>
      <c r="G260" s="33" t="s">
        <v>559</v>
      </c>
      <c r="H260" s="33" t="s">
        <v>378</v>
      </c>
      <c r="I260" s="32">
        <f t="shared" si="53"/>
        <v>13000</v>
      </c>
      <c r="J260" s="32">
        <f t="shared" si="54"/>
        <v>4550</v>
      </c>
      <c r="K260" s="32">
        <v>0</v>
      </c>
      <c r="L260" s="32">
        <v>0</v>
      </c>
      <c r="M260" s="32">
        <v>4550</v>
      </c>
      <c r="N260" s="32">
        <v>0</v>
      </c>
      <c r="O260" s="32">
        <v>8450</v>
      </c>
      <c r="P260" s="32">
        <v>0</v>
      </c>
      <c r="Q260" s="33" t="s">
        <v>153</v>
      </c>
    </row>
    <row r="261" s="6" customFormat="1" ht="19" customHeight="1" spans="1:17">
      <c r="A261" s="31" t="s">
        <v>162</v>
      </c>
      <c r="B261" s="47">
        <v>0</v>
      </c>
      <c r="C261" s="33"/>
      <c r="D261" s="49" t="s">
        <v>155</v>
      </c>
      <c r="E261" s="32"/>
      <c r="F261" s="31"/>
      <c r="G261" s="33"/>
      <c r="H261" s="33" t="s">
        <v>24</v>
      </c>
      <c r="I261" s="32">
        <f t="shared" si="53"/>
        <v>0</v>
      </c>
      <c r="J261" s="32">
        <f t="shared" si="54"/>
        <v>0</v>
      </c>
      <c r="K261" s="32"/>
      <c r="L261" s="32"/>
      <c r="M261" s="32"/>
      <c r="N261" s="32"/>
      <c r="O261" s="32"/>
      <c r="P261" s="32"/>
      <c r="Q261" s="33"/>
    </row>
    <row r="262" s="6" customFormat="1" ht="19" customHeight="1" spans="1:17">
      <c r="A262" s="31" t="s">
        <v>163</v>
      </c>
      <c r="B262" s="47"/>
      <c r="C262" s="33"/>
      <c r="D262" s="49" t="s">
        <v>118</v>
      </c>
      <c r="E262" s="32"/>
      <c r="F262" s="31"/>
      <c r="G262" s="33"/>
      <c r="H262" s="33" t="s">
        <v>24</v>
      </c>
      <c r="I262" s="32">
        <f t="shared" si="53"/>
        <v>0</v>
      </c>
      <c r="J262" s="32">
        <f t="shared" si="54"/>
        <v>0</v>
      </c>
      <c r="K262" s="32"/>
      <c r="L262" s="32"/>
      <c r="M262" s="32"/>
      <c r="N262" s="32"/>
      <c r="O262" s="32"/>
      <c r="P262" s="32"/>
      <c r="Q262" s="33"/>
    </row>
    <row r="263" s="77" customFormat="1" ht="16" customHeight="1" spans="1:17">
      <c r="A263" s="26" t="s">
        <v>164</v>
      </c>
      <c r="B263" s="27">
        <f>SUM(B264,B266,B270,B276)</f>
        <v>12</v>
      </c>
      <c r="C263" s="28"/>
      <c r="D263" s="97"/>
      <c r="E263" s="27">
        <f>SUM(E264,E266,E270,E276)</f>
        <v>245</v>
      </c>
      <c r="F263" s="105"/>
      <c r="G263" s="99"/>
      <c r="H263" s="99" t="s">
        <v>24</v>
      </c>
      <c r="I263" s="27">
        <f t="shared" si="53"/>
        <v>1895</v>
      </c>
      <c r="J263" s="27">
        <f t="shared" si="54"/>
        <v>1895</v>
      </c>
      <c r="K263" s="27">
        <f t="shared" ref="K263:P263" si="55">SUM(K264,K266,K270,K276)</f>
        <v>1880</v>
      </c>
      <c r="L263" s="27">
        <f t="shared" si="55"/>
        <v>0</v>
      </c>
      <c r="M263" s="27">
        <f t="shared" si="55"/>
        <v>15</v>
      </c>
      <c r="N263" s="27">
        <f t="shared" si="55"/>
        <v>0</v>
      </c>
      <c r="O263" s="27">
        <f t="shared" si="55"/>
        <v>0</v>
      </c>
      <c r="P263" s="27">
        <f t="shared" si="55"/>
        <v>0</v>
      </c>
      <c r="Q263" s="28"/>
    </row>
    <row r="264" s="74" customFormat="1" ht="16" customHeight="1" spans="1:17">
      <c r="A264" s="31" t="s">
        <v>166</v>
      </c>
      <c r="B264" s="47">
        <v>1</v>
      </c>
      <c r="C264" s="33"/>
      <c r="D264" s="49" t="s">
        <v>77</v>
      </c>
      <c r="E264" s="32">
        <f>E265</f>
        <v>1</v>
      </c>
      <c r="F264" s="100"/>
      <c r="G264" s="56"/>
      <c r="H264" s="56" t="s">
        <v>24</v>
      </c>
      <c r="I264" s="32">
        <f t="shared" si="53"/>
        <v>1000</v>
      </c>
      <c r="J264" s="32">
        <f t="shared" si="54"/>
        <v>1000</v>
      </c>
      <c r="K264" s="32">
        <f t="shared" ref="K264:P264" si="56">K265</f>
        <v>1000</v>
      </c>
      <c r="L264" s="32">
        <f t="shared" si="56"/>
        <v>0</v>
      </c>
      <c r="M264" s="32">
        <f t="shared" si="56"/>
        <v>0</v>
      </c>
      <c r="N264" s="32">
        <f t="shared" si="56"/>
        <v>0</v>
      </c>
      <c r="O264" s="32">
        <f t="shared" si="56"/>
        <v>0</v>
      </c>
      <c r="P264" s="32">
        <f t="shared" si="56"/>
        <v>0</v>
      </c>
      <c r="Q264" s="33"/>
    </row>
    <row r="265" s="77" customFormat="1" ht="15" customHeight="1" spans="1:17">
      <c r="A265" s="31" t="s">
        <v>2395</v>
      </c>
      <c r="B265" s="47">
        <v>1</v>
      </c>
      <c r="C265" s="33"/>
      <c r="D265" s="49" t="s">
        <v>77</v>
      </c>
      <c r="E265" s="32">
        <v>1</v>
      </c>
      <c r="F265" s="100" t="s">
        <v>2396</v>
      </c>
      <c r="G265" s="56" t="s">
        <v>556</v>
      </c>
      <c r="H265" s="56" t="s">
        <v>115</v>
      </c>
      <c r="I265" s="32">
        <f t="shared" si="53"/>
        <v>1000</v>
      </c>
      <c r="J265" s="32">
        <f t="shared" si="54"/>
        <v>1000</v>
      </c>
      <c r="K265" s="32">
        <v>1000</v>
      </c>
      <c r="L265" s="32"/>
      <c r="M265" s="32"/>
      <c r="N265" s="32"/>
      <c r="O265" s="32"/>
      <c r="P265" s="32"/>
      <c r="Q265" s="33" t="s">
        <v>165</v>
      </c>
    </row>
    <row r="266" s="62" customFormat="1" ht="13" customHeight="1" spans="1:17">
      <c r="A266" s="31" t="s">
        <v>168</v>
      </c>
      <c r="B266" s="32">
        <f>SUM(B267:B269)</f>
        <v>5</v>
      </c>
      <c r="C266" s="33"/>
      <c r="D266" s="49" t="s">
        <v>77</v>
      </c>
      <c r="E266" s="32">
        <f>SUM(E267:E269)</f>
        <v>5</v>
      </c>
      <c r="F266" s="100"/>
      <c r="G266" s="56"/>
      <c r="H266" s="56" t="s">
        <v>24</v>
      </c>
      <c r="I266" s="32">
        <f t="shared" si="53"/>
        <v>645</v>
      </c>
      <c r="J266" s="32">
        <f t="shared" si="54"/>
        <v>645</v>
      </c>
      <c r="K266" s="32">
        <f t="shared" ref="K266:P266" si="57">SUM(K267:K269)</f>
        <v>630</v>
      </c>
      <c r="L266" s="32">
        <f t="shared" si="57"/>
        <v>0</v>
      </c>
      <c r="M266" s="32">
        <f t="shared" si="57"/>
        <v>15</v>
      </c>
      <c r="N266" s="32">
        <f t="shared" si="57"/>
        <v>0</v>
      </c>
      <c r="O266" s="32">
        <f t="shared" si="57"/>
        <v>0</v>
      </c>
      <c r="P266" s="32">
        <f t="shared" si="57"/>
        <v>0</v>
      </c>
      <c r="Q266" s="33"/>
    </row>
    <row r="267" s="62" customFormat="1" ht="15" customHeight="1" spans="1:17">
      <c r="A267" s="31" t="s">
        <v>2397</v>
      </c>
      <c r="B267" s="47">
        <v>1</v>
      </c>
      <c r="C267" s="33" t="s">
        <v>306</v>
      </c>
      <c r="D267" s="49" t="s">
        <v>77</v>
      </c>
      <c r="E267" s="32">
        <v>1</v>
      </c>
      <c r="F267" s="100" t="s">
        <v>306</v>
      </c>
      <c r="G267" s="56" t="s">
        <v>556</v>
      </c>
      <c r="H267" s="56" t="s">
        <v>115</v>
      </c>
      <c r="I267" s="32">
        <f t="shared" si="53"/>
        <v>400</v>
      </c>
      <c r="J267" s="32">
        <f t="shared" si="54"/>
        <v>400</v>
      </c>
      <c r="K267" s="32">
        <v>400</v>
      </c>
      <c r="L267" s="32"/>
      <c r="M267" s="32"/>
      <c r="N267" s="32"/>
      <c r="O267" s="32"/>
      <c r="P267" s="32"/>
      <c r="Q267" s="33" t="s">
        <v>165</v>
      </c>
    </row>
    <row r="268" s="78" customFormat="1" ht="17" customHeight="1" spans="1:17">
      <c r="A268" s="31" t="s">
        <v>2398</v>
      </c>
      <c r="B268" s="47">
        <v>1</v>
      </c>
      <c r="C268" s="33" t="s">
        <v>282</v>
      </c>
      <c r="D268" s="49" t="s">
        <v>77</v>
      </c>
      <c r="E268" s="32">
        <v>1</v>
      </c>
      <c r="F268" s="100" t="s">
        <v>2399</v>
      </c>
      <c r="G268" s="56" t="s">
        <v>556</v>
      </c>
      <c r="H268" s="56" t="s">
        <v>115</v>
      </c>
      <c r="I268" s="32">
        <f t="shared" si="53"/>
        <v>200</v>
      </c>
      <c r="J268" s="32">
        <f t="shared" si="54"/>
        <v>200</v>
      </c>
      <c r="K268" s="32">
        <v>200</v>
      </c>
      <c r="L268" s="32"/>
      <c r="M268" s="32"/>
      <c r="N268" s="32"/>
      <c r="O268" s="32"/>
      <c r="P268" s="32"/>
      <c r="Q268" s="33" t="s">
        <v>165</v>
      </c>
    </row>
    <row r="269" s="62" customFormat="1" ht="15" customHeight="1" spans="1:17">
      <c r="A269" s="31" t="s">
        <v>1115</v>
      </c>
      <c r="B269" s="108">
        <v>3</v>
      </c>
      <c r="C269" s="33" t="s">
        <v>282</v>
      </c>
      <c r="D269" s="49" t="s">
        <v>77</v>
      </c>
      <c r="E269" s="32">
        <v>3</v>
      </c>
      <c r="F269" s="109"/>
      <c r="G269" s="110"/>
      <c r="H269" s="110"/>
      <c r="I269" s="32">
        <v>45</v>
      </c>
      <c r="J269" s="32">
        <v>30</v>
      </c>
      <c r="K269" s="32">
        <v>30</v>
      </c>
      <c r="L269" s="32">
        <v>0</v>
      </c>
      <c r="M269" s="32">
        <v>15</v>
      </c>
      <c r="N269" s="108"/>
      <c r="O269" s="108"/>
      <c r="P269" s="108"/>
      <c r="Q269" s="59" t="s">
        <v>165</v>
      </c>
    </row>
    <row r="270" s="77" customFormat="1" ht="21" customHeight="1" spans="1:17">
      <c r="A270" s="31" t="s">
        <v>170</v>
      </c>
      <c r="B270" s="47">
        <v>4</v>
      </c>
      <c r="C270" s="33"/>
      <c r="D270" s="49" t="s">
        <v>77</v>
      </c>
      <c r="E270" s="32">
        <f>SUM(E271:E274)</f>
        <v>4</v>
      </c>
      <c r="F270" s="100"/>
      <c r="G270" s="56"/>
      <c r="H270" s="56" t="s">
        <v>24</v>
      </c>
      <c r="I270" s="32">
        <f t="shared" ref="I270:I278" si="58">SUM(J270,N270:P270)</f>
        <v>210</v>
      </c>
      <c r="J270" s="32">
        <f t="shared" ref="J270:J278" si="59">SUM(K270:M270)</f>
        <v>210</v>
      </c>
      <c r="K270" s="32">
        <f t="shared" ref="K270:P270" si="60">SUM(K271:K275)</f>
        <v>210</v>
      </c>
      <c r="L270" s="32">
        <f t="shared" si="60"/>
        <v>0</v>
      </c>
      <c r="M270" s="32">
        <f t="shared" si="60"/>
        <v>0</v>
      </c>
      <c r="N270" s="32">
        <f t="shared" si="60"/>
        <v>0</v>
      </c>
      <c r="O270" s="32">
        <f t="shared" si="60"/>
        <v>0</v>
      </c>
      <c r="P270" s="32">
        <f t="shared" si="60"/>
        <v>0</v>
      </c>
      <c r="Q270" s="33"/>
    </row>
    <row r="271" s="77" customFormat="1" ht="21" customHeight="1" spans="1:17">
      <c r="A271" s="31" t="s">
        <v>2400</v>
      </c>
      <c r="B271" s="47">
        <v>1</v>
      </c>
      <c r="C271" s="33" t="s">
        <v>306</v>
      </c>
      <c r="D271" s="49" t="s">
        <v>77</v>
      </c>
      <c r="E271" s="32">
        <v>1</v>
      </c>
      <c r="F271" s="100" t="s">
        <v>1124</v>
      </c>
      <c r="G271" s="56" t="s">
        <v>556</v>
      </c>
      <c r="H271" s="56" t="s">
        <v>115</v>
      </c>
      <c r="I271" s="32">
        <f t="shared" si="58"/>
        <v>10</v>
      </c>
      <c r="J271" s="32">
        <f t="shared" si="59"/>
        <v>10</v>
      </c>
      <c r="K271" s="32">
        <v>10</v>
      </c>
      <c r="L271" s="32"/>
      <c r="M271" s="32"/>
      <c r="N271" s="32"/>
      <c r="O271" s="32"/>
      <c r="P271" s="32"/>
      <c r="Q271" s="33" t="s">
        <v>165</v>
      </c>
    </row>
    <row r="272" s="77" customFormat="1" ht="22" customHeight="1" spans="1:17">
      <c r="A272" s="31" t="s">
        <v>2401</v>
      </c>
      <c r="B272" s="47">
        <v>1</v>
      </c>
      <c r="C272" s="33" t="s">
        <v>306</v>
      </c>
      <c r="D272" s="49" t="s">
        <v>77</v>
      </c>
      <c r="E272" s="32">
        <v>1</v>
      </c>
      <c r="F272" s="100" t="s">
        <v>1124</v>
      </c>
      <c r="G272" s="56" t="s">
        <v>556</v>
      </c>
      <c r="H272" s="56" t="s">
        <v>115</v>
      </c>
      <c r="I272" s="32">
        <f t="shared" si="58"/>
        <v>20</v>
      </c>
      <c r="J272" s="32">
        <f t="shared" si="59"/>
        <v>20</v>
      </c>
      <c r="K272" s="32">
        <v>20</v>
      </c>
      <c r="L272" s="32"/>
      <c r="M272" s="32"/>
      <c r="N272" s="32"/>
      <c r="O272" s="32"/>
      <c r="P272" s="32"/>
      <c r="Q272" s="33" t="s">
        <v>165</v>
      </c>
    </row>
    <row r="273" s="77" customFormat="1" ht="22" customHeight="1" spans="1:17">
      <c r="A273" s="31" t="s">
        <v>2402</v>
      </c>
      <c r="B273" s="47">
        <v>1</v>
      </c>
      <c r="C273" s="33" t="s">
        <v>282</v>
      </c>
      <c r="D273" s="49" t="s">
        <v>77</v>
      </c>
      <c r="E273" s="32">
        <v>1</v>
      </c>
      <c r="F273" s="100" t="s">
        <v>1119</v>
      </c>
      <c r="G273" s="56" t="s">
        <v>556</v>
      </c>
      <c r="H273" s="33" t="s">
        <v>115</v>
      </c>
      <c r="I273" s="32">
        <f t="shared" si="58"/>
        <v>30</v>
      </c>
      <c r="J273" s="32">
        <f t="shared" si="59"/>
        <v>30</v>
      </c>
      <c r="K273" s="32">
        <v>30</v>
      </c>
      <c r="L273" s="32"/>
      <c r="M273" s="32"/>
      <c r="N273" s="32"/>
      <c r="O273" s="32"/>
      <c r="P273" s="32"/>
      <c r="Q273" s="33" t="s">
        <v>165</v>
      </c>
    </row>
    <row r="274" s="77" customFormat="1" ht="22" customHeight="1" spans="1:17">
      <c r="A274" s="31" t="s">
        <v>2403</v>
      </c>
      <c r="B274" s="47">
        <v>1</v>
      </c>
      <c r="C274" s="33" t="s">
        <v>282</v>
      </c>
      <c r="D274" s="49" t="s">
        <v>77</v>
      </c>
      <c r="E274" s="32">
        <v>1</v>
      </c>
      <c r="F274" s="100" t="s">
        <v>1119</v>
      </c>
      <c r="G274" s="56" t="s">
        <v>556</v>
      </c>
      <c r="H274" s="33" t="s">
        <v>115</v>
      </c>
      <c r="I274" s="32">
        <f t="shared" si="58"/>
        <v>30</v>
      </c>
      <c r="J274" s="32">
        <f t="shared" si="59"/>
        <v>30</v>
      </c>
      <c r="K274" s="32">
        <v>30</v>
      </c>
      <c r="L274" s="32"/>
      <c r="M274" s="32"/>
      <c r="N274" s="32"/>
      <c r="O274" s="32"/>
      <c r="P274" s="32"/>
      <c r="Q274" s="33" t="s">
        <v>165</v>
      </c>
    </row>
    <row r="275" s="6" customFormat="1" ht="127" customHeight="1" spans="1:17">
      <c r="A275" s="31" t="s">
        <v>1144</v>
      </c>
      <c r="B275" s="47">
        <v>1</v>
      </c>
      <c r="C275" s="33"/>
      <c r="D275" s="49" t="s">
        <v>77</v>
      </c>
      <c r="E275" s="32">
        <v>40</v>
      </c>
      <c r="F275" s="100" t="s">
        <v>2404</v>
      </c>
      <c r="G275" s="56"/>
      <c r="H275" s="56"/>
      <c r="I275" s="32">
        <f t="shared" si="58"/>
        <v>120</v>
      </c>
      <c r="J275" s="32">
        <f t="shared" si="59"/>
        <v>120</v>
      </c>
      <c r="K275" s="32">
        <v>120</v>
      </c>
      <c r="L275" s="32"/>
      <c r="M275" s="32"/>
      <c r="N275" s="32"/>
      <c r="O275" s="32"/>
      <c r="P275" s="32"/>
      <c r="Q275" s="33"/>
    </row>
    <row r="276" s="77" customFormat="1" ht="16" customHeight="1" spans="1:17">
      <c r="A276" s="31" t="s">
        <v>172</v>
      </c>
      <c r="B276" s="32">
        <f>SUM(B277:B278)</f>
        <v>2</v>
      </c>
      <c r="C276" s="33"/>
      <c r="D276" s="49" t="s">
        <v>118</v>
      </c>
      <c r="E276" s="32">
        <f>SUM(E277:E278)</f>
        <v>235</v>
      </c>
      <c r="F276" s="100"/>
      <c r="G276" s="56"/>
      <c r="H276" s="56" t="s">
        <v>24</v>
      </c>
      <c r="I276" s="32">
        <f t="shared" si="58"/>
        <v>40</v>
      </c>
      <c r="J276" s="32">
        <f t="shared" si="59"/>
        <v>40</v>
      </c>
      <c r="K276" s="32">
        <f t="shared" ref="K276:P276" si="61">SUM(K277:K278)</f>
        <v>40</v>
      </c>
      <c r="L276" s="32">
        <f t="shared" si="61"/>
        <v>0</v>
      </c>
      <c r="M276" s="32">
        <f t="shared" si="61"/>
        <v>0</v>
      </c>
      <c r="N276" s="32">
        <f t="shared" si="61"/>
        <v>0</v>
      </c>
      <c r="O276" s="32">
        <f t="shared" si="61"/>
        <v>0</v>
      </c>
      <c r="P276" s="32">
        <f t="shared" si="61"/>
        <v>0</v>
      </c>
      <c r="Q276" s="33"/>
    </row>
    <row r="277" s="77" customFormat="1" ht="16" customHeight="1" spans="1:17">
      <c r="A277" s="31" t="s">
        <v>1146</v>
      </c>
      <c r="B277" s="47">
        <v>1</v>
      </c>
      <c r="C277" s="33"/>
      <c r="D277" s="49" t="s">
        <v>118</v>
      </c>
      <c r="E277" s="32">
        <v>20</v>
      </c>
      <c r="F277" s="100"/>
      <c r="G277" s="56"/>
      <c r="H277" s="56"/>
      <c r="I277" s="32">
        <f t="shared" si="58"/>
        <v>20</v>
      </c>
      <c r="J277" s="32">
        <f t="shared" si="59"/>
        <v>20</v>
      </c>
      <c r="K277" s="32">
        <v>20</v>
      </c>
      <c r="L277" s="32"/>
      <c r="M277" s="32"/>
      <c r="N277" s="32"/>
      <c r="O277" s="32"/>
      <c r="P277" s="32"/>
      <c r="Q277" s="33"/>
    </row>
    <row r="278" s="74" customFormat="1" ht="19" customHeight="1" spans="1:17">
      <c r="A278" s="31" t="s">
        <v>1147</v>
      </c>
      <c r="B278" s="47">
        <v>1</v>
      </c>
      <c r="C278" s="33"/>
      <c r="D278" s="49" t="s">
        <v>118</v>
      </c>
      <c r="E278" s="32">
        <v>215</v>
      </c>
      <c r="F278" s="100"/>
      <c r="G278" s="56"/>
      <c r="H278" s="56"/>
      <c r="I278" s="32">
        <f t="shared" si="58"/>
        <v>20</v>
      </c>
      <c r="J278" s="32">
        <f t="shared" si="59"/>
        <v>20</v>
      </c>
      <c r="K278" s="32">
        <v>20</v>
      </c>
      <c r="L278" s="32"/>
      <c r="M278" s="32"/>
      <c r="N278" s="32"/>
      <c r="O278" s="32"/>
      <c r="P278" s="32"/>
      <c r="Q278" s="33"/>
    </row>
    <row r="279" s="6" customFormat="1" ht="16" customHeight="1" spans="1:17">
      <c r="A279" s="26" t="s">
        <v>174</v>
      </c>
      <c r="B279" s="27">
        <f>SUM(B280,B298,B284)</f>
        <v>19</v>
      </c>
      <c r="C279" s="23" t="s">
        <v>24</v>
      </c>
      <c r="D279" s="25" t="s">
        <v>24</v>
      </c>
      <c r="E279" s="94" t="s">
        <v>24</v>
      </c>
      <c r="F279" s="105"/>
      <c r="G279" s="99"/>
      <c r="H279" s="99" t="s">
        <v>24</v>
      </c>
      <c r="I279" s="27">
        <f t="shared" ref="I279:I294" si="62">SUM(J279,N279:P279)</f>
        <v>18701.23</v>
      </c>
      <c r="J279" s="27">
        <f t="shared" ref="J279:J294" si="63">SUM(K279:M279)</f>
        <v>18041.23</v>
      </c>
      <c r="K279" s="27">
        <f t="shared" ref="K279:P279" si="64">SUM(K280,K298,K284)</f>
        <v>14357.9</v>
      </c>
      <c r="L279" s="27">
        <f t="shared" si="64"/>
        <v>2068.52</v>
      </c>
      <c r="M279" s="27">
        <f t="shared" si="64"/>
        <v>1614.81</v>
      </c>
      <c r="N279" s="27">
        <f t="shared" si="64"/>
        <v>0</v>
      </c>
      <c r="O279" s="27">
        <f t="shared" si="64"/>
        <v>0</v>
      </c>
      <c r="P279" s="27">
        <f t="shared" si="64"/>
        <v>660</v>
      </c>
      <c r="Q279" s="28"/>
    </row>
    <row r="280" s="6" customFormat="1" customHeight="1" spans="1:17">
      <c r="A280" s="31" t="s">
        <v>175</v>
      </c>
      <c r="B280" s="32">
        <f>B281+B282</f>
        <v>2</v>
      </c>
      <c r="C280" s="33"/>
      <c r="D280" s="49"/>
      <c r="E280" s="55">
        <f>SUM(E281:E282)</f>
        <v>5</v>
      </c>
      <c r="F280" s="31"/>
      <c r="G280" s="34"/>
      <c r="H280" s="33" t="s">
        <v>24</v>
      </c>
      <c r="I280" s="32">
        <f t="shared" si="62"/>
        <v>9000</v>
      </c>
      <c r="J280" s="32">
        <f t="shared" si="63"/>
        <v>8500</v>
      </c>
      <c r="K280" s="32">
        <f t="shared" ref="K280:P280" si="65">K281+K282</f>
        <v>8000</v>
      </c>
      <c r="L280" s="32">
        <f t="shared" si="65"/>
        <v>500</v>
      </c>
      <c r="M280" s="32">
        <f t="shared" si="65"/>
        <v>0</v>
      </c>
      <c r="N280" s="32">
        <f t="shared" si="65"/>
        <v>0</v>
      </c>
      <c r="O280" s="32">
        <f t="shared" si="65"/>
        <v>0</v>
      </c>
      <c r="P280" s="32">
        <f t="shared" si="65"/>
        <v>500</v>
      </c>
      <c r="Q280" s="33"/>
    </row>
    <row r="281" s="6" customFormat="1" ht="9.5" spans="1:17">
      <c r="A281" s="31" t="s">
        <v>176</v>
      </c>
      <c r="B281" s="36">
        <v>1</v>
      </c>
      <c r="C281" s="111" t="s">
        <v>282</v>
      </c>
      <c r="D281" s="112" t="s">
        <v>30</v>
      </c>
      <c r="E281" s="113">
        <v>5</v>
      </c>
      <c r="F281" s="37" t="s">
        <v>2405</v>
      </c>
      <c r="G281" s="38"/>
      <c r="H281" s="36"/>
      <c r="I281" s="32">
        <f t="shared" si="62"/>
        <v>8000</v>
      </c>
      <c r="J281" s="32">
        <f t="shared" si="63"/>
        <v>8000</v>
      </c>
      <c r="K281" s="32">
        <v>8000</v>
      </c>
      <c r="L281" s="42"/>
      <c r="M281" s="42"/>
      <c r="N281" s="42"/>
      <c r="O281" s="42"/>
      <c r="P281" s="42"/>
      <c r="Q281" s="36" t="s">
        <v>63</v>
      </c>
    </row>
    <row r="282" s="3" customFormat="1" ht="18" customHeight="1" spans="1:17">
      <c r="A282" s="31" t="s">
        <v>178</v>
      </c>
      <c r="B282" s="47">
        <f>SUM(B283:B283)</f>
        <v>1</v>
      </c>
      <c r="C282" s="33"/>
      <c r="D282" s="49" t="s">
        <v>30</v>
      </c>
      <c r="E282" s="55"/>
      <c r="F282" s="31"/>
      <c r="G282" s="34"/>
      <c r="H282" s="33" t="s">
        <v>24</v>
      </c>
      <c r="I282" s="32">
        <f t="shared" si="62"/>
        <v>1000</v>
      </c>
      <c r="J282" s="32">
        <f t="shared" si="63"/>
        <v>500</v>
      </c>
      <c r="K282" s="32">
        <f t="shared" ref="K282:Q282" si="66">SUM(K283:K283)</f>
        <v>0</v>
      </c>
      <c r="L282" s="32">
        <f t="shared" si="66"/>
        <v>500</v>
      </c>
      <c r="M282" s="32">
        <f t="shared" si="66"/>
        <v>0</v>
      </c>
      <c r="N282" s="32">
        <f t="shared" si="66"/>
        <v>0</v>
      </c>
      <c r="O282" s="32">
        <f t="shared" si="66"/>
        <v>0</v>
      </c>
      <c r="P282" s="32">
        <f t="shared" si="66"/>
        <v>500</v>
      </c>
      <c r="Q282" s="119">
        <f t="shared" si="66"/>
        <v>0</v>
      </c>
    </row>
    <row r="283" s="6" customFormat="1" ht="15" customHeight="1" spans="1:17">
      <c r="A283" s="31" t="s">
        <v>1149</v>
      </c>
      <c r="B283" s="47">
        <v>1</v>
      </c>
      <c r="C283" s="33" t="s">
        <v>282</v>
      </c>
      <c r="D283" s="49" t="s">
        <v>30</v>
      </c>
      <c r="E283" s="55">
        <v>0.5</v>
      </c>
      <c r="F283" s="31" t="s">
        <v>681</v>
      </c>
      <c r="G283" s="33" t="s">
        <v>556</v>
      </c>
      <c r="H283" s="33"/>
      <c r="I283" s="32">
        <f t="shared" si="62"/>
        <v>1000</v>
      </c>
      <c r="J283" s="32">
        <f t="shared" si="63"/>
        <v>500</v>
      </c>
      <c r="K283" s="32"/>
      <c r="L283" s="32">
        <v>500</v>
      </c>
      <c r="M283" s="32"/>
      <c r="N283" s="32"/>
      <c r="O283" s="32"/>
      <c r="P283" s="32">
        <v>500</v>
      </c>
      <c r="Q283" s="33" t="s">
        <v>54</v>
      </c>
    </row>
    <row r="284" s="6" customFormat="1" ht="9.5" spans="1:17">
      <c r="A284" s="31" t="s">
        <v>180</v>
      </c>
      <c r="B284" s="32">
        <f>SUM(B285,B297)</f>
        <v>9</v>
      </c>
      <c r="C284" s="33"/>
      <c r="D284" s="49"/>
      <c r="E284" s="55"/>
      <c r="F284" s="31"/>
      <c r="G284" s="34"/>
      <c r="H284" s="33" t="s">
        <v>24</v>
      </c>
      <c r="I284" s="32">
        <f t="shared" si="62"/>
        <v>5014.83</v>
      </c>
      <c r="J284" s="32">
        <f t="shared" si="63"/>
        <v>5014.83</v>
      </c>
      <c r="K284" s="32">
        <f>SUM(K285,K297)</f>
        <v>2200</v>
      </c>
      <c r="L284" s="32">
        <f t="shared" ref="K284:P284" si="67">L285+L297</f>
        <v>1200.02</v>
      </c>
      <c r="M284" s="32">
        <f t="shared" si="67"/>
        <v>1614.81</v>
      </c>
      <c r="N284" s="32">
        <f t="shared" si="67"/>
        <v>0</v>
      </c>
      <c r="O284" s="32">
        <f t="shared" si="67"/>
        <v>0</v>
      </c>
      <c r="P284" s="32">
        <f t="shared" si="67"/>
        <v>0</v>
      </c>
      <c r="Q284" s="36" t="s">
        <v>63</v>
      </c>
    </row>
    <row r="285" s="6" customFormat="1" ht="16" customHeight="1" spans="1:17">
      <c r="A285" s="31" t="s">
        <v>181</v>
      </c>
      <c r="B285" s="32">
        <f>B286+B293</f>
        <v>9</v>
      </c>
      <c r="C285" s="33"/>
      <c r="D285" s="49"/>
      <c r="E285" s="55"/>
      <c r="F285" s="31"/>
      <c r="G285" s="34"/>
      <c r="H285" s="33" t="s">
        <v>24</v>
      </c>
      <c r="I285" s="32">
        <f t="shared" si="62"/>
        <v>5014.83</v>
      </c>
      <c r="J285" s="32">
        <f t="shared" si="63"/>
        <v>5014.83</v>
      </c>
      <c r="K285" s="32">
        <f t="shared" ref="K285:P285" si="68">K286+K293</f>
        <v>2200</v>
      </c>
      <c r="L285" s="32">
        <f t="shared" si="68"/>
        <v>1200.02</v>
      </c>
      <c r="M285" s="32">
        <f t="shared" si="68"/>
        <v>1614.81</v>
      </c>
      <c r="N285" s="32">
        <f t="shared" si="68"/>
        <v>0</v>
      </c>
      <c r="O285" s="32">
        <f t="shared" si="68"/>
        <v>0</v>
      </c>
      <c r="P285" s="32">
        <f t="shared" si="68"/>
        <v>0</v>
      </c>
      <c r="Q285" s="36" t="s">
        <v>63</v>
      </c>
    </row>
    <row r="286" s="5" customFormat="1" ht="23" customHeight="1" spans="1:17">
      <c r="A286" s="31" t="s">
        <v>182</v>
      </c>
      <c r="B286" s="32">
        <f>SUM(B287:B292)</f>
        <v>6</v>
      </c>
      <c r="C286" s="33"/>
      <c r="D286" s="49" t="s">
        <v>183</v>
      </c>
      <c r="E286" s="55"/>
      <c r="F286" s="31"/>
      <c r="G286" s="34"/>
      <c r="H286" s="33" t="s">
        <v>24</v>
      </c>
      <c r="I286" s="32">
        <f t="shared" si="62"/>
        <v>3029.62</v>
      </c>
      <c r="J286" s="32">
        <f t="shared" si="63"/>
        <v>3029.62</v>
      </c>
      <c r="K286" s="32">
        <f t="shared" ref="K286:P286" si="69">SUM(K287:K292)</f>
        <v>2200</v>
      </c>
      <c r="L286" s="32">
        <f t="shared" si="69"/>
        <v>414.81</v>
      </c>
      <c r="M286" s="32">
        <f t="shared" si="69"/>
        <v>414.81</v>
      </c>
      <c r="N286" s="32">
        <f t="shared" si="69"/>
        <v>0</v>
      </c>
      <c r="O286" s="32">
        <f t="shared" si="69"/>
        <v>0</v>
      </c>
      <c r="P286" s="32">
        <f t="shared" si="69"/>
        <v>0</v>
      </c>
      <c r="Q286" s="33"/>
    </row>
    <row r="287" s="5" customFormat="1" ht="23" customHeight="1" spans="1:17">
      <c r="A287" s="31" t="s">
        <v>1152</v>
      </c>
      <c r="B287" s="32">
        <v>1</v>
      </c>
      <c r="C287" s="33"/>
      <c r="D287" s="33"/>
      <c r="E287" s="33"/>
      <c r="F287" s="31" t="s">
        <v>2406</v>
      </c>
      <c r="G287" s="33" t="s">
        <v>556</v>
      </c>
      <c r="H287" s="33"/>
      <c r="I287" s="32">
        <v>248.2</v>
      </c>
      <c r="J287" s="32">
        <v>248.2</v>
      </c>
      <c r="K287" s="32"/>
      <c r="L287" s="32">
        <v>124.1</v>
      </c>
      <c r="M287" s="32">
        <v>124.1</v>
      </c>
      <c r="N287" s="118"/>
      <c r="O287" s="118"/>
      <c r="P287" s="118"/>
      <c r="Q287" s="33" t="s">
        <v>469</v>
      </c>
    </row>
    <row r="288" s="5" customFormat="1" ht="23" customHeight="1" spans="1:17">
      <c r="A288" s="31" t="s">
        <v>2407</v>
      </c>
      <c r="B288" s="32">
        <v>1</v>
      </c>
      <c r="C288" s="33"/>
      <c r="D288" s="33"/>
      <c r="E288" s="33"/>
      <c r="F288" s="31" t="s">
        <v>2408</v>
      </c>
      <c r="G288" s="33" t="s">
        <v>556</v>
      </c>
      <c r="H288" s="33"/>
      <c r="I288" s="32">
        <v>81.41</v>
      </c>
      <c r="J288" s="32">
        <v>81.41</v>
      </c>
      <c r="K288" s="32"/>
      <c r="L288" s="32">
        <v>40.71</v>
      </c>
      <c r="M288" s="32">
        <v>40.71</v>
      </c>
      <c r="N288" s="118"/>
      <c r="O288" s="118"/>
      <c r="P288" s="118"/>
      <c r="Q288" s="33" t="s">
        <v>469</v>
      </c>
    </row>
    <row r="289" s="5" customFormat="1" ht="23" customHeight="1" spans="1:17">
      <c r="A289" s="31" t="s">
        <v>682</v>
      </c>
      <c r="B289" s="32">
        <v>1</v>
      </c>
      <c r="C289" s="33"/>
      <c r="D289" s="33"/>
      <c r="E289" s="33"/>
      <c r="F289" s="31" t="s">
        <v>2409</v>
      </c>
      <c r="G289" s="33" t="s">
        <v>556</v>
      </c>
      <c r="H289" s="33"/>
      <c r="I289" s="32">
        <v>250</v>
      </c>
      <c r="J289" s="32">
        <v>250</v>
      </c>
      <c r="K289" s="32"/>
      <c r="L289" s="32">
        <v>125</v>
      </c>
      <c r="M289" s="32">
        <v>125</v>
      </c>
      <c r="N289" s="118"/>
      <c r="O289" s="118"/>
      <c r="P289" s="118"/>
      <c r="Q289" s="33" t="s">
        <v>469</v>
      </c>
    </row>
    <row r="290" s="5" customFormat="1" ht="23" customHeight="1" spans="1:17">
      <c r="A290" s="31" t="s">
        <v>682</v>
      </c>
      <c r="B290" s="32">
        <v>1</v>
      </c>
      <c r="C290" s="33"/>
      <c r="D290" s="33"/>
      <c r="E290" s="33"/>
      <c r="F290" s="31" t="s">
        <v>2410</v>
      </c>
      <c r="G290" s="33" t="s">
        <v>556</v>
      </c>
      <c r="H290" s="33"/>
      <c r="I290" s="32">
        <v>250</v>
      </c>
      <c r="J290" s="32">
        <v>250</v>
      </c>
      <c r="K290" s="32"/>
      <c r="L290" s="32">
        <v>125</v>
      </c>
      <c r="M290" s="32">
        <v>125</v>
      </c>
      <c r="N290" s="118"/>
      <c r="O290" s="118"/>
      <c r="P290" s="118"/>
      <c r="Q290" s="33" t="s">
        <v>469</v>
      </c>
    </row>
    <row r="291" s="5" customFormat="1" ht="23" customHeight="1" spans="1:17">
      <c r="A291" s="31" t="s">
        <v>682</v>
      </c>
      <c r="B291" s="32">
        <v>1</v>
      </c>
      <c r="C291" s="33"/>
      <c r="D291" s="33"/>
      <c r="E291" s="33"/>
      <c r="F291" s="31" t="s">
        <v>2411</v>
      </c>
      <c r="G291" s="33" t="s">
        <v>556</v>
      </c>
      <c r="H291" s="33"/>
      <c r="I291" s="32">
        <v>700</v>
      </c>
      <c r="J291" s="32">
        <v>700</v>
      </c>
      <c r="K291" s="32">
        <v>700</v>
      </c>
      <c r="L291" s="32"/>
      <c r="M291" s="32"/>
      <c r="N291" s="118"/>
      <c r="O291" s="118"/>
      <c r="P291" s="118"/>
      <c r="Q291" s="33" t="s">
        <v>469</v>
      </c>
    </row>
    <row r="292" s="6" customFormat="1" ht="16" customHeight="1" spans="1:17">
      <c r="A292" s="31" t="s">
        <v>682</v>
      </c>
      <c r="B292" s="32">
        <v>1</v>
      </c>
      <c r="C292" s="33"/>
      <c r="D292" s="33"/>
      <c r="E292" s="33"/>
      <c r="F292" s="31" t="s">
        <v>2412</v>
      </c>
      <c r="G292" s="33" t="s">
        <v>556</v>
      </c>
      <c r="H292" s="33"/>
      <c r="I292" s="32">
        <v>1500</v>
      </c>
      <c r="J292" s="32">
        <v>1500</v>
      </c>
      <c r="K292" s="32">
        <v>1500</v>
      </c>
      <c r="L292" s="32"/>
      <c r="M292" s="32"/>
      <c r="N292" s="118"/>
      <c r="O292" s="118"/>
      <c r="P292" s="118"/>
      <c r="Q292" s="33" t="s">
        <v>469</v>
      </c>
    </row>
    <row r="293" s="5" customFormat="1" ht="22" customHeight="1" spans="1:17">
      <c r="A293" s="31" t="s">
        <v>184</v>
      </c>
      <c r="B293" s="32">
        <f>SUM(B294:B296)</f>
        <v>3</v>
      </c>
      <c r="C293" s="33"/>
      <c r="D293" s="33" t="s">
        <v>30</v>
      </c>
      <c r="E293" s="33"/>
      <c r="F293" s="31"/>
      <c r="G293" s="33"/>
      <c r="H293" s="33" t="s">
        <v>24</v>
      </c>
      <c r="I293" s="32">
        <f>SUM(J293,N293:P293)</f>
        <v>1985.21</v>
      </c>
      <c r="J293" s="32">
        <f>SUM(K293:M293)</f>
        <v>1985.21</v>
      </c>
      <c r="K293" s="32">
        <f t="shared" ref="K293:P293" si="70">SUM(K294:K296)</f>
        <v>0</v>
      </c>
      <c r="L293" s="32">
        <f t="shared" si="70"/>
        <v>785.21</v>
      </c>
      <c r="M293" s="32">
        <f t="shared" si="70"/>
        <v>1200</v>
      </c>
      <c r="N293" s="32">
        <f t="shared" si="70"/>
        <v>0</v>
      </c>
      <c r="O293" s="32">
        <f t="shared" si="70"/>
        <v>0</v>
      </c>
      <c r="P293" s="32">
        <f t="shared" si="70"/>
        <v>0</v>
      </c>
      <c r="Q293" s="33"/>
    </row>
    <row r="294" s="5" customFormat="1" ht="24" customHeight="1" spans="1:17">
      <c r="A294" s="31" t="s">
        <v>687</v>
      </c>
      <c r="B294" s="32">
        <v>1</v>
      </c>
      <c r="C294" s="33"/>
      <c r="D294" s="33"/>
      <c r="E294" s="33"/>
      <c r="F294" s="31" t="s">
        <v>1171</v>
      </c>
      <c r="G294" s="33" t="s">
        <v>556</v>
      </c>
      <c r="H294" s="33"/>
      <c r="I294" s="32">
        <f>SUM(J294,N294:P294)</f>
        <v>535</v>
      </c>
      <c r="J294" s="32">
        <f>SUM(K294:M294)</f>
        <v>535</v>
      </c>
      <c r="K294" s="32"/>
      <c r="L294" s="32"/>
      <c r="M294" s="32">
        <v>535</v>
      </c>
      <c r="N294" s="33"/>
      <c r="O294" s="33"/>
      <c r="P294" s="33"/>
      <c r="Q294" s="33" t="s">
        <v>469</v>
      </c>
    </row>
    <row r="295" s="5" customFormat="1" ht="24" customHeight="1" spans="1:17">
      <c r="A295" s="31" t="s">
        <v>687</v>
      </c>
      <c r="B295" s="32">
        <v>1</v>
      </c>
      <c r="C295" s="33"/>
      <c r="D295" s="33"/>
      <c r="E295" s="33"/>
      <c r="F295" s="31" t="s">
        <v>1172</v>
      </c>
      <c r="G295" s="33" t="s">
        <v>556</v>
      </c>
      <c r="H295" s="33"/>
      <c r="I295" s="32">
        <f>SUM(J295,N295:P295)</f>
        <v>665</v>
      </c>
      <c r="J295" s="32">
        <f>SUM(K295:M295)</f>
        <v>665</v>
      </c>
      <c r="K295" s="32"/>
      <c r="L295" s="32"/>
      <c r="M295" s="32">
        <v>665</v>
      </c>
      <c r="N295" s="33"/>
      <c r="O295" s="33"/>
      <c r="P295" s="33"/>
      <c r="Q295" s="33" t="s">
        <v>469</v>
      </c>
    </row>
    <row r="296" s="6" customFormat="1" ht="15" customHeight="1" spans="1:17">
      <c r="A296" s="31" t="s">
        <v>1173</v>
      </c>
      <c r="B296" s="32">
        <v>1</v>
      </c>
      <c r="C296" s="33"/>
      <c r="D296" s="33"/>
      <c r="E296" s="33"/>
      <c r="F296" s="31" t="s">
        <v>1174</v>
      </c>
      <c r="G296" s="33" t="s">
        <v>556</v>
      </c>
      <c r="H296" s="33"/>
      <c r="I296" s="32">
        <v>785.21</v>
      </c>
      <c r="J296" s="32"/>
      <c r="K296" s="32"/>
      <c r="L296" s="32">
        <v>785.21</v>
      </c>
      <c r="M296" s="32"/>
      <c r="N296" s="33"/>
      <c r="O296" s="33"/>
      <c r="P296" s="33"/>
      <c r="Q296" s="31"/>
    </row>
    <row r="297" s="6" customFormat="1" ht="20" customHeight="1" spans="1:17">
      <c r="A297" s="31" t="s">
        <v>185</v>
      </c>
      <c r="B297" s="32"/>
      <c r="C297" s="33"/>
      <c r="D297" s="33" t="s">
        <v>30</v>
      </c>
      <c r="E297" s="33"/>
      <c r="F297" s="31"/>
      <c r="G297" s="33"/>
      <c r="H297" s="33" t="s">
        <v>24</v>
      </c>
      <c r="I297" s="32">
        <f t="shared" ref="I297:I302" si="71">SUM(J297,N297:P297)</f>
        <v>0</v>
      </c>
      <c r="J297" s="32">
        <f t="shared" ref="J297:J302" si="72">SUM(K297:M297)</f>
        <v>0</v>
      </c>
      <c r="K297" s="32"/>
      <c r="L297" s="32"/>
      <c r="M297" s="32"/>
      <c r="N297" s="32"/>
      <c r="O297" s="32"/>
      <c r="P297" s="32"/>
      <c r="Q297" s="33"/>
    </row>
    <row r="298" s="6" customFormat="1" ht="23" customHeight="1" spans="1:17">
      <c r="A298" s="31" t="s">
        <v>186</v>
      </c>
      <c r="B298" s="32">
        <f>SUM(B299:B304)</f>
        <v>8</v>
      </c>
      <c r="C298" s="94" t="s">
        <v>24</v>
      </c>
      <c r="D298" s="33" t="s">
        <v>183</v>
      </c>
      <c r="E298" s="94" t="s">
        <v>24</v>
      </c>
      <c r="F298" s="31"/>
      <c r="G298" s="33"/>
      <c r="H298" s="33" t="s">
        <v>24</v>
      </c>
      <c r="I298" s="32">
        <f t="shared" si="71"/>
        <v>4686.4</v>
      </c>
      <c r="J298" s="32">
        <f t="shared" si="72"/>
        <v>4526.4</v>
      </c>
      <c r="K298" s="32">
        <f t="shared" ref="K298:P298" si="73">SUM(K299:K304)</f>
        <v>4157.9</v>
      </c>
      <c r="L298" s="32">
        <f t="shared" si="73"/>
        <v>368.5</v>
      </c>
      <c r="M298" s="32">
        <f t="shared" si="73"/>
        <v>0</v>
      </c>
      <c r="N298" s="32">
        <f t="shared" si="73"/>
        <v>0</v>
      </c>
      <c r="O298" s="32">
        <f t="shared" si="73"/>
        <v>0</v>
      </c>
      <c r="P298" s="32">
        <f t="shared" si="73"/>
        <v>160</v>
      </c>
      <c r="Q298" s="33"/>
    </row>
    <row r="299" s="6" customFormat="1" ht="18" customHeight="1" spans="1:17">
      <c r="A299" s="31" t="s">
        <v>1175</v>
      </c>
      <c r="B299" s="32">
        <v>1</v>
      </c>
      <c r="C299" s="33" t="s">
        <v>282</v>
      </c>
      <c r="D299" s="33" t="s">
        <v>482</v>
      </c>
      <c r="E299" s="33">
        <v>800</v>
      </c>
      <c r="F299" s="31" t="s">
        <v>1176</v>
      </c>
      <c r="G299" s="33"/>
      <c r="H299" s="33"/>
      <c r="I299" s="32">
        <f t="shared" si="71"/>
        <v>212</v>
      </c>
      <c r="J299" s="32">
        <f t="shared" si="72"/>
        <v>52</v>
      </c>
      <c r="K299" s="32"/>
      <c r="L299" s="32">
        <v>52</v>
      </c>
      <c r="M299" s="32"/>
      <c r="N299" s="32"/>
      <c r="O299" s="32"/>
      <c r="P299" s="32">
        <v>160</v>
      </c>
      <c r="Q299" s="36" t="s">
        <v>63</v>
      </c>
    </row>
    <row r="300" s="6" customFormat="1" ht="16" customHeight="1" spans="1:17">
      <c r="A300" s="31" t="s">
        <v>1177</v>
      </c>
      <c r="B300" s="32">
        <v>1</v>
      </c>
      <c r="C300" s="33" t="s">
        <v>282</v>
      </c>
      <c r="D300" s="33" t="s">
        <v>30</v>
      </c>
      <c r="E300" s="33">
        <v>76.84</v>
      </c>
      <c r="F300" s="31" t="s">
        <v>485</v>
      </c>
      <c r="G300" s="33"/>
      <c r="H300" s="33"/>
      <c r="I300" s="32">
        <f t="shared" si="71"/>
        <v>768.4</v>
      </c>
      <c r="J300" s="32">
        <f t="shared" si="72"/>
        <v>768.4</v>
      </c>
      <c r="K300" s="32">
        <v>751.9</v>
      </c>
      <c r="L300" s="32">
        <v>16.5</v>
      </c>
      <c r="M300" s="32"/>
      <c r="N300" s="32"/>
      <c r="O300" s="32"/>
      <c r="P300" s="32"/>
      <c r="Q300" s="36" t="s">
        <v>63</v>
      </c>
    </row>
    <row r="301" s="6" customFormat="1" customHeight="1" spans="1:17">
      <c r="A301" s="31" t="s">
        <v>1178</v>
      </c>
      <c r="B301" s="32">
        <f>B302+B304</f>
        <v>2</v>
      </c>
      <c r="C301" s="33"/>
      <c r="D301" s="33"/>
      <c r="E301" s="33"/>
      <c r="F301" s="31"/>
      <c r="G301" s="33"/>
      <c r="H301" s="33"/>
      <c r="I301" s="32">
        <f t="shared" si="71"/>
        <v>1553</v>
      </c>
      <c r="J301" s="32">
        <f t="shared" si="72"/>
        <v>1553</v>
      </c>
      <c r="K301" s="32">
        <f t="shared" ref="K301:P301" si="74">K302+K304</f>
        <v>1553</v>
      </c>
      <c r="L301" s="32">
        <f t="shared" si="74"/>
        <v>0</v>
      </c>
      <c r="M301" s="32">
        <f t="shared" si="74"/>
        <v>0</v>
      </c>
      <c r="N301" s="32">
        <f t="shared" si="74"/>
        <v>0</v>
      </c>
      <c r="O301" s="32">
        <f t="shared" si="74"/>
        <v>0</v>
      </c>
      <c r="P301" s="32">
        <f t="shared" si="74"/>
        <v>0</v>
      </c>
      <c r="Q301" s="36" t="s">
        <v>63</v>
      </c>
    </row>
    <row r="302" s="6" customFormat="1" ht="13" customHeight="1" spans="1:17">
      <c r="A302" s="31" t="s">
        <v>2413</v>
      </c>
      <c r="B302" s="32">
        <v>1</v>
      </c>
      <c r="C302" s="33" t="s">
        <v>282</v>
      </c>
      <c r="D302" s="33" t="s">
        <v>30</v>
      </c>
      <c r="E302" s="33">
        <v>493.86</v>
      </c>
      <c r="F302" s="31" t="s">
        <v>489</v>
      </c>
      <c r="G302" s="33"/>
      <c r="H302" s="33"/>
      <c r="I302" s="32">
        <f t="shared" si="71"/>
        <v>1503</v>
      </c>
      <c r="J302" s="32">
        <f t="shared" si="72"/>
        <v>1503</v>
      </c>
      <c r="K302" s="32">
        <v>1503</v>
      </c>
      <c r="L302" s="32"/>
      <c r="M302" s="32"/>
      <c r="N302" s="32"/>
      <c r="O302" s="32"/>
      <c r="P302" s="32"/>
      <c r="Q302" s="36" t="s">
        <v>63</v>
      </c>
    </row>
    <row r="303" s="6" customFormat="1" ht="23" customHeight="1" spans="1:17">
      <c r="A303" s="31" t="s">
        <v>486</v>
      </c>
      <c r="B303" s="32">
        <v>2</v>
      </c>
      <c r="C303" s="33" t="s">
        <v>282</v>
      </c>
      <c r="D303" s="33" t="s">
        <v>30</v>
      </c>
      <c r="E303" s="33">
        <v>105</v>
      </c>
      <c r="F303" s="31" t="s">
        <v>2414</v>
      </c>
      <c r="G303" s="33"/>
      <c r="H303" s="33"/>
      <c r="I303" s="33">
        <v>600</v>
      </c>
      <c r="J303" s="33">
        <v>600</v>
      </c>
      <c r="K303" s="36">
        <v>300</v>
      </c>
      <c r="L303" s="47">
        <v>300</v>
      </c>
      <c r="M303" s="47"/>
      <c r="N303" s="47"/>
      <c r="O303" s="47"/>
      <c r="P303" s="47"/>
      <c r="Q303" s="52"/>
    </row>
    <row r="304" s="6" customFormat="1" ht="21" customHeight="1" spans="1:17">
      <c r="A304" s="31" t="s">
        <v>1179</v>
      </c>
      <c r="B304" s="32">
        <v>1</v>
      </c>
      <c r="C304" s="33" t="s">
        <v>282</v>
      </c>
      <c r="D304" s="33" t="s">
        <v>144</v>
      </c>
      <c r="E304" s="33">
        <v>50</v>
      </c>
      <c r="F304" s="31" t="s">
        <v>700</v>
      </c>
      <c r="G304" s="33"/>
      <c r="H304" s="33"/>
      <c r="I304" s="33">
        <f t="shared" ref="I304:I347" si="75">SUM(J304,N304:P304)</f>
        <v>50</v>
      </c>
      <c r="J304" s="33">
        <f t="shared" ref="J304:J347" si="76">SUM(K304:M304)</f>
        <v>50</v>
      </c>
      <c r="K304" s="32">
        <v>50</v>
      </c>
      <c r="L304" s="32"/>
      <c r="M304" s="32"/>
      <c r="N304" s="32"/>
      <c r="O304" s="32"/>
      <c r="P304" s="32"/>
      <c r="Q304" s="36" t="s">
        <v>63</v>
      </c>
    </row>
    <row r="305" s="6" customFormat="1" ht="21" customHeight="1" spans="1:17">
      <c r="A305" s="26" t="s">
        <v>188</v>
      </c>
      <c r="B305" s="27">
        <f>B306+B312</f>
        <v>5</v>
      </c>
      <c r="C305" s="28"/>
      <c r="D305" s="28"/>
      <c r="E305" s="28">
        <f>E306+E312</f>
        <v>450</v>
      </c>
      <c r="F305" s="26"/>
      <c r="G305" s="28"/>
      <c r="H305" s="28" t="s">
        <v>24</v>
      </c>
      <c r="I305" s="28">
        <f t="shared" si="75"/>
        <v>300</v>
      </c>
      <c r="J305" s="28">
        <f t="shared" si="76"/>
        <v>300</v>
      </c>
      <c r="K305" s="27">
        <f t="shared" ref="K305:Q305" si="77">K306+K312</f>
        <v>0</v>
      </c>
      <c r="L305" s="27">
        <f t="shared" si="77"/>
        <v>150</v>
      </c>
      <c r="M305" s="27">
        <f t="shared" si="77"/>
        <v>150</v>
      </c>
      <c r="N305" s="27">
        <f t="shared" si="77"/>
        <v>0</v>
      </c>
      <c r="O305" s="27">
        <f t="shared" si="77"/>
        <v>0</v>
      </c>
      <c r="P305" s="27">
        <f t="shared" si="77"/>
        <v>0</v>
      </c>
      <c r="Q305" s="27">
        <f t="shared" si="77"/>
        <v>0</v>
      </c>
    </row>
    <row r="306" s="77" customFormat="1" ht="18" customHeight="1" spans="1:17">
      <c r="A306" s="31" t="s">
        <v>189</v>
      </c>
      <c r="B306" s="32">
        <f>SUM(B307:B311)</f>
        <v>5</v>
      </c>
      <c r="C306" s="33"/>
      <c r="D306" s="33" t="s">
        <v>155</v>
      </c>
      <c r="E306" s="33">
        <v>450</v>
      </c>
      <c r="F306" s="31"/>
      <c r="G306" s="33"/>
      <c r="H306" s="33" t="s">
        <v>24</v>
      </c>
      <c r="I306" s="33">
        <f t="shared" si="75"/>
        <v>300</v>
      </c>
      <c r="J306" s="33">
        <f t="shared" si="76"/>
        <v>300</v>
      </c>
      <c r="K306" s="32">
        <f t="shared" ref="K306:P306" si="78">SUM(K307:K311)</f>
        <v>0</v>
      </c>
      <c r="L306" s="32">
        <f t="shared" si="78"/>
        <v>150</v>
      </c>
      <c r="M306" s="32">
        <f t="shared" si="78"/>
        <v>150</v>
      </c>
      <c r="N306" s="32">
        <f t="shared" si="78"/>
        <v>0</v>
      </c>
      <c r="O306" s="32">
        <f t="shared" si="78"/>
        <v>0</v>
      </c>
      <c r="P306" s="32">
        <f t="shared" si="78"/>
        <v>0</v>
      </c>
      <c r="Q306" s="33"/>
    </row>
    <row r="307" s="77" customFormat="1" ht="29" customHeight="1" spans="1:17">
      <c r="A307" s="31" t="s">
        <v>2415</v>
      </c>
      <c r="B307" s="32">
        <v>1</v>
      </c>
      <c r="C307" s="33" t="s">
        <v>282</v>
      </c>
      <c r="D307" s="33" t="s">
        <v>155</v>
      </c>
      <c r="E307" s="33" t="s">
        <v>2416</v>
      </c>
      <c r="F307" s="31" t="s">
        <v>1185</v>
      </c>
      <c r="G307" s="33" t="s">
        <v>556</v>
      </c>
      <c r="H307" s="33" t="s">
        <v>115</v>
      </c>
      <c r="I307" s="33">
        <f t="shared" si="75"/>
        <v>60</v>
      </c>
      <c r="J307" s="33">
        <f t="shared" si="76"/>
        <v>60</v>
      </c>
      <c r="K307" s="104"/>
      <c r="L307" s="104">
        <v>30</v>
      </c>
      <c r="M307" s="104">
        <v>30</v>
      </c>
      <c r="N307" s="104"/>
      <c r="O307" s="104"/>
      <c r="P307" s="104"/>
      <c r="Q307" s="36" t="s">
        <v>191</v>
      </c>
    </row>
    <row r="308" s="77" customFormat="1" ht="29" customHeight="1" spans="1:17">
      <c r="A308" s="31" t="s">
        <v>2417</v>
      </c>
      <c r="B308" s="32">
        <v>1</v>
      </c>
      <c r="C308" s="33" t="s">
        <v>282</v>
      </c>
      <c r="D308" s="33" t="s">
        <v>155</v>
      </c>
      <c r="E308" s="33" t="s">
        <v>2416</v>
      </c>
      <c r="F308" s="31" t="s">
        <v>1185</v>
      </c>
      <c r="G308" s="33" t="s">
        <v>556</v>
      </c>
      <c r="H308" s="33" t="s">
        <v>115</v>
      </c>
      <c r="I308" s="33">
        <f t="shared" si="75"/>
        <v>60</v>
      </c>
      <c r="J308" s="33">
        <f t="shared" si="76"/>
        <v>60</v>
      </c>
      <c r="K308" s="104"/>
      <c r="L308" s="104">
        <v>30</v>
      </c>
      <c r="M308" s="104">
        <v>30</v>
      </c>
      <c r="N308" s="104"/>
      <c r="O308" s="104"/>
      <c r="P308" s="104"/>
      <c r="Q308" s="36" t="s">
        <v>191</v>
      </c>
    </row>
    <row r="309" s="77" customFormat="1" ht="29" customHeight="1" spans="1:17">
      <c r="A309" s="31" t="s">
        <v>2418</v>
      </c>
      <c r="B309" s="32">
        <v>1</v>
      </c>
      <c r="C309" s="33" t="s">
        <v>282</v>
      </c>
      <c r="D309" s="33" t="s">
        <v>155</v>
      </c>
      <c r="E309" s="33" t="s">
        <v>2416</v>
      </c>
      <c r="F309" s="31" t="s">
        <v>1185</v>
      </c>
      <c r="G309" s="33" t="s">
        <v>556</v>
      </c>
      <c r="H309" s="33" t="s">
        <v>115</v>
      </c>
      <c r="I309" s="33">
        <f t="shared" si="75"/>
        <v>60</v>
      </c>
      <c r="J309" s="33">
        <f t="shared" si="76"/>
        <v>60</v>
      </c>
      <c r="K309" s="104"/>
      <c r="L309" s="104">
        <v>30</v>
      </c>
      <c r="M309" s="104">
        <v>30</v>
      </c>
      <c r="N309" s="104"/>
      <c r="O309" s="104"/>
      <c r="P309" s="104"/>
      <c r="Q309" s="36" t="s">
        <v>191</v>
      </c>
    </row>
    <row r="310" s="77" customFormat="1" ht="29" customHeight="1" spans="1:17">
      <c r="A310" s="31" t="s">
        <v>2419</v>
      </c>
      <c r="B310" s="32">
        <v>1</v>
      </c>
      <c r="C310" s="33" t="s">
        <v>282</v>
      </c>
      <c r="D310" s="33" t="s">
        <v>155</v>
      </c>
      <c r="E310" s="33" t="s">
        <v>2416</v>
      </c>
      <c r="F310" s="31" t="s">
        <v>1185</v>
      </c>
      <c r="G310" s="33" t="s">
        <v>556</v>
      </c>
      <c r="H310" s="33" t="s">
        <v>115</v>
      </c>
      <c r="I310" s="33">
        <f t="shared" si="75"/>
        <v>60</v>
      </c>
      <c r="J310" s="33">
        <f t="shared" si="76"/>
        <v>60</v>
      </c>
      <c r="K310" s="104"/>
      <c r="L310" s="104">
        <v>30</v>
      </c>
      <c r="M310" s="104">
        <v>30</v>
      </c>
      <c r="N310" s="104"/>
      <c r="O310" s="104"/>
      <c r="P310" s="104"/>
      <c r="Q310" s="36" t="s">
        <v>191</v>
      </c>
    </row>
    <row r="311" s="6" customFormat="1" ht="29" customHeight="1" spans="1:17">
      <c r="A311" s="114" t="s">
        <v>2420</v>
      </c>
      <c r="B311" s="32">
        <v>1</v>
      </c>
      <c r="C311" s="115" t="s">
        <v>282</v>
      </c>
      <c r="D311" s="116" t="s">
        <v>155</v>
      </c>
      <c r="E311" s="55" t="s">
        <v>2416</v>
      </c>
      <c r="F311" s="114" t="s">
        <v>1185</v>
      </c>
      <c r="G311" s="117" t="s">
        <v>556</v>
      </c>
      <c r="H311" s="115" t="s">
        <v>115</v>
      </c>
      <c r="I311" s="32">
        <f t="shared" si="75"/>
        <v>60</v>
      </c>
      <c r="J311" s="32">
        <f t="shared" si="76"/>
        <v>60</v>
      </c>
      <c r="K311" s="104"/>
      <c r="L311" s="104">
        <v>30</v>
      </c>
      <c r="M311" s="104">
        <v>30</v>
      </c>
      <c r="N311" s="104"/>
      <c r="O311" s="104"/>
      <c r="P311" s="104"/>
      <c r="Q311" s="36" t="s">
        <v>191</v>
      </c>
    </row>
    <row r="312" s="6" customFormat="1" ht="22" customHeight="1" spans="1:17">
      <c r="A312" s="31" t="s">
        <v>192</v>
      </c>
      <c r="B312" s="32"/>
      <c r="C312" s="33"/>
      <c r="D312" s="49" t="s">
        <v>193</v>
      </c>
      <c r="E312" s="55"/>
      <c r="F312" s="100"/>
      <c r="G312" s="56"/>
      <c r="H312" s="56" t="s">
        <v>24</v>
      </c>
      <c r="I312" s="32">
        <f t="shared" si="75"/>
        <v>0</v>
      </c>
      <c r="J312" s="32">
        <f t="shared" si="76"/>
        <v>0</v>
      </c>
      <c r="K312" s="32"/>
      <c r="L312" s="32"/>
      <c r="M312" s="32"/>
      <c r="N312" s="32"/>
      <c r="O312" s="32"/>
      <c r="P312" s="32"/>
      <c r="Q312" s="33"/>
    </row>
    <row r="313" s="6" customFormat="1" ht="19" customHeight="1" spans="1:17">
      <c r="A313" s="26" t="s">
        <v>194</v>
      </c>
      <c r="B313" s="32">
        <f>B314+B319</f>
        <v>5</v>
      </c>
      <c r="C313" s="33"/>
      <c r="D313" s="49"/>
      <c r="E313" s="55"/>
      <c r="F313" s="100"/>
      <c r="G313" s="56"/>
      <c r="H313" s="56" t="s">
        <v>24</v>
      </c>
      <c r="I313" s="27">
        <f t="shared" si="75"/>
        <v>1900</v>
      </c>
      <c r="J313" s="27">
        <f t="shared" si="76"/>
        <v>1900</v>
      </c>
      <c r="K313" s="27">
        <f t="shared" ref="K313:P313" si="79">K314+K319</f>
        <v>1900</v>
      </c>
      <c r="L313" s="27">
        <f t="shared" si="79"/>
        <v>0</v>
      </c>
      <c r="M313" s="27">
        <f t="shared" si="79"/>
        <v>0</v>
      </c>
      <c r="N313" s="27">
        <f t="shared" si="79"/>
        <v>0</v>
      </c>
      <c r="O313" s="27">
        <f t="shared" si="79"/>
        <v>0</v>
      </c>
      <c r="P313" s="27">
        <f t="shared" si="79"/>
        <v>0</v>
      </c>
      <c r="Q313" s="33"/>
    </row>
    <row r="314" s="6" customFormat="1" customHeight="1" spans="1:17">
      <c r="A314" s="31" t="s">
        <v>195</v>
      </c>
      <c r="B314" s="32">
        <f>SUM(B316:B318)</f>
        <v>5</v>
      </c>
      <c r="C314" s="33"/>
      <c r="D314" s="49" t="s">
        <v>77</v>
      </c>
      <c r="E314" s="55"/>
      <c r="F314" s="100"/>
      <c r="G314" s="56"/>
      <c r="H314" s="56" t="s">
        <v>24</v>
      </c>
      <c r="I314" s="32">
        <f t="shared" si="75"/>
        <v>1900</v>
      </c>
      <c r="J314" s="32">
        <f t="shared" si="76"/>
        <v>1900</v>
      </c>
      <c r="K314" s="32">
        <f t="shared" ref="K314:P314" si="80">SUM(K315:K318)</f>
        <v>1900</v>
      </c>
      <c r="L314" s="32">
        <f t="shared" si="80"/>
        <v>0</v>
      </c>
      <c r="M314" s="32">
        <f t="shared" si="80"/>
        <v>0</v>
      </c>
      <c r="N314" s="32">
        <f t="shared" si="80"/>
        <v>0</v>
      </c>
      <c r="O314" s="32">
        <f t="shared" si="80"/>
        <v>0</v>
      </c>
      <c r="P314" s="32">
        <f t="shared" si="80"/>
        <v>0</v>
      </c>
      <c r="Q314" s="33"/>
    </row>
    <row r="315" s="6" customFormat="1" ht="18" customHeight="1" spans="1:17">
      <c r="A315" s="31" t="s">
        <v>2421</v>
      </c>
      <c r="B315" s="32"/>
      <c r="C315" s="33"/>
      <c r="D315" s="49"/>
      <c r="E315" s="55"/>
      <c r="F315" s="100"/>
      <c r="G315" s="56"/>
      <c r="H315" s="56"/>
      <c r="I315" s="32">
        <f t="shared" si="75"/>
        <v>1200</v>
      </c>
      <c r="J315" s="32">
        <f t="shared" si="76"/>
        <v>1200</v>
      </c>
      <c r="K315" s="32">
        <v>1200</v>
      </c>
      <c r="L315" s="32"/>
      <c r="M315" s="32"/>
      <c r="N315" s="32"/>
      <c r="O315" s="32"/>
      <c r="P315" s="32"/>
      <c r="Q315" s="33"/>
    </row>
    <row r="316" s="6" customFormat="1" ht="27" customHeight="1" spans="1:17">
      <c r="A316" s="31" t="s">
        <v>2422</v>
      </c>
      <c r="B316" s="32">
        <v>1</v>
      </c>
      <c r="C316" s="33" t="s">
        <v>282</v>
      </c>
      <c r="D316" s="49" t="s">
        <v>77</v>
      </c>
      <c r="E316" s="33">
        <v>1</v>
      </c>
      <c r="F316" s="100" t="s">
        <v>2423</v>
      </c>
      <c r="G316" s="56" t="s">
        <v>556</v>
      </c>
      <c r="H316" s="56" t="s">
        <v>115</v>
      </c>
      <c r="I316" s="32">
        <f t="shared" si="75"/>
        <v>300</v>
      </c>
      <c r="J316" s="32">
        <f t="shared" si="76"/>
        <v>300</v>
      </c>
      <c r="K316" s="32">
        <v>300</v>
      </c>
      <c r="L316" s="32"/>
      <c r="M316" s="32"/>
      <c r="N316" s="32"/>
      <c r="O316" s="32"/>
      <c r="P316" s="32"/>
      <c r="Q316" s="33" t="s">
        <v>58</v>
      </c>
    </row>
    <row r="317" s="6" customFormat="1" customHeight="1" spans="1:17">
      <c r="A317" s="31" t="s">
        <v>2424</v>
      </c>
      <c r="B317" s="32">
        <v>1</v>
      </c>
      <c r="C317" s="33" t="s">
        <v>282</v>
      </c>
      <c r="D317" s="49" t="s">
        <v>77</v>
      </c>
      <c r="E317" s="33">
        <v>1</v>
      </c>
      <c r="F317" s="100" t="s">
        <v>196</v>
      </c>
      <c r="G317" s="56" t="s">
        <v>556</v>
      </c>
      <c r="H317" s="56" t="s">
        <v>115</v>
      </c>
      <c r="I317" s="32">
        <f t="shared" si="75"/>
        <v>100</v>
      </c>
      <c r="J317" s="32">
        <f t="shared" si="76"/>
        <v>100</v>
      </c>
      <c r="K317" s="32">
        <v>100</v>
      </c>
      <c r="L317" s="32"/>
      <c r="M317" s="32"/>
      <c r="N317" s="32"/>
      <c r="O317" s="32"/>
      <c r="P317" s="32"/>
      <c r="Q317" s="33" t="s">
        <v>58</v>
      </c>
    </row>
    <row r="318" s="6" customFormat="1" customHeight="1" spans="1:17">
      <c r="A318" s="31" t="s">
        <v>2425</v>
      </c>
      <c r="B318" s="32">
        <v>3</v>
      </c>
      <c r="C318" s="33" t="s">
        <v>282</v>
      </c>
      <c r="D318" s="49" t="s">
        <v>77</v>
      </c>
      <c r="E318" s="33">
        <v>3</v>
      </c>
      <c r="F318" s="100" t="s">
        <v>2426</v>
      </c>
      <c r="G318" s="56" t="s">
        <v>556</v>
      </c>
      <c r="H318" s="56" t="s">
        <v>115</v>
      </c>
      <c r="I318" s="32">
        <f t="shared" si="75"/>
        <v>300</v>
      </c>
      <c r="J318" s="32">
        <f t="shared" si="76"/>
        <v>300</v>
      </c>
      <c r="K318" s="32">
        <v>300</v>
      </c>
      <c r="L318" s="32"/>
      <c r="M318" s="32"/>
      <c r="N318" s="32"/>
      <c r="O318" s="32"/>
      <c r="P318" s="32"/>
      <c r="Q318" s="33" t="s">
        <v>58</v>
      </c>
    </row>
    <row r="319" s="6" customFormat="1" customHeight="1" spans="1:17">
      <c r="A319" s="31" t="s">
        <v>197</v>
      </c>
      <c r="B319" s="32"/>
      <c r="C319" s="33"/>
      <c r="D319" s="49" t="s">
        <v>77</v>
      </c>
      <c r="E319" s="55"/>
      <c r="F319" s="100"/>
      <c r="G319" s="56"/>
      <c r="H319" s="56" t="s">
        <v>24</v>
      </c>
      <c r="I319" s="32">
        <f t="shared" si="75"/>
        <v>0</v>
      </c>
      <c r="J319" s="32">
        <f t="shared" si="76"/>
        <v>0</v>
      </c>
      <c r="K319" s="32"/>
      <c r="L319" s="32"/>
      <c r="M319" s="32"/>
      <c r="N319" s="32"/>
      <c r="O319" s="32"/>
      <c r="P319" s="32"/>
      <c r="Q319" s="33"/>
    </row>
    <row r="320" s="6" customFormat="1" customHeight="1" spans="1:17">
      <c r="A320" s="31" t="s">
        <v>198</v>
      </c>
      <c r="B320" s="32"/>
      <c r="C320" s="33"/>
      <c r="D320" s="49" t="s">
        <v>77</v>
      </c>
      <c r="E320" s="55"/>
      <c r="F320" s="100"/>
      <c r="G320" s="56"/>
      <c r="H320" s="56" t="s">
        <v>24</v>
      </c>
      <c r="I320" s="32">
        <f t="shared" si="75"/>
        <v>0</v>
      </c>
      <c r="J320" s="32">
        <f t="shared" si="76"/>
        <v>0</v>
      </c>
      <c r="K320" s="32"/>
      <c r="L320" s="32"/>
      <c r="M320" s="32"/>
      <c r="N320" s="32"/>
      <c r="O320" s="32"/>
      <c r="P320" s="32"/>
      <c r="Q320" s="33"/>
    </row>
    <row r="321" s="6" customFormat="1" customHeight="1" spans="1:17">
      <c r="A321" s="31" t="s">
        <v>199</v>
      </c>
      <c r="B321" s="32"/>
      <c r="C321" s="33"/>
      <c r="D321" s="49" t="s">
        <v>77</v>
      </c>
      <c r="E321" s="55"/>
      <c r="F321" s="100"/>
      <c r="G321" s="56"/>
      <c r="H321" s="56" t="s">
        <v>24</v>
      </c>
      <c r="I321" s="32">
        <f t="shared" si="75"/>
        <v>0</v>
      </c>
      <c r="J321" s="32">
        <f t="shared" si="76"/>
        <v>0</v>
      </c>
      <c r="K321" s="32"/>
      <c r="L321" s="32"/>
      <c r="M321" s="32"/>
      <c r="N321" s="32"/>
      <c r="O321" s="32"/>
      <c r="P321" s="32"/>
      <c r="Q321" s="33"/>
    </row>
    <row r="322" s="6" customFormat="1" customHeight="1" spans="1:17">
      <c r="A322" s="31" t="s">
        <v>200</v>
      </c>
      <c r="B322" s="32"/>
      <c r="C322" s="33"/>
      <c r="D322" s="49" t="s">
        <v>77</v>
      </c>
      <c r="E322" s="55"/>
      <c r="F322" s="100"/>
      <c r="G322" s="56"/>
      <c r="H322" s="56" t="s">
        <v>24</v>
      </c>
      <c r="I322" s="32">
        <f t="shared" si="75"/>
        <v>0</v>
      </c>
      <c r="J322" s="32">
        <f t="shared" si="76"/>
        <v>0</v>
      </c>
      <c r="K322" s="32"/>
      <c r="L322" s="32"/>
      <c r="M322" s="32"/>
      <c r="N322" s="32"/>
      <c r="O322" s="32"/>
      <c r="P322" s="32"/>
      <c r="Q322" s="33"/>
    </row>
    <row r="323" s="6" customFormat="1" ht="24" customHeight="1" spans="1:17">
      <c r="A323" s="31" t="s">
        <v>201</v>
      </c>
      <c r="B323" s="32"/>
      <c r="C323" s="33"/>
      <c r="D323" s="49" t="s">
        <v>77</v>
      </c>
      <c r="E323" s="55"/>
      <c r="F323" s="100"/>
      <c r="G323" s="56"/>
      <c r="H323" s="56" t="s">
        <v>24</v>
      </c>
      <c r="I323" s="32">
        <f t="shared" si="75"/>
        <v>0</v>
      </c>
      <c r="J323" s="32">
        <f t="shared" si="76"/>
        <v>0</v>
      </c>
      <c r="K323" s="32"/>
      <c r="L323" s="32"/>
      <c r="M323" s="32"/>
      <c r="N323" s="32"/>
      <c r="O323" s="32"/>
      <c r="P323" s="32"/>
      <c r="Q323" s="33"/>
    </row>
    <row r="324" s="79" customFormat="1" ht="20" customHeight="1" spans="1:17">
      <c r="A324" s="26" t="s">
        <v>202</v>
      </c>
      <c r="B324" s="27">
        <f>SUM(B325,B638)</f>
        <v>357</v>
      </c>
      <c r="C324" s="33"/>
      <c r="D324" s="49"/>
      <c r="E324" s="55"/>
      <c r="F324" s="100"/>
      <c r="G324" s="56"/>
      <c r="H324" s="56" t="s">
        <v>24</v>
      </c>
      <c r="I324" s="27">
        <f t="shared" si="75"/>
        <v>90124.044</v>
      </c>
      <c r="J324" s="27">
        <f t="shared" si="76"/>
        <v>68681.214</v>
      </c>
      <c r="K324" s="27">
        <f t="shared" ref="K324:P324" si="81">SUM(K325,K638)</f>
        <v>11762.467</v>
      </c>
      <c r="L324" s="27">
        <f t="shared" si="81"/>
        <v>18345.142</v>
      </c>
      <c r="M324" s="27">
        <f t="shared" si="81"/>
        <v>38573.605</v>
      </c>
      <c r="N324" s="27">
        <f t="shared" si="81"/>
        <v>17302.83</v>
      </c>
      <c r="O324" s="27">
        <f t="shared" si="81"/>
        <v>0</v>
      </c>
      <c r="P324" s="27">
        <f t="shared" si="81"/>
        <v>4140</v>
      </c>
      <c r="Q324" s="32"/>
    </row>
    <row r="325" s="79" customFormat="1" ht="19" customHeight="1" spans="1:17">
      <c r="A325" s="31" t="s">
        <v>203</v>
      </c>
      <c r="B325" s="32">
        <f>SUM(B326,B362,B602,B604,B605,B630)</f>
        <v>335</v>
      </c>
      <c r="C325" s="33"/>
      <c r="D325" s="49"/>
      <c r="E325" s="55"/>
      <c r="F325" s="100"/>
      <c r="G325" s="56"/>
      <c r="H325" s="56" t="s">
        <v>24</v>
      </c>
      <c r="I325" s="32">
        <f t="shared" si="75"/>
        <v>42217.154</v>
      </c>
      <c r="J325" s="32">
        <f t="shared" si="76"/>
        <v>20774.324</v>
      </c>
      <c r="K325" s="32">
        <f t="shared" ref="K325:P325" si="82">SUM(K326,K362,K602,K604,K605,K630)</f>
        <v>5366.009</v>
      </c>
      <c r="L325" s="32">
        <f t="shared" si="82"/>
        <v>2618.07</v>
      </c>
      <c r="M325" s="32">
        <f t="shared" si="82"/>
        <v>12790.245</v>
      </c>
      <c r="N325" s="32">
        <f t="shared" si="82"/>
        <v>17302.83</v>
      </c>
      <c r="O325" s="32">
        <f t="shared" si="82"/>
        <v>0</v>
      </c>
      <c r="P325" s="32">
        <f t="shared" si="82"/>
        <v>4140</v>
      </c>
      <c r="Q325" s="33"/>
    </row>
    <row r="326" s="79" customFormat="1" ht="19" customHeight="1" spans="1:17">
      <c r="A326" s="31" t="s">
        <v>204</v>
      </c>
      <c r="B326" s="32">
        <f>SUM(B327,B335,B345,B347,B357)</f>
        <v>52</v>
      </c>
      <c r="C326" s="33"/>
      <c r="D326" s="49" t="s">
        <v>205</v>
      </c>
      <c r="E326" s="32">
        <f>SUM(E327,E335,E345,E347,E357)</f>
        <v>338.62</v>
      </c>
      <c r="F326" s="100"/>
      <c r="G326" s="56"/>
      <c r="H326" s="56" t="s">
        <v>24</v>
      </c>
      <c r="I326" s="32">
        <f t="shared" si="75"/>
        <v>10352.274</v>
      </c>
      <c r="J326" s="32">
        <f t="shared" si="76"/>
        <v>10352.274</v>
      </c>
      <c r="K326" s="32">
        <f t="shared" ref="K326:P326" si="83">SUM(K327,K335,K345,K347,K357)</f>
        <v>2471.949</v>
      </c>
      <c r="L326" s="32">
        <f t="shared" si="83"/>
        <v>779.72</v>
      </c>
      <c r="M326" s="32">
        <f t="shared" si="83"/>
        <v>7100.605</v>
      </c>
      <c r="N326" s="32">
        <f t="shared" si="83"/>
        <v>0</v>
      </c>
      <c r="O326" s="32">
        <f t="shared" si="83"/>
        <v>0</v>
      </c>
      <c r="P326" s="32">
        <f t="shared" si="83"/>
        <v>0</v>
      </c>
      <c r="Q326" s="33"/>
    </row>
    <row r="327" s="6" customFormat="1" ht="27" customHeight="1" spans="1:17">
      <c r="A327" s="31" t="s">
        <v>207</v>
      </c>
      <c r="B327" s="32">
        <f>SUM(B328:B334)</f>
        <v>20</v>
      </c>
      <c r="C327" s="33"/>
      <c r="D327" s="49" t="s">
        <v>205</v>
      </c>
      <c r="E327" s="32">
        <f>SUM(E328:E334)</f>
        <v>93.9</v>
      </c>
      <c r="F327" s="100"/>
      <c r="G327" s="56"/>
      <c r="H327" s="56" t="s">
        <v>24</v>
      </c>
      <c r="I327" s="32">
        <f t="shared" si="75"/>
        <v>1209.328</v>
      </c>
      <c r="J327" s="32">
        <f t="shared" si="76"/>
        <v>1209.328</v>
      </c>
      <c r="K327" s="32">
        <f t="shared" ref="K327:P327" si="84">SUM(K328:K334)</f>
        <v>667.328</v>
      </c>
      <c r="L327" s="32">
        <f t="shared" si="84"/>
        <v>542</v>
      </c>
      <c r="M327" s="32">
        <f t="shared" si="84"/>
        <v>0</v>
      </c>
      <c r="N327" s="32">
        <f t="shared" si="84"/>
        <v>0</v>
      </c>
      <c r="O327" s="32">
        <f t="shared" si="84"/>
        <v>0</v>
      </c>
      <c r="P327" s="32">
        <f t="shared" si="84"/>
        <v>0</v>
      </c>
      <c r="Q327" s="33"/>
    </row>
    <row r="328" s="6" customFormat="1" ht="25" customHeight="1" spans="1:17">
      <c r="A328" s="31" t="s">
        <v>2427</v>
      </c>
      <c r="B328" s="32">
        <v>5</v>
      </c>
      <c r="C328" s="33"/>
      <c r="D328" s="49" t="s">
        <v>205</v>
      </c>
      <c r="E328" s="32">
        <v>54.2</v>
      </c>
      <c r="F328" s="100" t="s">
        <v>2428</v>
      </c>
      <c r="G328" s="56"/>
      <c r="H328" s="56"/>
      <c r="I328" s="32">
        <f t="shared" si="75"/>
        <v>542</v>
      </c>
      <c r="J328" s="32">
        <f t="shared" si="76"/>
        <v>542</v>
      </c>
      <c r="K328" s="32"/>
      <c r="L328" s="32">
        <v>542</v>
      </c>
      <c r="M328" s="32"/>
      <c r="N328" s="32"/>
      <c r="O328" s="32"/>
      <c r="P328" s="32"/>
      <c r="Q328" s="33"/>
    </row>
    <row r="329" s="6" customFormat="1" ht="61" customHeight="1" spans="1:17">
      <c r="A329" s="31" t="s">
        <v>2429</v>
      </c>
      <c r="B329" s="32">
        <v>1</v>
      </c>
      <c r="C329" s="33" t="s">
        <v>282</v>
      </c>
      <c r="D329" s="49" t="s">
        <v>205</v>
      </c>
      <c r="E329" s="32">
        <v>19.2</v>
      </c>
      <c r="F329" s="100" t="s">
        <v>2430</v>
      </c>
      <c r="G329" s="56" t="s">
        <v>556</v>
      </c>
      <c r="H329" s="56" t="s">
        <v>115</v>
      </c>
      <c r="I329" s="32">
        <f t="shared" si="75"/>
        <v>345.6</v>
      </c>
      <c r="J329" s="32">
        <f t="shared" si="76"/>
        <v>345.6</v>
      </c>
      <c r="K329" s="32">
        <f>E329*1500*0.012</f>
        <v>345.6</v>
      </c>
      <c r="L329" s="32"/>
      <c r="M329" s="32"/>
      <c r="N329" s="32"/>
      <c r="O329" s="32"/>
      <c r="P329" s="32"/>
      <c r="Q329" s="33" t="s">
        <v>58</v>
      </c>
    </row>
    <row r="330" s="6" customFormat="1" ht="16" customHeight="1" spans="1:17">
      <c r="A330" s="31" t="s">
        <v>2431</v>
      </c>
      <c r="B330" s="47">
        <v>2</v>
      </c>
      <c r="C330" s="33"/>
      <c r="D330" s="49" t="s">
        <v>205</v>
      </c>
      <c r="E330" s="32">
        <v>1.2</v>
      </c>
      <c r="F330" s="100" t="s">
        <v>2432</v>
      </c>
      <c r="G330" s="56" t="s">
        <v>556</v>
      </c>
      <c r="H330" s="56" t="s">
        <v>115</v>
      </c>
      <c r="I330" s="32">
        <f t="shared" si="75"/>
        <v>16.864</v>
      </c>
      <c r="J330" s="32">
        <f t="shared" si="76"/>
        <v>16.864</v>
      </c>
      <c r="K330" s="32">
        <v>16.864</v>
      </c>
      <c r="L330" s="32"/>
      <c r="M330" s="32"/>
      <c r="N330" s="32"/>
      <c r="O330" s="32"/>
      <c r="P330" s="32"/>
      <c r="Q330" s="33" t="s">
        <v>58</v>
      </c>
    </row>
    <row r="331" s="6" customFormat="1" ht="16" customHeight="1" spans="1:17">
      <c r="A331" s="31" t="s">
        <v>2433</v>
      </c>
      <c r="B331" s="47">
        <v>1</v>
      </c>
      <c r="C331" s="33" t="s">
        <v>282</v>
      </c>
      <c r="D331" s="49" t="s">
        <v>205</v>
      </c>
      <c r="E331" s="32">
        <v>0.8</v>
      </c>
      <c r="F331" s="100" t="s">
        <v>2432</v>
      </c>
      <c r="G331" s="56" t="s">
        <v>556</v>
      </c>
      <c r="H331" s="56" t="s">
        <v>115</v>
      </c>
      <c r="I331" s="32">
        <f t="shared" si="75"/>
        <v>10.464</v>
      </c>
      <c r="J331" s="32">
        <f t="shared" si="76"/>
        <v>10.464</v>
      </c>
      <c r="K331" s="32">
        <v>10.464</v>
      </c>
      <c r="L331" s="32"/>
      <c r="M331" s="32"/>
      <c r="N331" s="32"/>
      <c r="O331" s="32"/>
      <c r="P331" s="32"/>
      <c r="Q331" s="33" t="s">
        <v>58</v>
      </c>
    </row>
    <row r="332" s="6" customFormat="1" ht="17" customHeight="1" spans="1:17">
      <c r="A332" s="31" t="s">
        <v>2434</v>
      </c>
      <c r="B332" s="47">
        <v>1</v>
      </c>
      <c r="C332" s="33" t="s">
        <v>282</v>
      </c>
      <c r="D332" s="49" t="s">
        <v>205</v>
      </c>
      <c r="E332" s="32">
        <v>0.5</v>
      </c>
      <c r="F332" s="100" t="s">
        <v>2432</v>
      </c>
      <c r="G332" s="56" t="s">
        <v>556</v>
      </c>
      <c r="H332" s="56" t="s">
        <v>115</v>
      </c>
      <c r="I332" s="32">
        <f t="shared" si="75"/>
        <v>6.4</v>
      </c>
      <c r="J332" s="32">
        <f t="shared" si="76"/>
        <v>6.4</v>
      </c>
      <c r="K332" s="32">
        <v>6.4</v>
      </c>
      <c r="L332" s="32"/>
      <c r="M332" s="32"/>
      <c r="N332" s="32"/>
      <c r="O332" s="32"/>
      <c r="P332" s="32"/>
      <c r="Q332" s="33" t="s">
        <v>58</v>
      </c>
    </row>
    <row r="333" s="6" customFormat="1" ht="34" customHeight="1" spans="1:17">
      <c r="A333" s="31" t="s">
        <v>2435</v>
      </c>
      <c r="B333" s="47">
        <v>5</v>
      </c>
      <c r="C333" s="33" t="s">
        <v>306</v>
      </c>
      <c r="D333" s="49" t="s">
        <v>205</v>
      </c>
      <c r="E333" s="32">
        <v>8</v>
      </c>
      <c r="F333" s="100" t="s">
        <v>2436</v>
      </c>
      <c r="G333" s="56" t="s">
        <v>556</v>
      </c>
      <c r="H333" s="56" t="s">
        <v>115</v>
      </c>
      <c r="I333" s="32">
        <f t="shared" si="75"/>
        <v>120</v>
      </c>
      <c r="J333" s="32">
        <f t="shared" si="76"/>
        <v>120</v>
      </c>
      <c r="K333" s="32">
        <v>120</v>
      </c>
      <c r="L333" s="32"/>
      <c r="M333" s="32"/>
      <c r="N333" s="32"/>
      <c r="O333" s="32"/>
      <c r="P333" s="32"/>
      <c r="Q333" s="33" t="s">
        <v>58</v>
      </c>
    </row>
    <row r="334" s="6" customFormat="1" ht="18" customHeight="1" spans="1:17">
      <c r="A334" s="31" t="s">
        <v>2437</v>
      </c>
      <c r="B334" s="47">
        <v>5</v>
      </c>
      <c r="C334" s="33" t="s">
        <v>282</v>
      </c>
      <c r="D334" s="49" t="s">
        <v>205</v>
      </c>
      <c r="E334" s="32">
        <v>10</v>
      </c>
      <c r="F334" s="100" t="s">
        <v>2438</v>
      </c>
      <c r="G334" s="56" t="s">
        <v>556</v>
      </c>
      <c r="H334" s="56" t="s">
        <v>115</v>
      </c>
      <c r="I334" s="32">
        <f t="shared" si="75"/>
        <v>168</v>
      </c>
      <c r="J334" s="32">
        <f t="shared" si="76"/>
        <v>168</v>
      </c>
      <c r="K334" s="32">
        <v>168</v>
      </c>
      <c r="L334" s="32"/>
      <c r="M334" s="32"/>
      <c r="N334" s="32"/>
      <c r="O334" s="32"/>
      <c r="P334" s="32"/>
      <c r="Q334" s="33" t="s">
        <v>58</v>
      </c>
    </row>
    <row r="335" s="79" customFormat="1" ht="24" customHeight="1" spans="1:17">
      <c r="A335" s="31" t="s">
        <v>209</v>
      </c>
      <c r="B335" s="32">
        <f>SUM(B336:B344)</f>
        <v>9</v>
      </c>
      <c r="C335" s="33" t="s">
        <v>282</v>
      </c>
      <c r="D335" s="49" t="s">
        <v>205</v>
      </c>
      <c r="E335" s="32">
        <f>SUM(E336:E344)</f>
        <v>83.085</v>
      </c>
      <c r="F335" s="31" t="s">
        <v>210</v>
      </c>
      <c r="G335" s="56" t="s">
        <v>556</v>
      </c>
      <c r="H335" s="33" t="s">
        <v>115</v>
      </c>
      <c r="I335" s="32">
        <f t="shared" si="75"/>
        <v>4361.66</v>
      </c>
      <c r="J335" s="32">
        <f t="shared" si="76"/>
        <v>4361.66</v>
      </c>
      <c r="K335" s="32">
        <f t="shared" ref="K335:P335" si="85">SUM(K336:K344)</f>
        <v>326.44</v>
      </c>
      <c r="L335" s="32">
        <f t="shared" si="85"/>
        <v>237.72</v>
      </c>
      <c r="M335" s="32">
        <f t="shared" si="85"/>
        <v>3797.5</v>
      </c>
      <c r="N335" s="32">
        <f t="shared" si="85"/>
        <v>0</v>
      </c>
      <c r="O335" s="32">
        <f t="shared" si="85"/>
        <v>0</v>
      </c>
      <c r="P335" s="32">
        <f t="shared" si="85"/>
        <v>0</v>
      </c>
      <c r="Q335" s="33" t="s">
        <v>206</v>
      </c>
    </row>
    <row r="336" s="6" customFormat="1" ht="13" customHeight="1" spans="1:17">
      <c r="A336" s="31" t="s">
        <v>2439</v>
      </c>
      <c r="B336" s="47">
        <v>1</v>
      </c>
      <c r="C336" s="33" t="s">
        <v>282</v>
      </c>
      <c r="D336" s="49" t="s">
        <v>205</v>
      </c>
      <c r="E336" s="32">
        <v>14</v>
      </c>
      <c r="F336" s="35" t="s">
        <v>503</v>
      </c>
      <c r="G336" s="56" t="s">
        <v>556</v>
      </c>
      <c r="H336" s="33" t="s">
        <v>115</v>
      </c>
      <c r="I336" s="32">
        <f t="shared" si="75"/>
        <v>840</v>
      </c>
      <c r="J336" s="32">
        <f t="shared" si="76"/>
        <v>840</v>
      </c>
      <c r="K336" s="32"/>
      <c r="L336" s="32"/>
      <c r="M336" s="32">
        <v>840</v>
      </c>
      <c r="N336" s="32"/>
      <c r="O336" s="32"/>
      <c r="P336" s="32"/>
      <c r="Q336" s="33" t="s">
        <v>206</v>
      </c>
    </row>
    <row r="337" s="6" customFormat="1" ht="13" customHeight="1" spans="1:17">
      <c r="A337" s="31" t="s">
        <v>2440</v>
      </c>
      <c r="B337" s="47">
        <v>1</v>
      </c>
      <c r="C337" s="33" t="s">
        <v>282</v>
      </c>
      <c r="D337" s="49" t="s">
        <v>205</v>
      </c>
      <c r="E337" s="32">
        <v>7</v>
      </c>
      <c r="F337" s="35" t="s">
        <v>503</v>
      </c>
      <c r="G337" s="56" t="s">
        <v>556</v>
      </c>
      <c r="H337" s="33" t="s">
        <v>115</v>
      </c>
      <c r="I337" s="32">
        <f t="shared" si="75"/>
        <v>420</v>
      </c>
      <c r="J337" s="32">
        <f t="shared" si="76"/>
        <v>420</v>
      </c>
      <c r="K337" s="32"/>
      <c r="L337" s="32"/>
      <c r="M337" s="32">
        <v>420</v>
      </c>
      <c r="N337" s="32"/>
      <c r="O337" s="32"/>
      <c r="P337" s="32"/>
      <c r="Q337" s="33" t="s">
        <v>206</v>
      </c>
    </row>
    <row r="338" s="6" customFormat="1" ht="13" customHeight="1" spans="1:17">
      <c r="A338" s="31" t="s">
        <v>2441</v>
      </c>
      <c r="B338" s="47">
        <v>1</v>
      </c>
      <c r="C338" s="33" t="s">
        <v>282</v>
      </c>
      <c r="D338" s="49" t="s">
        <v>205</v>
      </c>
      <c r="E338" s="32">
        <v>18</v>
      </c>
      <c r="F338" s="35" t="s">
        <v>503</v>
      </c>
      <c r="G338" s="56" t="s">
        <v>556</v>
      </c>
      <c r="H338" s="33" t="s">
        <v>115</v>
      </c>
      <c r="I338" s="32">
        <f t="shared" si="75"/>
        <v>630</v>
      </c>
      <c r="J338" s="32">
        <f t="shared" si="76"/>
        <v>630</v>
      </c>
      <c r="K338" s="32"/>
      <c r="L338" s="32"/>
      <c r="M338" s="32">
        <v>630</v>
      </c>
      <c r="N338" s="32"/>
      <c r="O338" s="32"/>
      <c r="P338" s="32"/>
      <c r="Q338" s="33" t="s">
        <v>206</v>
      </c>
    </row>
    <row r="339" s="6" customFormat="1" ht="13" customHeight="1" spans="1:17">
      <c r="A339" s="31" t="s">
        <v>2442</v>
      </c>
      <c r="B339" s="47">
        <v>1</v>
      </c>
      <c r="C339" s="33" t="s">
        <v>282</v>
      </c>
      <c r="D339" s="49" t="s">
        <v>205</v>
      </c>
      <c r="E339" s="32">
        <v>16</v>
      </c>
      <c r="F339" s="35" t="s">
        <v>503</v>
      </c>
      <c r="G339" s="56" t="s">
        <v>556</v>
      </c>
      <c r="H339" s="33" t="s">
        <v>115</v>
      </c>
      <c r="I339" s="32">
        <f t="shared" si="75"/>
        <v>960</v>
      </c>
      <c r="J339" s="32">
        <f t="shared" si="76"/>
        <v>960</v>
      </c>
      <c r="K339" s="32"/>
      <c r="L339" s="32"/>
      <c r="M339" s="32">
        <v>960</v>
      </c>
      <c r="N339" s="32"/>
      <c r="O339" s="32"/>
      <c r="P339" s="32"/>
      <c r="Q339" s="33" t="s">
        <v>206</v>
      </c>
    </row>
    <row r="340" s="6" customFormat="1" ht="13" customHeight="1" spans="1:17">
      <c r="A340" s="31" t="s">
        <v>2443</v>
      </c>
      <c r="B340" s="47">
        <v>1</v>
      </c>
      <c r="C340" s="33" t="s">
        <v>282</v>
      </c>
      <c r="D340" s="49" t="s">
        <v>205</v>
      </c>
      <c r="E340" s="32">
        <v>3</v>
      </c>
      <c r="F340" s="35" t="s">
        <v>503</v>
      </c>
      <c r="G340" s="56" t="s">
        <v>556</v>
      </c>
      <c r="H340" s="33" t="s">
        <v>115</v>
      </c>
      <c r="I340" s="32">
        <f t="shared" si="75"/>
        <v>105</v>
      </c>
      <c r="J340" s="32">
        <f t="shared" si="76"/>
        <v>105</v>
      </c>
      <c r="K340" s="32"/>
      <c r="L340" s="32">
        <v>90</v>
      </c>
      <c r="M340" s="32">
        <v>15</v>
      </c>
      <c r="N340" s="32"/>
      <c r="O340" s="32"/>
      <c r="P340" s="32"/>
      <c r="Q340" s="33" t="s">
        <v>206</v>
      </c>
    </row>
    <row r="341" s="6" customFormat="1" ht="13" customHeight="1" spans="1:17">
      <c r="A341" s="31" t="s">
        <v>2444</v>
      </c>
      <c r="B341" s="47">
        <v>1</v>
      </c>
      <c r="C341" s="33" t="s">
        <v>282</v>
      </c>
      <c r="D341" s="49" t="s">
        <v>205</v>
      </c>
      <c r="E341" s="32">
        <v>4.924</v>
      </c>
      <c r="F341" s="35" t="s">
        <v>503</v>
      </c>
      <c r="G341" s="56" t="s">
        <v>556</v>
      </c>
      <c r="H341" s="33" t="s">
        <v>115</v>
      </c>
      <c r="I341" s="32">
        <f t="shared" si="75"/>
        <v>173</v>
      </c>
      <c r="J341" s="32">
        <f t="shared" si="76"/>
        <v>173</v>
      </c>
      <c r="K341" s="32"/>
      <c r="L341" s="32">
        <v>147.72</v>
      </c>
      <c r="M341" s="32">
        <v>25.28</v>
      </c>
      <c r="N341" s="32"/>
      <c r="O341" s="32"/>
      <c r="P341" s="32"/>
      <c r="Q341" s="33" t="s">
        <v>206</v>
      </c>
    </row>
    <row r="342" s="6" customFormat="1" ht="13" customHeight="1" spans="1:17">
      <c r="A342" s="31" t="s">
        <v>2445</v>
      </c>
      <c r="B342" s="47">
        <v>1</v>
      </c>
      <c r="C342" s="33" t="s">
        <v>282</v>
      </c>
      <c r="D342" s="49" t="s">
        <v>205</v>
      </c>
      <c r="E342" s="32">
        <v>12</v>
      </c>
      <c r="F342" s="35" t="s">
        <v>503</v>
      </c>
      <c r="G342" s="56" t="s">
        <v>556</v>
      </c>
      <c r="H342" s="33" t="s">
        <v>115</v>
      </c>
      <c r="I342" s="32">
        <f t="shared" si="75"/>
        <v>744</v>
      </c>
      <c r="J342" s="32">
        <f t="shared" si="76"/>
        <v>744</v>
      </c>
      <c r="K342" s="32"/>
      <c r="L342" s="32"/>
      <c r="M342" s="32">
        <v>744</v>
      </c>
      <c r="N342" s="32"/>
      <c r="O342" s="32"/>
      <c r="P342" s="32"/>
      <c r="Q342" s="33" t="s">
        <v>206</v>
      </c>
    </row>
    <row r="343" s="6" customFormat="1" ht="13" customHeight="1" spans="1:17">
      <c r="A343" s="31" t="s">
        <v>2446</v>
      </c>
      <c r="B343" s="47">
        <v>1</v>
      </c>
      <c r="C343" s="33" t="s">
        <v>282</v>
      </c>
      <c r="D343" s="49" t="s">
        <v>205</v>
      </c>
      <c r="E343" s="32">
        <v>3.237</v>
      </c>
      <c r="F343" s="35" t="s">
        <v>503</v>
      </c>
      <c r="G343" s="56" t="s">
        <v>556</v>
      </c>
      <c r="H343" s="33" t="s">
        <v>115</v>
      </c>
      <c r="I343" s="32">
        <f t="shared" si="75"/>
        <v>194.22</v>
      </c>
      <c r="J343" s="32">
        <f t="shared" si="76"/>
        <v>194.22</v>
      </c>
      <c r="K343" s="32">
        <v>129.48</v>
      </c>
      <c r="L343" s="32"/>
      <c r="M343" s="32">
        <v>64.74</v>
      </c>
      <c r="N343" s="32"/>
      <c r="O343" s="32"/>
      <c r="P343" s="32"/>
      <c r="Q343" s="33" t="s">
        <v>206</v>
      </c>
    </row>
    <row r="344" s="6" customFormat="1" ht="17" customHeight="1" spans="1:17">
      <c r="A344" s="31" t="s">
        <v>2447</v>
      </c>
      <c r="B344" s="47">
        <v>1</v>
      </c>
      <c r="C344" s="33" t="s">
        <v>282</v>
      </c>
      <c r="D344" s="49" t="s">
        <v>205</v>
      </c>
      <c r="E344" s="32">
        <v>4.924</v>
      </c>
      <c r="F344" s="35" t="s">
        <v>503</v>
      </c>
      <c r="G344" s="56" t="s">
        <v>556</v>
      </c>
      <c r="H344" s="33" t="s">
        <v>115</v>
      </c>
      <c r="I344" s="32">
        <f t="shared" si="75"/>
        <v>295.44</v>
      </c>
      <c r="J344" s="32">
        <f t="shared" si="76"/>
        <v>295.44</v>
      </c>
      <c r="K344" s="32">
        <v>196.96</v>
      </c>
      <c r="L344" s="32"/>
      <c r="M344" s="32">
        <v>98.48</v>
      </c>
      <c r="N344" s="32"/>
      <c r="O344" s="32"/>
      <c r="P344" s="32"/>
      <c r="Q344" s="33" t="s">
        <v>206</v>
      </c>
    </row>
    <row r="345" s="79" customFormat="1" ht="20" customHeight="1" spans="1:17">
      <c r="A345" s="31" t="s">
        <v>211</v>
      </c>
      <c r="B345" s="47"/>
      <c r="C345" s="33"/>
      <c r="D345" s="49" t="s">
        <v>205</v>
      </c>
      <c r="E345" s="32"/>
      <c r="F345" s="31"/>
      <c r="G345" s="33"/>
      <c r="H345" s="33" t="s">
        <v>24</v>
      </c>
      <c r="I345" s="32">
        <f t="shared" si="75"/>
        <v>0</v>
      </c>
      <c r="J345" s="32">
        <f t="shared" si="76"/>
        <v>0</v>
      </c>
      <c r="K345" s="32"/>
      <c r="L345" s="32"/>
      <c r="M345" s="32"/>
      <c r="N345" s="32"/>
      <c r="O345" s="32"/>
      <c r="P345" s="32"/>
      <c r="Q345" s="33"/>
    </row>
    <row r="346" s="6" customFormat="1" ht="19" customHeight="1" spans="1:17">
      <c r="A346" s="31" t="s">
        <v>212</v>
      </c>
      <c r="B346" s="47"/>
      <c r="C346" s="33"/>
      <c r="D346" s="49" t="s">
        <v>205</v>
      </c>
      <c r="E346" s="32"/>
      <c r="F346" s="31"/>
      <c r="G346" s="33"/>
      <c r="H346" s="33" t="s">
        <v>24</v>
      </c>
      <c r="I346" s="32">
        <f t="shared" si="75"/>
        <v>0</v>
      </c>
      <c r="J346" s="32">
        <f t="shared" si="76"/>
        <v>0</v>
      </c>
      <c r="K346" s="32"/>
      <c r="L346" s="32"/>
      <c r="M346" s="32"/>
      <c r="N346" s="32"/>
      <c r="O346" s="32"/>
      <c r="P346" s="32"/>
      <c r="Q346" s="33"/>
    </row>
    <row r="347" s="6" customFormat="1" ht="13" customHeight="1" spans="1:17">
      <c r="A347" s="31" t="s">
        <v>213</v>
      </c>
      <c r="B347" s="32">
        <f>B348+B349+B350+B351+B352+B353+B354+B355+B356</f>
        <v>19</v>
      </c>
      <c r="C347" s="33" t="s">
        <v>282</v>
      </c>
      <c r="D347" s="49" t="s">
        <v>205</v>
      </c>
      <c r="E347" s="32">
        <f>E348+E349+E350+E351+E352+E353+E354+E355+E356</f>
        <v>161.566</v>
      </c>
      <c r="F347" s="31"/>
      <c r="G347" s="56" t="s">
        <v>556</v>
      </c>
      <c r="H347" s="33" t="s">
        <v>115</v>
      </c>
      <c r="I347" s="32">
        <f t="shared" si="75"/>
        <v>3853.286</v>
      </c>
      <c r="J347" s="32">
        <f t="shared" si="76"/>
        <v>3853.286</v>
      </c>
      <c r="K347" s="32">
        <f t="shared" ref="K347:P347" si="86">K348+K349+K350+K351+K352+K353+K354+K355+K356</f>
        <v>1318.181</v>
      </c>
      <c r="L347" s="32">
        <f t="shared" si="86"/>
        <v>0</v>
      </c>
      <c r="M347" s="32">
        <f t="shared" si="86"/>
        <v>2535.105</v>
      </c>
      <c r="N347" s="32">
        <f t="shared" si="86"/>
        <v>0</v>
      </c>
      <c r="O347" s="32">
        <f t="shared" si="86"/>
        <v>0</v>
      </c>
      <c r="P347" s="32">
        <f t="shared" si="86"/>
        <v>0</v>
      </c>
      <c r="Q347" s="33" t="s">
        <v>206</v>
      </c>
    </row>
    <row r="348" s="6" customFormat="1" ht="13" customHeight="1" spans="1:17">
      <c r="A348" s="31" t="s">
        <v>2448</v>
      </c>
      <c r="B348" s="47">
        <v>1</v>
      </c>
      <c r="C348" s="33" t="s">
        <v>282</v>
      </c>
      <c r="D348" s="49" t="s">
        <v>205</v>
      </c>
      <c r="E348" s="32">
        <v>5.915</v>
      </c>
      <c r="F348" s="35" t="s">
        <v>510</v>
      </c>
      <c r="G348" s="56" t="s">
        <v>556</v>
      </c>
      <c r="H348" s="33" t="s">
        <v>115</v>
      </c>
      <c r="I348" s="32">
        <f t="shared" ref="I348:I361" si="87">SUM(J348,N348:P348)</f>
        <v>118</v>
      </c>
      <c r="J348" s="32">
        <f t="shared" ref="J348:J361" si="88">SUM(K348:M348)</f>
        <v>118</v>
      </c>
      <c r="K348" s="32">
        <v>76.895</v>
      </c>
      <c r="L348" s="32"/>
      <c r="M348" s="32">
        <v>41.105</v>
      </c>
      <c r="N348" s="32"/>
      <c r="O348" s="32"/>
      <c r="P348" s="32"/>
      <c r="Q348" s="33" t="s">
        <v>206</v>
      </c>
    </row>
    <row r="349" s="6" customFormat="1" ht="13" customHeight="1" spans="1:17">
      <c r="A349" s="31" t="s">
        <v>2449</v>
      </c>
      <c r="B349" s="47">
        <v>1</v>
      </c>
      <c r="C349" s="33" t="s">
        <v>282</v>
      </c>
      <c r="D349" s="49" t="s">
        <v>205</v>
      </c>
      <c r="E349" s="32">
        <v>8.254</v>
      </c>
      <c r="F349" s="35" t="s">
        <v>510</v>
      </c>
      <c r="G349" s="56" t="s">
        <v>556</v>
      </c>
      <c r="H349" s="33" t="s">
        <v>115</v>
      </c>
      <c r="I349" s="32">
        <f t="shared" si="87"/>
        <v>107.302</v>
      </c>
      <c r="J349" s="32">
        <f t="shared" si="88"/>
        <v>107.302</v>
      </c>
      <c r="K349" s="32">
        <v>107.302</v>
      </c>
      <c r="L349" s="32"/>
      <c r="M349" s="32">
        <v>0</v>
      </c>
      <c r="N349" s="32"/>
      <c r="O349" s="32"/>
      <c r="P349" s="32"/>
      <c r="Q349" s="33" t="s">
        <v>206</v>
      </c>
    </row>
    <row r="350" s="6" customFormat="1" ht="13" customHeight="1" spans="1:17">
      <c r="A350" s="31" t="s">
        <v>2450</v>
      </c>
      <c r="B350" s="47">
        <v>1</v>
      </c>
      <c r="C350" s="33" t="s">
        <v>282</v>
      </c>
      <c r="D350" s="49" t="s">
        <v>205</v>
      </c>
      <c r="E350" s="32">
        <v>4.406</v>
      </c>
      <c r="F350" s="35" t="s">
        <v>510</v>
      </c>
      <c r="G350" s="56" t="s">
        <v>556</v>
      </c>
      <c r="H350" s="33" t="s">
        <v>115</v>
      </c>
      <c r="I350" s="32">
        <f t="shared" si="87"/>
        <v>57.278</v>
      </c>
      <c r="J350" s="32">
        <f t="shared" si="88"/>
        <v>57.278</v>
      </c>
      <c r="K350" s="32">
        <v>57.278</v>
      </c>
      <c r="L350" s="32"/>
      <c r="M350" s="32">
        <v>0</v>
      </c>
      <c r="N350" s="32"/>
      <c r="O350" s="32"/>
      <c r="P350" s="32"/>
      <c r="Q350" s="33" t="s">
        <v>206</v>
      </c>
    </row>
    <row r="351" s="6" customFormat="1" ht="13" customHeight="1" spans="1:17">
      <c r="A351" s="31" t="s">
        <v>2451</v>
      </c>
      <c r="B351" s="47">
        <v>1</v>
      </c>
      <c r="C351" s="33" t="s">
        <v>282</v>
      </c>
      <c r="D351" s="49" t="s">
        <v>205</v>
      </c>
      <c r="E351" s="32">
        <v>17.138</v>
      </c>
      <c r="F351" s="35" t="s">
        <v>510</v>
      </c>
      <c r="G351" s="56" t="s">
        <v>556</v>
      </c>
      <c r="H351" s="33" t="s">
        <v>115</v>
      </c>
      <c r="I351" s="32">
        <f t="shared" si="87"/>
        <v>222.794</v>
      </c>
      <c r="J351" s="32">
        <f t="shared" si="88"/>
        <v>222.794</v>
      </c>
      <c r="K351" s="32">
        <v>222.794</v>
      </c>
      <c r="L351" s="32"/>
      <c r="M351" s="32">
        <v>0</v>
      </c>
      <c r="N351" s="32"/>
      <c r="O351" s="32"/>
      <c r="P351" s="32"/>
      <c r="Q351" s="33" t="s">
        <v>206</v>
      </c>
    </row>
    <row r="352" s="6" customFormat="1" ht="13" customHeight="1" spans="1:17">
      <c r="A352" s="31" t="s">
        <v>2452</v>
      </c>
      <c r="B352" s="47">
        <v>1</v>
      </c>
      <c r="C352" s="33" t="s">
        <v>282</v>
      </c>
      <c r="D352" s="49" t="s">
        <v>205</v>
      </c>
      <c r="E352" s="32">
        <v>5.6</v>
      </c>
      <c r="F352" s="35" t="s">
        <v>510</v>
      </c>
      <c r="G352" s="56" t="s">
        <v>556</v>
      </c>
      <c r="H352" s="33" t="s">
        <v>115</v>
      </c>
      <c r="I352" s="32">
        <f t="shared" si="87"/>
        <v>72.8</v>
      </c>
      <c r="J352" s="32">
        <f t="shared" si="88"/>
        <v>72.8</v>
      </c>
      <c r="K352" s="32">
        <v>72.8</v>
      </c>
      <c r="L352" s="32"/>
      <c r="M352" s="32">
        <v>0</v>
      </c>
      <c r="N352" s="32"/>
      <c r="O352" s="32"/>
      <c r="P352" s="32"/>
      <c r="Q352" s="33" t="s">
        <v>206</v>
      </c>
    </row>
    <row r="353" s="6" customFormat="1" customHeight="1" spans="1:17">
      <c r="A353" s="31" t="s">
        <v>2453</v>
      </c>
      <c r="B353" s="47">
        <v>1</v>
      </c>
      <c r="C353" s="33" t="s">
        <v>282</v>
      </c>
      <c r="D353" s="49" t="s">
        <v>205</v>
      </c>
      <c r="E353" s="32">
        <v>6.624</v>
      </c>
      <c r="F353" s="35" t="s">
        <v>510</v>
      </c>
      <c r="G353" s="56" t="s">
        <v>556</v>
      </c>
      <c r="H353" s="33" t="s">
        <v>115</v>
      </c>
      <c r="I353" s="32">
        <f t="shared" si="87"/>
        <v>86.112</v>
      </c>
      <c r="J353" s="32">
        <f t="shared" si="88"/>
        <v>86.112</v>
      </c>
      <c r="K353" s="32">
        <v>86.112</v>
      </c>
      <c r="L353" s="32"/>
      <c r="M353" s="32">
        <v>0</v>
      </c>
      <c r="N353" s="32"/>
      <c r="O353" s="32"/>
      <c r="P353" s="32"/>
      <c r="Q353" s="33" t="s">
        <v>206</v>
      </c>
    </row>
    <row r="354" s="6" customFormat="1" ht="21" customHeight="1" spans="1:17">
      <c r="A354" s="31" t="s">
        <v>2454</v>
      </c>
      <c r="B354" s="47">
        <v>1</v>
      </c>
      <c r="C354" s="33" t="s">
        <v>282</v>
      </c>
      <c r="D354" s="49" t="s">
        <v>205</v>
      </c>
      <c r="E354" s="32">
        <v>16.629</v>
      </c>
      <c r="F354" s="35" t="s">
        <v>2455</v>
      </c>
      <c r="G354" s="56" t="s">
        <v>556</v>
      </c>
      <c r="H354" s="33" t="s">
        <v>115</v>
      </c>
      <c r="I354" s="32">
        <f t="shared" si="87"/>
        <v>289</v>
      </c>
      <c r="J354" s="32">
        <f t="shared" si="88"/>
        <v>289</v>
      </c>
      <c r="K354" s="32">
        <v>145</v>
      </c>
      <c r="L354" s="32"/>
      <c r="M354" s="32">
        <v>144</v>
      </c>
      <c r="N354" s="32"/>
      <c r="O354" s="32"/>
      <c r="P354" s="32"/>
      <c r="Q354" s="33" t="s">
        <v>206</v>
      </c>
    </row>
    <row r="355" s="6" customFormat="1" ht="19" spans="1:17">
      <c r="A355" s="31" t="s">
        <v>2456</v>
      </c>
      <c r="B355" s="47">
        <v>1</v>
      </c>
      <c r="C355" s="33" t="s">
        <v>282</v>
      </c>
      <c r="D355" s="49" t="s">
        <v>205</v>
      </c>
      <c r="E355" s="32">
        <v>37</v>
      </c>
      <c r="F355" s="35" t="s">
        <v>2457</v>
      </c>
      <c r="G355" s="56" t="s">
        <v>556</v>
      </c>
      <c r="H355" s="33" t="s">
        <v>115</v>
      </c>
      <c r="I355" s="32">
        <f t="shared" si="87"/>
        <v>1100</v>
      </c>
      <c r="J355" s="32">
        <f t="shared" si="88"/>
        <v>1100</v>
      </c>
      <c r="K355" s="32">
        <v>550</v>
      </c>
      <c r="L355" s="32"/>
      <c r="M355" s="32">
        <v>550</v>
      </c>
      <c r="N355" s="32"/>
      <c r="O355" s="32"/>
      <c r="P355" s="32"/>
      <c r="Q355" s="33" t="s">
        <v>206</v>
      </c>
    </row>
    <row r="356" s="79" customFormat="1" ht="13" customHeight="1" spans="1:17">
      <c r="A356" s="31" t="s">
        <v>2458</v>
      </c>
      <c r="B356" s="47">
        <v>11</v>
      </c>
      <c r="C356" s="33" t="s">
        <v>282</v>
      </c>
      <c r="D356" s="49" t="s">
        <v>205</v>
      </c>
      <c r="E356" s="32">
        <v>60</v>
      </c>
      <c r="F356" s="31" t="s">
        <v>2459</v>
      </c>
      <c r="G356" s="56" t="s">
        <v>556</v>
      </c>
      <c r="H356" s="33" t="s">
        <v>115</v>
      </c>
      <c r="I356" s="32">
        <f t="shared" si="87"/>
        <v>1800</v>
      </c>
      <c r="J356" s="32">
        <f t="shared" si="88"/>
        <v>1800</v>
      </c>
      <c r="K356" s="32"/>
      <c r="L356" s="32"/>
      <c r="M356" s="32">
        <v>1800</v>
      </c>
      <c r="N356" s="32"/>
      <c r="O356" s="32"/>
      <c r="P356" s="32"/>
      <c r="Q356" s="33" t="s">
        <v>206</v>
      </c>
    </row>
    <row r="357" s="79" customFormat="1" ht="9.5" spans="1:17">
      <c r="A357" s="31" t="s">
        <v>215</v>
      </c>
      <c r="B357" s="32">
        <f>B358+B359+B360+B361</f>
        <v>4</v>
      </c>
      <c r="C357" s="33"/>
      <c r="D357" s="49" t="s">
        <v>205</v>
      </c>
      <c r="E357" s="32">
        <f>E358+E359+E360+E361</f>
        <v>0.069</v>
      </c>
      <c r="F357" s="31"/>
      <c r="G357" s="33"/>
      <c r="H357" s="33" t="s">
        <v>24</v>
      </c>
      <c r="I357" s="32">
        <f t="shared" si="87"/>
        <v>928</v>
      </c>
      <c r="J357" s="32">
        <f t="shared" si="88"/>
        <v>928</v>
      </c>
      <c r="K357" s="32">
        <f t="shared" ref="K357:P357" si="89">K358+K359+K360+K361</f>
        <v>160</v>
      </c>
      <c r="L357" s="32">
        <f t="shared" si="89"/>
        <v>0</v>
      </c>
      <c r="M357" s="32">
        <f t="shared" si="89"/>
        <v>768</v>
      </c>
      <c r="N357" s="32">
        <f t="shared" si="89"/>
        <v>0</v>
      </c>
      <c r="O357" s="32">
        <f t="shared" si="89"/>
        <v>0</v>
      </c>
      <c r="P357" s="32">
        <f t="shared" si="89"/>
        <v>0</v>
      </c>
      <c r="Q357" s="33"/>
    </row>
    <row r="358" s="79" customFormat="1" ht="9.5" spans="1:17">
      <c r="A358" s="31" t="s">
        <v>2460</v>
      </c>
      <c r="B358" s="47">
        <v>1</v>
      </c>
      <c r="C358" s="33" t="s">
        <v>282</v>
      </c>
      <c r="D358" s="49" t="s">
        <v>205</v>
      </c>
      <c r="E358" s="32">
        <v>0.006</v>
      </c>
      <c r="F358" s="31" t="s">
        <v>2461</v>
      </c>
      <c r="G358" s="56" t="s">
        <v>556</v>
      </c>
      <c r="H358" s="33" t="s">
        <v>115</v>
      </c>
      <c r="I358" s="32">
        <f t="shared" si="87"/>
        <v>20</v>
      </c>
      <c r="J358" s="32">
        <f t="shared" si="88"/>
        <v>20</v>
      </c>
      <c r="K358" s="32"/>
      <c r="L358" s="32"/>
      <c r="M358" s="32">
        <v>20</v>
      </c>
      <c r="N358" s="32"/>
      <c r="O358" s="32"/>
      <c r="P358" s="32"/>
      <c r="Q358" s="33" t="s">
        <v>206</v>
      </c>
    </row>
    <row r="359" s="79" customFormat="1" ht="9.5" spans="1:17">
      <c r="A359" s="31" t="s">
        <v>2462</v>
      </c>
      <c r="B359" s="47">
        <v>1</v>
      </c>
      <c r="C359" s="33" t="s">
        <v>282</v>
      </c>
      <c r="D359" s="49" t="s">
        <v>205</v>
      </c>
      <c r="E359" s="32">
        <v>0.013</v>
      </c>
      <c r="F359" s="31" t="s">
        <v>2463</v>
      </c>
      <c r="G359" s="56" t="s">
        <v>556</v>
      </c>
      <c r="H359" s="33" t="s">
        <v>115</v>
      </c>
      <c r="I359" s="32">
        <f t="shared" si="87"/>
        <v>78</v>
      </c>
      <c r="J359" s="32">
        <f t="shared" si="88"/>
        <v>78</v>
      </c>
      <c r="K359" s="32"/>
      <c r="L359" s="32"/>
      <c r="M359" s="32">
        <v>78</v>
      </c>
      <c r="N359" s="32"/>
      <c r="O359" s="32"/>
      <c r="P359" s="32"/>
      <c r="Q359" s="33" t="s">
        <v>206</v>
      </c>
    </row>
    <row r="360" s="79" customFormat="1" ht="9.5" spans="1:17">
      <c r="A360" s="31" t="s">
        <v>2464</v>
      </c>
      <c r="B360" s="47">
        <v>1</v>
      </c>
      <c r="C360" s="33" t="s">
        <v>282</v>
      </c>
      <c r="D360" s="49" t="s">
        <v>205</v>
      </c>
      <c r="E360" s="32">
        <v>0.03</v>
      </c>
      <c r="F360" s="31" t="s">
        <v>2465</v>
      </c>
      <c r="G360" s="56" t="s">
        <v>556</v>
      </c>
      <c r="H360" s="33" t="s">
        <v>115</v>
      </c>
      <c r="I360" s="32">
        <f t="shared" si="87"/>
        <v>180</v>
      </c>
      <c r="J360" s="32">
        <f t="shared" si="88"/>
        <v>180</v>
      </c>
      <c r="K360" s="32">
        <v>160</v>
      </c>
      <c r="L360" s="32"/>
      <c r="M360" s="32">
        <v>20</v>
      </c>
      <c r="N360" s="32"/>
      <c r="O360" s="32"/>
      <c r="P360" s="32"/>
      <c r="Q360" s="33" t="s">
        <v>206</v>
      </c>
    </row>
    <row r="361" s="6" customFormat="1" ht="18" customHeight="1" spans="1:17">
      <c r="A361" s="31" t="s">
        <v>2466</v>
      </c>
      <c r="B361" s="47">
        <v>1</v>
      </c>
      <c r="C361" s="33" t="s">
        <v>282</v>
      </c>
      <c r="D361" s="49" t="s">
        <v>205</v>
      </c>
      <c r="E361" s="32">
        <v>0.02</v>
      </c>
      <c r="F361" s="31" t="s">
        <v>2467</v>
      </c>
      <c r="G361" s="56" t="s">
        <v>556</v>
      </c>
      <c r="H361" s="33" t="s">
        <v>115</v>
      </c>
      <c r="I361" s="32">
        <f t="shared" si="87"/>
        <v>650</v>
      </c>
      <c r="J361" s="32">
        <f t="shared" si="88"/>
        <v>650</v>
      </c>
      <c r="K361" s="32"/>
      <c r="L361" s="32"/>
      <c r="M361" s="32">
        <v>650</v>
      </c>
      <c r="N361" s="32"/>
      <c r="O361" s="32"/>
      <c r="P361" s="32"/>
      <c r="Q361" s="33" t="s">
        <v>206</v>
      </c>
    </row>
    <row r="362" s="6" customFormat="1" ht="19" customHeight="1" spans="1:17">
      <c r="A362" s="31" t="s">
        <v>217</v>
      </c>
      <c r="B362" s="32">
        <f>SUM(B363,B599,B601)</f>
        <v>234</v>
      </c>
      <c r="C362" s="33"/>
      <c r="D362" s="49"/>
      <c r="E362" s="55"/>
      <c r="F362" s="31"/>
      <c r="G362" s="34"/>
      <c r="H362" s="33" t="s">
        <v>24</v>
      </c>
      <c r="I362" s="32">
        <f t="shared" ref="I362:I390" si="90">SUM(J362,N362:P362)</f>
        <v>2578.46</v>
      </c>
      <c r="J362" s="32">
        <f t="shared" ref="J362:J390" si="91">SUM(K362:M362)</f>
        <v>2578.46</v>
      </c>
      <c r="K362" s="32">
        <f t="shared" ref="K362:P362" si="92">SUM(K363,K599,K601)</f>
        <v>541.35</v>
      </c>
      <c r="L362" s="32">
        <f t="shared" si="92"/>
        <v>1051.35</v>
      </c>
      <c r="M362" s="32">
        <f t="shared" si="92"/>
        <v>985.76</v>
      </c>
      <c r="N362" s="32">
        <f t="shared" si="92"/>
        <v>0</v>
      </c>
      <c r="O362" s="32">
        <f t="shared" si="92"/>
        <v>0</v>
      </c>
      <c r="P362" s="32">
        <f t="shared" si="92"/>
        <v>0</v>
      </c>
      <c r="Q362" s="33"/>
    </row>
    <row r="363" s="80" customFormat="1" ht="17" customHeight="1" spans="1:17">
      <c r="A363" s="31" t="s">
        <v>218</v>
      </c>
      <c r="B363" s="32">
        <f>SUM(B364,B421,B540)</f>
        <v>232</v>
      </c>
      <c r="C363" s="33"/>
      <c r="D363" s="49" t="s">
        <v>257</v>
      </c>
      <c r="E363" s="55"/>
      <c r="F363" s="31"/>
      <c r="G363" s="34"/>
      <c r="H363" s="33" t="s">
        <v>24</v>
      </c>
      <c r="I363" s="32">
        <f t="shared" si="90"/>
        <v>2068.46</v>
      </c>
      <c r="J363" s="32">
        <f t="shared" si="91"/>
        <v>2068.46</v>
      </c>
      <c r="K363" s="32">
        <f>SUM(K364,K421,K540)</f>
        <v>541.35</v>
      </c>
      <c r="L363" s="32">
        <f t="shared" ref="K363:P363" si="93">SUM(L364,L421,L540)</f>
        <v>541.35</v>
      </c>
      <c r="M363" s="32">
        <f t="shared" si="93"/>
        <v>985.76</v>
      </c>
      <c r="N363" s="32">
        <f t="shared" si="93"/>
        <v>0</v>
      </c>
      <c r="O363" s="32">
        <f t="shared" si="93"/>
        <v>0</v>
      </c>
      <c r="P363" s="32">
        <f t="shared" si="93"/>
        <v>0</v>
      </c>
      <c r="Q363" s="33"/>
    </row>
    <row r="364" s="77" customFormat="1" ht="22" customHeight="1" spans="1:17">
      <c r="A364" s="120" t="s">
        <v>2468</v>
      </c>
      <c r="B364" s="121">
        <f>SUM(B365:B420)</f>
        <v>56</v>
      </c>
      <c r="C364" s="122"/>
      <c r="D364" s="123" t="s">
        <v>257</v>
      </c>
      <c r="E364" s="124"/>
      <c r="F364" s="125"/>
      <c r="G364" s="122"/>
      <c r="H364" s="122"/>
      <c r="I364" s="32">
        <f t="shared" si="90"/>
        <v>1804.46</v>
      </c>
      <c r="J364" s="32">
        <f t="shared" si="91"/>
        <v>1804.46</v>
      </c>
      <c r="K364" s="121">
        <f t="shared" ref="K364:P364" si="94">SUM(K365:K420)</f>
        <v>541.35</v>
      </c>
      <c r="L364" s="121">
        <f t="shared" si="94"/>
        <v>541.35</v>
      </c>
      <c r="M364" s="121">
        <f t="shared" si="94"/>
        <v>721.76</v>
      </c>
      <c r="N364" s="121">
        <f t="shared" si="94"/>
        <v>0</v>
      </c>
      <c r="O364" s="121">
        <f t="shared" si="94"/>
        <v>0</v>
      </c>
      <c r="P364" s="121">
        <f t="shared" si="94"/>
        <v>0</v>
      </c>
      <c r="Q364" s="33" t="s">
        <v>231</v>
      </c>
    </row>
    <row r="365" s="77" customFormat="1" ht="24" customHeight="1" spans="1:17">
      <c r="A365" s="126" t="s">
        <v>2469</v>
      </c>
      <c r="B365" s="127">
        <v>1</v>
      </c>
      <c r="C365" s="33" t="s">
        <v>306</v>
      </c>
      <c r="D365" s="49" t="s">
        <v>257</v>
      </c>
      <c r="E365" s="55"/>
      <c r="F365" s="128" t="s">
        <v>1271</v>
      </c>
      <c r="G365" s="129">
        <v>2019</v>
      </c>
      <c r="H365" s="130" t="s">
        <v>115</v>
      </c>
      <c r="I365" s="121">
        <v>1.37</v>
      </c>
      <c r="J365" s="121">
        <v>1.37</v>
      </c>
      <c r="K365" s="121">
        <v>0.41</v>
      </c>
      <c r="L365" s="121">
        <v>0.41</v>
      </c>
      <c r="M365" s="121">
        <v>0.55</v>
      </c>
      <c r="N365" s="32"/>
      <c r="O365" s="32"/>
      <c r="P365" s="32"/>
      <c r="Q365" s="33" t="s">
        <v>231</v>
      </c>
    </row>
    <row r="366" s="77" customFormat="1" ht="24" customHeight="1" spans="1:17">
      <c r="A366" s="126" t="s">
        <v>2470</v>
      </c>
      <c r="B366" s="127">
        <v>1</v>
      </c>
      <c r="C366" s="33" t="s">
        <v>306</v>
      </c>
      <c r="D366" s="49" t="s">
        <v>257</v>
      </c>
      <c r="E366" s="55"/>
      <c r="F366" s="128" t="s">
        <v>1271</v>
      </c>
      <c r="G366" s="129">
        <v>2019</v>
      </c>
      <c r="H366" s="130" t="s">
        <v>115</v>
      </c>
      <c r="I366" s="121">
        <v>7.61</v>
      </c>
      <c r="J366" s="121">
        <v>7.6</v>
      </c>
      <c r="K366" s="121">
        <v>2.28</v>
      </c>
      <c r="L366" s="121">
        <v>2.28</v>
      </c>
      <c r="M366" s="121">
        <v>3.04</v>
      </c>
      <c r="N366" s="32"/>
      <c r="O366" s="32"/>
      <c r="P366" s="32"/>
      <c r="Q366" s="33" t="s">
        <v>231</v>
      </c>
    </row>
    <row r="367" s="77" customFormat="1" ht="22" customHeight="1" spans="1:17">
      <c r="A367" s="126" t="s">
        <v>2471</v>
      </c>
      <c r="B367" s="127">
        <v>1</v>
      </c>
      <c r="C367" s="33" t="s">
        <v>306</v>
      </c>
      <c r="D367" s="49" t="s">
        <v>257</v>
      </c>
      <c r="E367" s="55"/>
      <c r="F367" s="128" t="s">
        <v>1271</v>
      </c>
      <c r="G367" s="129">
        <v>2019</v>
      </c>
      <c r="H367" s="130" t="s">
        <v>115</v>
      </c>
      <c r="I367" s="121">
        <v>12.41</v>
      </c>
      <c r="J367" s="121">
        <v>12.4</v>
      </c>
      <c r="K367" s="121">
        <v>3.72</v>
      </c>
      <c r="L367" s="121">
        <v>3.72</v>
      </c>
      <c r="M367" s="121">
        <v>4.96</v>
      </c>
      <c r="N367" s="32"/>
      <c r="O367" s="32"/>
      <c r="P367" s="32"/>
      <c r="Q367" s="33" t="s">
        <v>231</v>
      </c>
    </row>
    <row r="368" s="77" customFormat="1" ht="24" customHeight="1" spans="1:17">
      <c r="A368" s="126" t="s">
        <v>2472</v>
      </c>
      <c r="B368" s="127">
        <v>1</v>
      </c>
      <c r="C368" s="33" t="s">
        <v>306</v>
      </c>
      <c r="D368" s="49" t="s">
        <v>257</v>
      </c>
      <c r="E368" s="55"/>
      <c r="F368" s="128" t="s">
        <v>1271</v>
      </c>
      <c r="G368" s="129">
        <v>2019</v>
      </c>
      <c r="H368" s="130" t="s">
        <v>115</v>
      </c>
      <c r="I368" s="121">
        <v>9.27</v>
      </c>
      <c r="J368" s="121">
        <v>9.27</v>
      </c>
      <c r="K368" s="121">
        <v>2.78</v>
      </c>
      <c r="L368" s="121">
        <v>2.78</v>
      </c>
      <c r="M368" s="121">
        <v>3.71</v>
      </c>
      <c r="N368" s="32"/>
      <c r="O368" s="32"/>
      <c r="P368" s="32"/>
      <c r="Q368" s="33" t="s">
        <v>231</v>
      </c>
    </row>
    <row r="369" s="77" customFormat="1" ht="23" customHeight="1" spans="1:17">
      <c r="A369" s="126" t="s">
        <v>2473</v>
      </c>
      <c r="B369" s="127">
        <v>1</v>
      </c>
      <c r="C369" s="33" t="s">
        <v>306</v>
      </c>
      <c r="D369" s="49" t="s">
        <v>257</v>
      </c>
      <c r="E369" s="55"/>
      <c r="F369" s="128" t="s">
        <v>1271</v>
      </c>
      <c r="G369" s="129">
        <v>2019</v>
      </c>
      <c r="H369" s="130" t="s">
        <v>115</v>
      </c>
      <c r="I369" s="121">
        <v>67.2000000000001</v>
      </c>
      <c r="J369" s="121">
        <v>67.2</v>
      </c>
      <c r="K369" s="121">
        <v>20.16</v>
      </c>
      <c r="L369" s="121">
        <v>20.16</v>
      </c>
      <c r="M369" s="121">
        <v>26.88</v>
      </c>
      <c r="N369" s="32"/>
      <c r="O369" s="32"/>
      <c r="P369" s="32"/>
      <c r="Q369" s="33" t="s">
        <v>231</v>
      </c>
    </row>
    <row r="370" s="77" customFormat="1" ht="24" customHeight="1" spans="1:17">
      <c r="A370" s="126" t="s">
        <v>2474</v>
      </c>
      <c r="B370" s="127">
        <v>1</v>
      </c>
      <c r="C370" s="33" t="s">
        <v>306</v>
      </c>
      <c r="D370" s="49" t="s">
        <v>257</v>
      </c>
      <c r="E370" s="55"/>
      <c r="F370" s="128" t="s">
        <v>1271</v>
      </c>
      <c r="G370" s="129">
        <v>2019</v>
      </c>
      <c r="H370" s="130" t="s">
        <v>115</v>
      </c>
      <c r="I370" s="121">
        <v>92.1500000000001</v>
      </c>
      <c r="J370" s="121">
        <v>92.16</v>
      </c>
      <c r="K370" s="121">
        <v>27.65</v>
      </c>
      <c r="L370" s="121">
        <v>27.65</v>
      </c>
      <c r="M370" s="121">
        <v>36.86</v>
      </c>
      <c r="N370" s="32"/>
      <c r="O370" s="32"/>
      <c r="P370" s="32"/>
      <c r="Q370" s="33" t="s">
        <v>231</v>
      </c>
    </row>
    <row r="371" s="77" customFormat="1" ht="24" customHeight="1" spans="1:17">
      <c r="A371" s="126" t="s">
        <v>2475</v>
      </c>
      <c r="B371" s="127">
        <v>1</v>
      </c>
      <c r="C371" s="33" t="s">
        <v>306</v>
      </c>
      <c r="D371" s="49" t="s">
        <v>257</v>
      </c>
      <c r="E371" s="55"/>
      <c r="F371" s="128" t="s">
        <v>1271</v>
      </c>
      <c r="G371" s="129">
        <v>2019</v>
      </c>
      <c r="H371" s="130" t="s">
        <v>115</v>
      </c>
      <c r="I371" s="121">
        <v>29.51</v>
      </c>
      <c r="J371" s="121">
        <v>29.5</v>
      </c>
      <c r="K371" s="121">
        <v>8.85</v>
      </c>
      <c r="L371" s="121">
        <v>8.85</v>
      </c>
      <c r="M371" s="121">
        <v>11.8</v>
      </c>
      <c r="N371" s="32"/>
      <c r="O371" s="32"/>
      <c r="P371" s="32"/>
      <c r="Q371" s="33" t="s">
        <v>231</v>
      </c>
    </row>
    <row r="372" s="77" customFormat="1" ht="23" customHeight="1" spans="1:17">
      <c r="A372" s="126" t="s">
        <v>2476</v>
      </c>
      <c r="B372" s="127">
        <v>1</v>
      </c>
      <c r="C372" s="33" t="s">
        <v>306</v>
      </c>
      <c r="D372" s="49" t="s">
        <v>257</v>
      </c>
      <c r="E372" s="55"/>
      <c r="F372" s="128" t="s">
        <v>1271</v>
      </c>
      <c r="G372" s="129">
        <v>2019</v>
      </c>
      <c r="H372" s="130" t="s">
        <v>115</v>
      </c>
      <c r="I372" s="121">
        <v>30.91</v>
      </c>
      <c r="J372" s="121">
        <v>30.9</v>
      </c>
      <c r="K372" s="121">
        <v>9.27</v>
      </c>
      <c r="L372" s="121">
        <v>9.27</v>
      </c>
      <c r="M372" s="121">
        <v>12.36</v>
      </c>
      <c r="N372" s="32"/>
      <c r="O372" s="32"/>
      <c r="P372" s="32"/>
      <c r="Q372" s="33" t="s">
        <v>231</v>
      </c>
    </row>
    <row r="373" s="77" customFormat="1" ht="23" customHeight="1" spans="1:17">
      <c r="A373" s="126" t="s">
        <v>2477</v>
      </c>
      <c r="B373" s="127">
        <v>1</v>
      </c>
      <c r="C373" s="33" t="s">
        <v>306</v>
      </c>
      <c r="D373" s="49" t="s">
        <v>257</v>
      </c>
      <c r="E373" s="55"/>
      <c r="F373" s="128" t="s">
        <v>1271</v>
      </c>
      <c r="G373" s="129">
        <v>2019</v>
      </c>
      <c r="H373" s="130" t="s">
        <v>115</v>
      </c>
      <c r="I373" s="121">
        <v>29.99</v>
      </c>
      <c r="J373" s="121">
        <v>30</v>
      </c>
      <c r="K373" s="121">
        <v>9</v>
      </c>
      <c r="L373" s="121">
        <v>9</v>
      </c>
      <c r="M373" s="121">
        <v>12</v>
      </c>
      <c r="N373" s="32"/>
      <c r="O373" s="32"/>
      <c r="P373" s="32"/>
      <c r="Q373" s="33" t="s">
        <v>231</v>
      </c>
    </row>
    <row r="374" s="77" customFormat="1" ht="24" customHeight="1" spans="1:17">
      <c r="A374" s="126" t="s">
        <v>2478</v>
      </c>
      <c r="B374" s="127">
        <v>1</v>
      </c>
      <c r="C374" s="33" t="s">
        <v>306</v>
      </c>
      <c r="D374" s="49" t="s">
        <v>257</v>
      </c>
      <c r="E374" s="55"/>
      <c r="F374" s="128" t="s">
        <v>1271</v>
      </c>
      <c r="G374" s="129">
        <v>2019</v>
      </c>
      <c r="H374" s="130" t="s">
        <v>115</v>
      </c>
      <c r="I374" s="121">
        <v>49.77</v>
      </c>
      <c r="J374" s="121">
        <v>49.77</v>
      </c>
      <c r="K374" s="121">
        <v>14.93</v>
      </c>
      <c r="L374" s="121">
        <v>14.93</v>
      </c>
      <c r="M374" s="121">
        <v>19.91</v>
      </c>
      <c r="N374" s="32"/>
      <c r="O374" s="32"/>
      <c r="P374" s="32"/>
      <c r="Q374" s="33" t="s">
        <v>231</v>
      </c>
    </row>
    <row r="375" s="77" customFormat="1" ht="23" customHeight="1" spans="1:17">
      <c r="A375" s="126" t="s">
        <v>2479</v>
      </c>
      <c r="B375" s="127">
        <v>1</v>
      </c>
      <c r="C375" s="33" t="s">
        <v>306</v>
      </c>
      <c r="D375" s="49" t="s">
        <v>257</v>
      </c>
      <c r="E375" s="55"/>
      <c r="F375" s="128" t="s">
        <v>1271</v>
      </c>
      <c r="G375" s="129">
        <v>2019</v>
      </c>
      <c r="H375" s="130" t="s">
        <v>115</v>
      </c>
      <c r="I375" s="121">
        <v>12.98</v>
      </c>
      <c r="J375" s="121">
        <v>12.97</v>
      </c>
      <c r="K375" s="121">
        <v>3.89</v>
      </c>
      <c r="L375" s="121">
        <v>3.89</v>
      </c>
      <c r="M375" s="121">
        <v>5.19</v>
      </c>
      <c r="N375" s="32"/>
      <c r="O375" s="32"/>
      <c r="P375" s="32"/>
      <c r="Q375" s="33" t="s">
        <v>231</v>
      </c>
    </row>
    <row r="376" s="77" customFormat="1" ht="24" customHeight="1" spans="1:17">
      <c r="A376" s="126" t="s">
        <v>2480</v>
      </c>
      <c r="B376" s="127">
        <v>1</v>
      </c>
      <c r="C376" s="33" t="s">
        <v>306</v>
      </c>
      <c r="D376" s="49" t="s">
        <v>257</v>
      </c>
      <c r="E376" s="55"/>
      <c r="F376" s="128" t="s">
        <v>1271</v>
      </c>
      <c r="G376" s="129">
        <v>2019</v>
      </c>
      <c r="H376" s="130" t="s">
        <v>115</v>
      </c>
      <c r="I376" s="121">
        <v>32.32</v>
      </c>
      <c r="J376" s="121">
        <v>32.33</v>
      </c>
      <c r="K376" s="121">
        <v>9.7</v>
      </c>
      <c r="L376" s="121">
        <v>9.7</v>
      </c>
      <c r="M376" s="121">
        <v>12.93</v>
      </c>
      <c r="N376" s="32"/>
      <c r="O376" s="32"/>
      <c r="P376" s="32"/>
      <c r="Q376" s="33" t="s">
        <v>231</v>
      </c>
    </row>
    <row r="377" s="77" customFormat="1" ht="22" customHeight="1" spans="1:17">
      <c r="A377" s="126" t="s">
        <v>2481</v>
      </c>
      <c r="B377" s="127">
        <v>1</v>
      </c>
      <c r="C377" s="33" t="s">
        <v>306</v>
      </c>
      <c r="D377" s="49" t="s">
        <v>257</v>
      </c>
      <c r="E377" s="55"/>
      <c r="F377" s="128" t="s">
        <v>1271</v>
      </c>
      <c r="G377" s="129">
        <v>2019</v>
      </c>
      <c r="H377" s="130" t="s">
        <v>115</v>
      </c>
      <c r="I377" s="121">
        <v>42.24</v>
      </c>
      <c r="J377" s="121">
        <v>42.24</v>
      </c>
      <c r="K377" s="121">
        <v>12.67</v>
      </c>
      <c r="L377" s="121">
        <v>12.67</v>
      </c>
      <c r="M377" s="121">
        <v>16.9</v>
      </c>
      <c r="N377" s="32"/>
      <c r="O377" s="32"/>
      <c r="P377" s="32"/>
      <c r="Q377" s="33" t="s">
        <v>231</v>
      </c>
    </row>
    <row r="378" s="77" customFormat="1" ht="24" customHeight="1" spans="1:17">
      <c r="A378" s="131" t="s">
        <v>2482</v>
      </c>
      <c r="B378" s="127">
        <v>1</v>
      </c>
      <c r="C378" s="33" t="s">
        <v>306</v>
      </c>
      <c r="D378" s="49" t="s">
        <v>257</v>
      </c>
      <c r="E378" s="55"/>
      <c r="F378" s="128" t="s">
        <v>1271</v>
      </c>
      <c r="G378" s="129">
        <v>2019</v>
      </c>
      <c r="H378" s="130" t="s">
        <v>115</v>
      </c>
      <c r="I378" s="121">
        <v>46.83</v>
      </c>
      <c r="J378" s="121">
        <v>46.83</v>
      </c>
      <c r="K378" s="121">
        <v>14.05</v>
      </c>
      <c r="L378" s="121">
        <v>14.05</v>
      </c>
      <c r="M378" s="121">
        <v>18.73</v>
      </c>
      <c r="N378" s="32"/>
      <c r="O378" s="32"/>
      <c r="P378" s="32"/>
      <c r="Q378" s="33" t="s">
        <v>231</v>
      </c>
    </row>
    <row r="379" s="77" customFormat="1" ht="23" customHeight="1" spans="1:17">
      <c r="A379" s="131" t="s">
        <v>2483</v>
      </c>
      <c r="B379" s="127">
        <v>1</v>
      </c>
      <c r="C379" s="33" t="s">
        <v>306</v>
      </c>
      <c r="D379" s="49" t="s">
        <v>257</v>
      </c>
      <c r="E379" s="55"/>
      <c r="F379" s="128" t="s">
        <v>1271</v>
      </c>
      <c r="G379" s="129">
        <v>2019</v>
      </c>
      <c r="H379" s="130" t="s">
        <v>115</v>
      </c>
      <c r="I379" s="121">
        <v>6.53</v>
      </c>
      <c r="J379" s="121">
        <v>6.53</v>
      </c>
      <c r="K379" s="121">
        <v>1.96</v>
      </c>
      <c r="L379" s="121">
        <v>1.96</v>
      </c>
      <c r="M379" s="121">
        <v>2.61</v>
      </c>
      <c r="N379" s="32"/>
      <c r="O379" s="32"/>
      <c r="P379" s="32"/>
      <c r="Q379" s="33" t="s">
        <v>231</v>
      </c>
    </row>
    <row r="380" s="77" customFormat="1" ht="21" customHeight="1" spans="1:17">
      <c r="A380" s="131" t="s">
        <v>2484</v>
      </c>
      <c r="B380" s="127">
        <v>1</v>
      </c>
      <c r="C380" s="33" t="s">
        <v>306</v>
      </c>
      <c r="D380" s="49" t="s">
        <v>257</v>
      </c>
      <c r="E380" s="55"/>
      <c r="F380" s="128" t="s">
        <v>1271</v>
      </c>
      <c r="G380" s="129">
        <v>2019</v>
      </c>
      <c r="H380" s="130" t="s">
        <v>115</v>
      </c>
      <c r="I380" s="121">
        <v>37.16</v>
      </c>
      <c r="J380" s="121">
        <v>37.16</v>
      </c>
      <c r="K380" s="121">
        <v>11.15</v>
      </c>
      <c r="L380" s="121">
        <v>11.15</v>
      </c>
      <c r="M380" s="121">
        <v>14.86</v>
      </c>
      <c r="N380" s="32"/>
      <c r="O380" s="32"/>
      <c r="P380" s="32"/>
      <c r="Q380" s="33" t="s">
        <v>231</v>
      </c>
    </row>
    <row r="381" s="77" customFormat="1" ht="22" customHeight="1" spans="1:17">
      <c r="A381" s="131" t="s">
        <v>2485</v>
      </c>
      <c r="B381" s="127">
        <v>1</v>
      </c>
      <c r="C381" s="33" t="s">
        <v>306</v>
      </c>
      <c r="D381" s="49" t="s">
        <v>257</v>
      </c>
      <c r="E381" s="55"/>
      <c r="F381" s="128" t="s">
        <v>1271</v>
      </c>
      <c r="G381" s="129">
        <v>2019</v>
      </c>
      <c r="H381" s="130" t="s">
        <v>115</v>
      </c>
      <c r="I381" s="121">
        <v>14.29</v>
      </c>
      <c r="J381" s="121">
        <v>14.3</v>
      </c>
      <c r="K381" s="121">
        <v>4.29</v>
      </c>
      <c r="L381" s="121">
        <v>4.29</v>
      </c>
      <c r="M381" s="121">
        <v>5.72</v>
      </c>
      <c r="N381" s="32"/>
      <c r="O381" s="32"/>
      <c r="P381" s="32"/>
      <c r="Q381" s="33" t="s">
        <v>231</v>
      </c>
    </row>
    <row r="382" s="77" customFormat="1" ht="22" customHeight="1" spans="1:17">
      <c r="A382" s="131" t="s">
        <v>2486</v>
      </c>
      <c r="B382" s="127">
        <v>1</v>
      </c>
      <c r="C382" s="33" t="s">
        <v>306</v>
      </c>
      <c r="D382" s="49" t="s">
        <v>257</v>
      </c>
      <c r="E382" s="55"/>
      <c r="F382" s="128" t="s">
        <v>1271</v>
      </c>
      <c r="G382" s="129">
        <v>2019</v>
      </c>
      <c r="H382" s="130" t="s">
        <v>115</v>
      </c>
      <c r="I382" s="121">
        <v>56.4400000000001</v>
      </c>
      <c r="J382" s="121">
        <v>56.44</v>
      </c>
      <c r="K382" s="121">
        <v>16.93</v>
      </c>
      <c r="L382" s="121">
        <v>16.93</v>
      </c>
      <c r="M382" s="121">
        <v>22.58</v>
      </c>
      <c r="N382" s="32"/>
      <c r="O382" s="32"/>
      <c r="P382" s="32"/>
      <c r="Q382" s="33" t="s">
        <v>231</v>
      </c>
    </row>
    <row r="383" s="77" customFormat="1" ht="26" customHeight="1" spans="1:17">
      <c r="A383" s="131" t="s">
        <v>2487</v>
      </c>
      <c r="B383" s="127">
        <v>1</v>
      </c>
      <c r="C383" s="33" t="s">
        <v>306</v>
      </c>
      <c r="D383" s="49" t="s">
        <v>257</v>
      </c>
      <c r="E383" s="55"/>
      <c r="F383" s="128" t="s">
        <v>1271</v>
      </c>
      <c r="G383" s="129">
        <v>2019</v>
      </c>
      <c r="H383" s="130" t="s">
        <v>115</v>
      </c>
      <c r="I383" s="121">
        <v>14.65</v>
      </c>
      <c r="J383" s="121">
        <v>14.66</v>
      </c>
      <c r="K383" s="121">
        <v>4.4</v>
      </c>
      <c r="L383" s="121">
        <v>4.4</v>
      </c>
      <c r="M383" s="121">
        <v>5.86</v>
      </c>
      <c r="N383" s="32"/>
      <c r="O383" s="32"/>
      <c r="P383" s="32"/>
      <c r="Q383" s="33" t="s">
        <v>231</v>
      </c>
    </row>
    <row r="384" s="77" customFormat="1" ht="23" customHeight="1" spans="1:17">
      <c r="A384" s="131" t="s">
        <v>2488</v>
      </c>
      <c r="B384" s="127">
        <v>1</v>
      </c>
      <c r="C384" s="33" t="s">
        <v>306</v>
      </c>
      <c r="D384" s="49" t="s">
        <v>257</v>
      </c>
      <c r="E384" s="55"/>
      <c r="F384" s="128" t="s">
        <v>1271</v>
      </c>
      <c r="G384" s="129">
        <v>2019</v>
      </c>
      <c r="H384" s="130" t="s">
        <v>115</v>
      </c>
      <c r="I384" s="121">
        <v>13.3</v>
      </c>
      <c r="J384" s="121">
        <v>13.3</v>
      </c>
      <c r="K384" s="121">
        <v>3.99</v>
      </c>
      <c r="L384" s="121">
        <v>3.99</v>
      </c>
      <c r="M384" s="121">
        <v>5.32</v>
      </c>
      <c r="N384" s="32"/>
      <c r="O384" s="32"/>
      <c r="P384" s="32"/>
      <c r="Q384" s="33" t="s">
        <v>231</v>
      </c>
    </row>
    <row r="385" s="77" customFormat="1" ht="22" customHeight="1" spans="1:17">
      <c r="A385" s="131" t="s">
        <v>2489</v>
      </c>
      <c r="B385" s="127">
        <v>1</v>
      </c>
      <c r="C385" s="33" t="s">
        <v>306</v>
      </c>
      <c r="D385" s="49" t="s">
        <v>257</v>
      </c>
      <c r="E385" s="55"/>
      <c r="F385" s="128" t="s">
        <v>1271</v>
      </c>
      <c r="G385" s="129">
        <v>2019</v>
      </c>
      <c r="H385" s="130" t="s">
        <v>115</v>
      </c>
      <c r="I385" s="121">
        <v>66.7500000000001</v>
      </c>
      <c r="J385" s="121">
        <v>66.76</v>
      </c>
      <c r="K385" s="121">
        <v>20.03</v>
      </c>
      <c r="L385" s="121">
        <v>20.03</v>
      </c>
      <c r="M385" s="121">
        <v>26.7</v>
      </c>
      <c r="N385" s="32"/>
      <c r="O385" s="32"/>
      <c r="P385" s="32"/>
      <c r="Q385" s="33" t="s">
        <v>231</v>
      </c>
    </row>
    <row r="386" s="77" customFormat="1" ht="23" customHeight="1" spans="1:17">
      <c r="A386" s="131" t="s">
        <v>2490</v>
      </c>
      <c r="B386" s="127">
        <v>1</v>
      </c>
      <c r="C386" s="33" t="s">
        <v>306</v>
      </c>
      <c r="D386" s="49" t="s">
        <v>257</v>
      </c>
      <c r="E386" s="55"/>
      <c r="F386" s="128" t="s">
        <v>1271</v>
      </c>
      <c r="G386" s="129">
        <v>2019</v>
      </c>
      <c r="H386" s="130" t="s">
        <v>115</v>
      </c>
      <c r="I386" s="121">
        <v>0.2</v>
      </c>
      <c r="J386" s="121">
        <v>0.2</v>
      </c>
      <c r="K386" s="121">
        <v>0.06</v>
      </c>
      <c r="L386" s="121">
        <v>0.06</v>
      </c>
      <c r="M386" s="121">
        <v>0.08</v>
      </c>
      <c r="N386" s="32"/>
      <c r="O386" s="32"/>
      <c r="P386" s="32"/>
      <c r="Q386" s="33" t="s">
        <v>231</v>
      </c>
    </row>
    <row r="387" s="77" customFormat="1" ht="22" customHeight="1" spans="1:17">
      <c r="A387" s="131" t="s">
        <v>2491</v>
      </c>
      <c r="B387" s="127">
        <v>1</v>
      </c>
      <c r="C387" s="33" t="s">
        <v>306</v>
      </c>
      <c r="D387" s="49" t="s">
        <v>257</v>
      </c>
      <c r="E387" s="55"/>
      <c r="F387" s="128" t="s">
        <v>1271</v>
      </c>
      <c r="G387" s="129">
        <v>2019</v>
      </c>
      <c r="H387" s="130" t="s">
        <v>115</v>
      </c>
      <c r="I387" s="121">
        <v>106.32</v>
      </c>
      <c r="J387" s="121">
        <v>106.33</v>
      </c>
      <c r="K387" s="121">
        <v>31.9</v>
      </c>
      <c r="L387" s="121">
        <v>31.9</v>
      </c>
      <c r="M387" s="121">
        <v>42.53</v>
      </c>
      <c r="N387" s="32"/>
      <c r="O387" s="32"/>
      <c r="P387" s="32"/>
      <c r="Q387" s="33" t="s">
        <v>231</v>
      </c>
    </row>
    <row r="388" s="77" customFormat="1" ht="24" customHeight="1" spans="1:17">
      <c r="A388" s="131" t="s">
        <v>2492</v>
      </c>
      <c r="B388" s="127">
        <v>1</v>
      </c>
      <c r="C388" s="33" t="s">
        <v>306</v>
      </c>
      <c r="D388" s="49" t="s">
        <v>257</v>
      </c>
      <c r="E388" s="55"/>
      <c r="F388" s="128" t="s">
        <v>1271</v>
      </c>
      <c r="G388" s="129">
        <v>2019</v>
      </c>
      <c r="H388" s="130" t="s">
        <v>115</v>
      </c>
      <c r="I388" s="121">
        <v>22.69</v>
      </c>
      <c r="J388" s="121">
        <v>22.7</v>
      </c>
      <c r="K388" s="121">
        <v>6.81</v>
      </c>
      <c r="L388" s="121">
        <v>6.81</v>
      </c>
      <c r="M388" s="121">
        <v>9.08</v>
      </c>
      <c r="N388" s="32"/>
      <c r="O388" s="32"/>
      <c r="P388" s="32"/>
      <c r="Q388" s="33" t="s">
        <v>231</v>
      </c>
    </row>
    <row r="389" s="77" customFormat="1" ht="23" customHeight="1" spans="1:17">
      <c r="A389" s="131" t="s">
        <v>2493</v>
      </c>
      <c r="B389" s="127">
        <v>1</v>
      </c>
      <c r="C389" s="33" t="s">
        <v>306</v>
      </c>
      <c r="D389" s="49" t="s">
        <v>257</v>
      </c>
      <c r="E389" s="55"/>
      <c r="F389" s="128" t="s">
        <v>1271</v>
      </c>
      <c r="G389" s="129">
        <v>2019</v>
      </c>
      <c r="H389" s="130" t="s">
        <v>115</v>
      </c>
      <c r="I389" s="121">
        <v>63.9600000000001</v>
      </c>
      <c r="J389" s="121">
        <v>63.96</v>
      </c>
      <c r="K389" s="121">
        <v>19.19</v>
      </c>
      <c r="L389" s="121">
        <v>19.19</v>
      </c>
      <c r="M389" s="121">
        <v>25.58</v>
      </c>
      <c r="N389" s="32"/>
      <c r="O389" s="32"/>
      <c r="P389" s="32"/>
      <c r="Q389" s="33" t="s">
        <v>231</v>
      </c>
    </row>
    <row r="390" s="77" customFormat="1" ht="22" customHeight="1" spans="1:17">
      <c r="A390" s="132" t="s">
        <v>2494</v>
      </c>
      <c r="B390" s="127">
        <v>1</v>
      </c>
      <c r="C390" s="33" t="s">
        <v>306</v>
      </c>
      <c r="D390" s="49" t="s">
        <v>257</v>
      </c>
      <c r="E390" s="55"/>
      <c r="F390" s="128" t="s">
        <v>1271</v>
      </c>
      <c r="G390" s="129">
        <v>2019</v>
      </c>
      <c r="H390" s="130" t="s">
        <v>115</v>
      </c>
      <c r="I390" s="121">
        <v>37.47</v>
      </c>
      <c r="J390" s="121">
        <v>37.47</v>
      </c>
      <c r="K390" s="121">
        <v>11.24</v>
      </c>
      <c r="L390" s="121">
        <v>11.24</v>
      </c>
      <c r="M390" s="121">
        <v>14.99</v>
      </c>
      <c r="N390" s="32"/>
      <c r="O390" s="32"/>
      <c r="P390" s="32"/>
      <c r="Q390" s="33" t="s">
        <v>231</v>
      </c>
    </row>
    <row r="391" s="77" customFormat="1" ht="22" customHeight="1" spans="1:17">
      <c r="A391" s="131" t="s">
        <v>2495</v>
      </c>
      <c r="B391" s="127">
        <v>1</v>
      </c>
      <c r="C391" s="33" t="s">
        <v>306</v>
      </c>
      <c r="D391" s="49" t="s">
        <v>257</v>
      </c>
      <c r="E391" s="55"/>
      <c r="F391" s="128" t="s">
        <v>1271</v>
      </c>
      <c r="G391" s="129">
        <v>2019</v>
      </c>
      <c r="H391" s="130" t="s">
        <v>115</v>
      </c>
      <c r="I391" s="121">
        <v>15.54</v>
      </c>
      <c r="J391" s="121">
        <v>15.54</v>
      </c>
      <c r="K391" s="121">
        <v>4.66</v>
      </c>
      <c r="L391" s="121">
        <v>4.66</v>
      </c>
      <c r="M391" s="121">
        <v>6.22</v>
      </c>
      <c r="N391" s="32"/>
      <c r="O391" s="32"/>
      <c r="P391" s="32"/>
      <c r="Q391" s="33" t="s">
        <v>231</v>
      </c>
    </row>
    <row r="392" s="77" customFormat="1" ht="21.5" customHeight="1" spans="1:17">
      <c r="A392" s="131" t="s">
        <v>2496</v>
      </c>
      <c r="B392" s="127">
        <v>1</v>
      </c>
      <c r="C392" s="33" t="s">
        <v>306</v>
      </c>
      <c r="D392" s="49" t="s">
        <v>257</v>
      </c>
      <c r="E392" s="55"/>
      <c r="F392" s="128" t="s">
        <v>1271</v>
      </c>
      <c r="G392" s="129">
        <v>2019</v>
      </c>
      <c r="H392" s="130" t="s">
        <v>115</v>
      </c>
      <c r="I392" s="121">
        <v>29.92</v>
      </c>
      <c r="J392" s="121">
        <v>29.93</v>
      </c>
      <c r="K392" s="121">
        <v>8.98</v>
      </c>
      <c r="L392" s="121">
        <v>8.98</v>
      </c>
      <c r="M392" s="121">
        <v>11.97</v>
      </c>
      <c r="N392" s="32"/>
      <c r="O392" s="32"/>
      <c r="P392" s="32"/>
      <c r="Q392" s="33" t="s">
        <v>231</v>
      </c>
    </row>
    <row r="393" s="77" customFormat="1" ht="21.5" customHeight="1" spans="1:17">
      <c r="A393" s="131" t="s">
        <v>2497</v>
      </c>
      <c r="B393" s="127">
        <v>1</v>
      </c>
      <c r="C393" s="33" t="s">
        <v>306</v>
      </c>
      <c r="D393" s="49" t="s">
        <v>257</v>
      </c>
      <c r="E393" s="55"/>
      <c r="F393" s="128" t="s">
        <v>1271</v>
      </c>
      <c r="G393" s="129">
        <v>2019</v>
      </c>
      <c r="H393" s="130" t="s">
        <v>115</v>
      </c>
      <c r="I393" s="121">
        <v>42.75</v>
      </c>
      <c r="J393" s="121">
        <v>42.76</v>
      </c>
      <c r="K393" s="121">
        <v>12.83</v>
      </c>
      <c r="L393" s="121">
        <v>12.83</v>
      </c>
      <c r="M393" s="121">
        <v>17.1</v>
      </c>
      <c r="N393" s="32"/>
      <c r="O393" s="32"/>
      <c r="P393" s="32"/>
      <c r="Q393" s="33" t="s">
        <v>231</v>
      </c>
    </row>
    <row r="394" s="77" customFormat="1" ht="21.5" customHeight="1" spans="1:17">
      <c r="A394" s="131" t="s">
        <v>2498</v>
      </c>
      <c r="B394" s="127">
        <v>1</v>
      </c>
      <c r="C394" s="33" t="s">
        <v>306</v>
      </c>
      <c r="D394" s="49" t="s">
        <v>257</v>
      </c>
      <c r="E394" s="55"/>
      <c r="F394" s="128" t="s">
        <v>1271</v>
      </c>
      <c r="G394" s="129">
        <v>2019</v>
      </c>
      <c r="H394" s="130" t="s">
        <v>115</v>
      </c>
      <c r="I394" s="121">
        <v>13.29</v>
      </c>
      <c r="J394" s="121">
        <v>13.3</v>
      </c>
      <c r="K394" s="121">
        <v>3.99</v>
      </c>
      <c r="L394" s="121">
        <v>3.99</v>
      </c>
      <c r="M394" s="121">
        <v>5.32</v>
      </c>
      <c r="N394" s="32"/>
      <c r="O394" s="32"/>
      <c r="P394" s="32"/>
      <c r="Q394" s="33" t="s">
        <v>231</v>
      </c>
    </row>
    <row r="395" s="77" customFormat="1" ht="21.5" customHeight="1" spans="1:17">
      <c r="A395" s="131" t="s">
        <v>2499</v>
      </c>
      <c r="B395" s="127">
        <v>1</v>
      </c>
      <c r="C395" s="33" t="s">
        <v>306</v>
      </c>
      <c r="D395" s="49" t="s">
        <v>257</v>
      </c>
      <c r="E395" s="55"/>
      <c r="F395" s="128" t="s">
        <v>1271</v>
      </c>
      <c r="G395" s="129">
        <v>2019</v>
      </c>
      <c r="H395" s="130" t="s">
        <v>115</v>
      </c>
      <c r="I395" s="121">
        <v>71.5400000000001</v>
      </c>
      <c r="J395" s="121">
        <v>71.54</v>
      </c>
      <c r="K395" s="121">
        <v>21.46</v>
      </c>
      <c r="L395" s="121">
        <v>21.46</v>
      </c>
      <c r="M395" s="121">
        <v>28.62</v>
      </c>
      <c r="N395" s="32"/>
      <c r="O395" s="32"/>
      <c r="P395" s="32"/>
      <c r="Q395" s="33" t="s">
        <v>231</v>
      </c>
    </row>
    <row r="396" s="77" customFormat="1" ht="21.5" customHeight="1" spans="1:17">
      <c r="A396" s="131" t="s">
        <v>2500</v>
      </c>
      <c r="B396" s="127">
        <v>1</v>
      </c>
      <c r="C396" s="33" t="s">
        <v>306</v>
      </c>
      <c r="D396" s="49" t="s">
        <v>257</v>
      </c>
      <c r="E396" s="55"/>
      <c r="F396" s="128" t="s">
        <v>1271</v>
      </c>
      <c r="G396" s="129">
        <v>2019</v>
      </c>
      <c r="H396" s="130" t="s">
        <v>115</v>
      </c>
      <c r="I396" s="121">
        <v>2.36</v>
      </c>
      <c r="J396" s="121">
        <v>2.36</v>
      </c>
      <c r="K396" s="121">
        <v>0.71</v>
      </c>
      <c r="L396" s="121">
        <v>0.71</v>
      </c>
      <c r="M396" s="121">
        <v>0.94</v>
      </c>
      <c r="N396" s="32"/>
      <c r="O396" s="32"/>
      <c r="P396" s="32"/>
      <c r="Q396" s="33" t="s">
        <v>231</v>
      </c>
    </row>
    <row r="397" s="77" customFormat="1" ht="21.5" customHeight="1" spans="1:17">
      <c r="A397" s="131" t="s">
        <v>2501</v>
      </c>
      <c r="B397" s="127">
        <v>1</v>
      </c>
      <c r="C397" s="33" t="s">
        <v>306</v>
      </c>
      <c r="D397" s="49" t="s">
        <v>257</v>
      </c>
      <c r="E397" s="55"/>
      <c r="F397" s="128" t="s">
        <v>1271</v>
      </c>
      <c r="G397" s="129">
        <v>2019</v>
      </c>
      <c r="H397" s="130" t="s">
        <v>115</v>
      </c>
      <c r="I397" s="121">
        <v>42.02</v>
      </c>
      <c r="J397" s="121">
        <v>42.03</v>
      </c>
      <c r="K397" s="121">
        <v>12.61</v>
      </c>
      <c r="L397" s="121">
        <v>12.61</v>
      </c>
      <c r="M397" s="121">
        <v>16.81</v>
      </c>
      <c r="N397" s="32"/>
      <c r="O397" s="32"/>
      <c r="P397" s="32"/>
      <c r="Q397" s="33" t="s">
        <v>231</v>
      </c>
    </row>
    <row r="398" s="77" customFormat="1" ht="21.5" customHeight="1" spans="1:17">
      <c r="A398" s="131" t="s">
        <v>2502</v>
      </c>
      <c r="B398" s="127">
        <v>1</v>
      </c>
      <c r="C398" s="33" t="s">
        <v>306</v>
      </c>
      <c r="D398" s="49" t="s">
        <v>257</v>
      </c>
      <c r="E398" s="55"/>
      <c r="F398" s="128" t="s">
        <v>1271</v>
      </c>
      <c r="G398" s="129">
        <v>2019</v>
      </c>
      <c r="H398" s="130" t="s">
        <v>115</v>
      </c>
      <c r="I398" s="121">
        <v>17.41</v>
      </c>
      <c r="J398" s="121">
        <v>17.4</v>
      </c>
      <c r="K398" s="121">
        <v>5.22</v>
      </c>
      <c r="L398" s="121">
        <v>5.22</v>
      </c>
      <c r="M398" s="121">
        <v>6.96</v>
      </c>
      <c r="N398" s="32"/>
      <c r="O398" s="32"/>
      <c r="P398" s="32"/>
      <c r="Q398" s="33" t="s">
        <v>231</v>
      </c>
    </row>
    <row r="399" s="77" customFormat="1" ht="21.5" customHeight="1" spans="1:17">
      <c r="A399" s="131" t="s">
        <v>2503</v>
      </c>
      <c r="B399" s="127">
        <v>1</v>
      </c>
      <c r="C399" s="33" t="s">
        <v>306</v>
      </c>
      <c r="D399" s="49" t="s">
        <v>257</v>
      </c>
      <c r="E399" s="55"/>
      <c r="F399" s="128" t="s">
        <v>1271</v>
      </c>
      <c r="G399" s="129">
        <v>2019</v>
      </c>
      <c r="H399" s="130" t="s">
        <v>115</v>
      </c>
      <c r="I399" s="121">
        <v>26.79</v>
      </c>
      <c r="J399" s="121">
        <v>26.8</v>
      </c>
      <c r="K399" s="121">
        <v>8.04</v>
      </c>
      <c r="L399" s="121">
        <v>8.04</v>
      </c>
      <c r="M399" s="121">
        <v>10.72</v>
      </c>
      <c r="N399" s="32"/>
      <c r="O399" s="32"/>
      <c r="P399" s="32"/>
      <c r="Q399" s="33" t="s">
        <v>231</v>
      </c>
    </row>
    <row r="400" s="77" customFormat="1" ht="21.5" customHeight="1" spans="1:17">
      <c r="A400" s="126" t="s">
        <v>2504</v>
      </c>
      <c r="B400" s="127">
        <v>1</v>
      </c>
      <c r="C400" s="33" t="s">
        <v>306</v>
      </c>
      <c r="D400" s="49" t="s">
        <v>257</v>
      </c>
      <c r="E400" s="55"/>
      <c r="F400" s="128" t="s">
        <v>1271</v>
      </c>
      <c r="G400" s="129">
        <v>2019</v>
      </c>
      <c r="H400" s="130" t="s">
        <v>115</v>
      </c>
      <c r="I400" s="121">
        <v>26.35</v>
      </c>
      <c r="J400" s="121">
        <v>26.36</v>
      </c>
      <c r="K400" s="121">
        <v>7.91</v>
      </c>
      <c r="L400" s="121">
        <v>7.91</v>
      </c>
      <c r="M400" s="121">
        <v>10.54</v>
      </c>
      <c r="N400" s="32"/>
      <c r="O400" s="32"/>
      <c r="P400" s="32"/>
      <c r="Q400" s="33" t="s">
        <v>231</v>
      </c>
    </row>
    <row r="401" s="77" customFormat="1" ht="21.5" customHeight="1" spans="1:17">
      <c r="A401" s="126" t="s">
        <v>2505</v>
      </c>
      <c r="B401" s="127">
        <v>1</v>
      </c>
      <c r="C401" s="33" t="s">
        <v>306</v>
      </c>
      <c r="D401" s="49" t="s">
        <v>257</v>
      </c>
      <c r="E401" s="55"/>
      <c r="F401" s="128" t="s">
        <v>1271</v>
      </c>
      <c r="G401" s="129">
        <v>2019</v>
      </c>
      <c r="H401" s="130" t="s">
        <v>115</v>
      </c>
      <c r="I401" s="121">
        <v>55.4300000000001</v>
      </c>
      <c r="J401" s="121">
        <v>55.43</v>
      </c>
      <c r="K401" s="121">
        <v>16.63</v>
      </c>
      <c r="L401" s="121">
        <v>16.63</v>
      </c>
      <c r="M401" s="121">
        <v>22.17</v>
      </c>
      <c r="N401" s="32"/>
      <c r="O401" s="32"/>
      <c r="P401" s="32"/>
      <c r="Q401" s="33" t="s">
        <v>231</v>
      </c>
    </row>
    <row r="402" s="77" customFormat="1" ht="21.5" customHeight="1" spans="1:17">
      <c r="A402" s="126" t="s">
        <v>2506</v>
      </c>
      <c r="B402" s="127">
        <v>1</v>
      </c>
      <c r="C402" s="33" t="s">
        <v>306</v>
      </c>
      <c r="D402" s="49" t="s">
        <v>257</v>
      </c>
      <c r="E402" s="55"/>
      <c r="F402" s="128" t="s">
        <v>1271</v>
      </c>
      <c r="G402" s="129">
        <v>2019</v>
      </c>
      <c r="H402" s="130" t="s">
        <v>115</v>
      </c>
      <c r="I402" s="121">
        <v>2.06</v>
      </c>
      <c r="J402" s="121">
        <v>2.06</v>
      </c>
      <c r="K402" s="121">
        <v>0.62</v>
      </c>
      <c r="L402" s="121">
        <v>0.62</v>
      </c>
      <c r="M402" s="121">
        <v>0.82</v>
      </c>
      <c r="N402" s="32"/>
      <c r="O402" s="32"/>
      <c r="P402" s="32"/>
      <c r="Q402" s="33" t="s">
        <v>231</v>
      </c>
    </row>
    <row r="403" s="77" customFormat="1" ht="21.5" customHeight="1" spans="1:17">
      <c r="A403" s="126" t="s">
        <v>2507</v>
      </c>
      <c r="B403" s="127">
        <v>1</v>
      </c>
      <c r="C403" s="33" t="s">
        <v>306</v>
      </c>
      <c r="D403" s="49" t="s">
        <v>257</v>
      </c>
      <c r="E403" s="55"/>
      <c r="F403" s="128" t="s">
        <v>1271</v>
      </c>
      <c r="G403" s="129">
        <v>2019</v>
      </c>
      <c r="H403" s="130" t="s">
        <v>115</v>
      </c>
      <c r="I403" s="121">
        <v>0.78</v>
      </c>
      <c r="J403" s="121">
        <v>0.77</v>
      </c>
      <c r="K403" s="121">
        <v>0.23</v>
      </c>
      <c r="L403" s="121">
        <v>0.23</v>
      </c>
      <c r="M403" s="121">
        <v>0.31</v>
      </c>
      <c r="N403" s="32"/>
      <c r="O403" s="32"/>
      <c r="P403" s="32"/>
      <c r="Q403" s="33" t="s">
        <v>231</v>
      </c>
    </row>
    <row r="404" s="77" customFormat="1" ht="21.5" customHeight="1" spans="1:17">
      <c r="A404" s="126" t="s">
        <v>2508</v>
      </c>
      <c r="B404" s="127">
        <v>1</v>
      </c>
      <c r="C404" s="33" t="s">
        <v>306</v>
      </c>
      <c r="D404" s="49" t="s">
        <v>257</v>
      </c>
      <c r="E404" s="55"/>
      <c r="F404" s="128" t="s">
        <v>1271</v>
      </c>
      <c r="G404" s="129">
        <v>2019</v>
      </c>
      <c r="H404" s="130" t="s">
        <v>115</v>
      </c>
      <c r="I404" s="121">
        <v>8.12</v>
      </c>
      <c r="J404" s="121">
        <v>8.13</v>
      </c>
      <c r="K404" s="121">
        <v>2.44</v>
      </c>
      <c r="L404" s="121">
        <v>2.44</v>
      </c>
      <c r="M404" s="121">
        <v>3.25</v>
      </c>
      <c r="N404" s="32"/>
      <c r="O404" s="32"/>
      <c r="P404" s="32"/>
      <c r="Q404" s="33" t="s">
        <v>231</v>
      </c>
    </row>
    <row r="405" s="77" customFormat="1" ht="21.5" customHeight="1" spans="1:17">
      <c r="A405" s="126" t="s">
        <v>2509</v>
      </c>
      <c r="B405" s="127">
        <v>1</v>
      </c>
      <c r="C405" s="33" t="s">
        <v>306</v>
      </c>
      <c r="D405" s="49" t="s">
        <v>257</v>
      </c>
      <c r="E405" s="55"/>
      <c r="F405" s="128" t="s">
        <v>1271</v>
      </c>
      <c r="G405" s="129">
        <v>2019</v>
      </c>
      <c r="H405" s="130" t="s">
        <v>115</v>
      </c>
      <c r="I405" s="121">
        <v>6.85</v>
      </c>
      <c r="J405" s="121">
        <v>6.86</v>
      </c>
      <c r="K405" s="121">
        <v>2.06</v>
      </c>
      <c r="L405" s="121">
        <v>2.06</v>
      </c>
      <c r="M405" s="121">
        <v>2.74</v>
      </c>
      <c r="N405" s="32"/>
      <c r="O405" s="32"/>
      <c r="P405" s="32"/>
      <c r="Q405" s="33" t="s">
        <v>231</v>
      </c>
    </row>
    <row r="406" s="77" customFormat="1" ht="21.5" customHeight="1" spans="1:17">
      <c r="A406" s="126" t="s">
        <v>2510</v>
      </c>
      <c r="B406" s="127">
        <v>1</v>
      </c>
      <c r="C406" s="33" t="s">
        <v>306</v>
      </c>
      <c r="D406" s="49" t="s">
        <v>257</v>
      </c>
      <c r="E406" s="55"/>
      <c r="F406" s="128" t="s">
        <v>1271</v>
      </c>
      <c r="G406" s="129">
        <v>2019</v>
      </c>
      <c r="H406" s="130" t="s">
        <v>115</v>
      </c>
      <c r="I406" s="121">
        <v>52.04</v>
      </c>
      <c r="J406" s="121">
        <v>52.04</v>
      </c>
      <c r="K406" s="121">
        <v>15.61</v>
      </c>
      <c r="L406" s="121">
        <v>15.61</v>
      </c>
      <c r="M406" s="121">
        <v>20.82</v>
      </c>
      <c r="N406" s="32"/>
      <c r="O406" s="32"/>
      <c r="P406" s="32"/>
      <c r="Q406" s="33" t="s">
        <v>231</v>
      </c>
    </row>
    <row r="407" s="77" customFormat="1" ht="21.5" customHeight="1" spans="1:17">
      <c r="A407" s="126" t="s">
        <v>2511</v>
      </c>
      <c r="B407" s="127">
        <v>1</v>
      </c>
      <c r="C407" s="33" t="s">
        <v>306</v>
      </c>
      <c r="D407" s="49" t="s">
        <v>257</v>
      </c>
      <c r="E407" s="55"/>
      <c r="F407" s="128" t="s">
        <v>1271</v>
      </c>
      <c r="G407" s="129">
        <v>2019</v>
      </c>
      <c r="H407" s="130" t="s">
        <v>115</v>
      </c>
      <c r="I407" s="121">
        <v>15.74</v>
      </c>
      <c r="J407" s="121">
        <v>15.74</v>
      </c>
      <c r="K407" s="121">
        <v>4.72</v>
      </c>
      <c r="L407" s="121">
        <v>4.72</v>
      </c>
      <c r="M407" s="121">
        <v>6.3</v>
      </c>
      <c r="N407" s="32"/>
      <c r="O407" s="32"/>
      <c r="P407" s="32"/>
      <c r="Q407" s="33" t="s">
        <v>231</v>
      </c>
    </row>
    <row r="408" s="77" customFormat="1" ht="21.5" customHeight="1" spans="1:17">
      <c r="A408" s="126" t="s">
        <v>2512</v>
      </c>
      <c r="B408" s="127">
        <v>1</v>
      </c>
      <c r="C408" s="33" t="s">
        <v>306</v>
      </c>
      <c r="D408" s="49" t="s">
        <v>257</v>
      </c>
      <c r="E408" s="55"/>
      <c r="F408" s="128" t="s">
        <v>1271</v>
      </c>
      <c r="G408" s="129">
        <v>2019</v>
      </c>
      <c r="H408" s="130" t="s">
        <v>115</v>
      </c>
      <c r="I408" s="121">
        <v>28.47</v>
      </c>
      <c r="J408" s="121">
        <v>28.47</v>
      </c>
      <c r="K408" s="121">
        <v>8.54</v>
      </c>
      <c r="L408" s="121">
        <v>8.54</v>
      </c>
      <c r="M408" s="121">
        <v>11.39</v>
      </c>
      <c r="N408" s="32"/>
      <c r="O408" s="32"/>
      <c r="P408" s="32"/>
      <c r="Q408" s="33" t="s">
        <v>231</v>
      </c>
    </row>
    <row r="409" s="77" customFormat="1" ht="21.5" customHeight="1" spans="1:17">
      <c r="A409" s="126" t="s">
        <v>2513</v>
      </c>
      <c r="B409" s="127">
        <v>1</v>
      </c>
      <c r="C409" s="33" t="s">
        <v>306</v>
      </c>
      <c r="D409" s="49" t="s">
        <v>257</v>
      </c>
      <c r="E409" s="55"/>
      <c r="F409" s="128" t="s">
        <v>1271</v>
      </c>
      <c r="G409" s="129">
        <v>2019</v>
      </c>
      <c r="H409" s="130" t="s">
        <v>115</v>
      </c>
      <c r="I409" s="121">
        <v>103.44</v>
      </c>
      <c r="J409" s="121">
        <v>103.44</v>
      </c>
      <c r="K409" s="121">
        <v>31.03</v>
      </c>
      <c r="L409" s="121">
        <v>31.03</v>
      </c>
      <c r="M409" s="121">
        <v>41.38</v>
      </c>
      <c r="N409" s="32"/>
      <c r="O409" s="32"/>
      <c r="P409" s="32"/>
      <c r="Q409" s="33" t="s">
        <v>231</v>
      </c>
    </row>
    <row r="410" s="77" customFormat="1" ht="21.5" customHeight="1" spans="1:17">
      <c r="A410" s="126" t="s">
        <v>2514</v>
      </c>
      <c r="B410" s="127">
        <v>1</v>
      </c>
      <c r="C410" s="33" t="s">
        <v>306</v>
      </c>
      <c r="D410" s="49" t="s">
        <v>257</v>
      </c>
      <c r="E410" s="55"/>
      <c r="F410" s="128" t="s">
        <v>1271</v>
      </c>
      <c r="G410" s="129">
        <v>2019</v>
      </c>
      <c r="H410" s="130" t="s">
        <v>115</v>
      </c>
      <c r="I410" s="121">
        <v>26.18</v>
      </c>
      <c r="J410" s="121">
        <v>26.17</v>
      </c>
      <c r="K410" s="121">
        <v>7.85</v>
      </c>
      <c r="L410" s="121">
        <v>7.85</v>
      </c>
      <c r="M410" s="121">
        <v>10.47</v>
      </c>
      <c r="N410" s="32"/>
      <c r="O410" s="32"/>
      <c r="P410" s="32"/>
      <c r="Q410" s="33" t="s">
        <v>231</v>
      </c>
    </row>
    <row r="411" s="77" customFormat="1" ht="21.5" customHeight="1" spans="1:17">
      <c r="A411" s="126" t="s">
        <v>2515</v>
      </c>
      <c r="B411" s="127">
        <v>1</v>
      </c>
      <c r="C411" s="33" t="s">
        <v>306</v>
      </c>
      <c r="D411" s="49" t="s">
        <v>257</v>
      </c>
      <c r="E411" s="55"/>
      <c r="F411" s="128" t="s">
        <v>1271</v>
      </c>
      <c r="G411" s="129">
        <v>2019</v>
      </c>
      <c r="H411" s="130" t="s">
        <v>115</v>
      </c>
      <c r="I411" s="121">
        <v>105.87</v>
      </c>
      <c r="J411" s="121">
        <v>105.87</v>
      </c>
      <c r="K411" s="121">
        <v>31.76</v>
      </c>
      <c r="L411" s="121">
        <v>31.76</v>
      </c>
      <c r="M411" s="121">
        <v>42.35</v>
      </c>
      <c r="N411" s="32"/>
      <c r="O411" s="32"/>
      <c r="P411" s="32"/>
      <c r="Q411" s="33" t="s">
        <v>231</v>
      </c>
    </row>
    <row r="412" s="77" customFormat="1" ht="21.5" customHeight="1" spans="1:17">
      <c r="A412" s="126" t="s">
        <v>2516</v>
      </c>
      <c r="B412" s="127">
        <v>1</v>
      </c>
      <c r="C412" s="33" t="s">
        <v>306</v>
      </c>
      <c r="D412" s="49" t="s">
        <v>257</v>
      </c>
      <c r="E412" s="55"/>
      <c r="F412" s="128" t="s">
        <v>1271</v>
      </c>
      <c r="G412" s="129">
        <v>2019</v>
      </c>
      <c r="H412" s="130" t="s">
        <v>115</v>
      </c>
      <c r="I412" s="121">
        <v>15.72</v>
      </c>
      <c r="J412" s="121">
        <v>15.73</v>
      </c>
      <c r="K412" s="121">
        <v>4.72</v>
      </c>
      <c r="L412" s="121">
        <v>4.72</v>
      </c>
      <c r="M412" s="121">
        <v>6.29</v>
      </c>
      <c r="N412" s="32"/>
      <c r="O412" s="32"/>
      <c r="P412" s="32"/>
      <c r="Q412" s="33" t="s">
        <v>231</v>
      </c>
    </row>
    <row r="413" s="77" customFormat="1" ht="21.5" customHeight="1" spans="1:17">
      <c r="A413" s="126" t="s">
        <v>2517</v>
      </c>
      <c r="B413" s="127">
        <v>1</v>
      </c>
      <c r="C413" s="33" t="s">
        <v>306</v>
      </c>
      <c r="D413" s="49" t="s">
        <v>257</v>
      </c>
      <c r="E413" s="55"/>
      <c r="F413" s="128" t="s">
        <v>1271</v>
      </c>
      <c r="G413" s="129">
        <v>2019</v>
      </c>
      <c r="H413" s="130" t="s">
        <v>115</v>
      </c>
      <c r="I413" s="121">
        <v>33.44</v>
      </c>
      <c r="J413" s="121">
        <v>33.44</v>
      </c>
      <c r="K413" s="121">
        <v>10.03</v>
      </c>
      <c r="L413" s="121">
        <v>10.03</v>
      </c>
      <c r="M413" s="121">
        <v>13.38</v>
      </c>
      <c r="N413" s="32"/>
      <c r="O413" s="32"/>
      <c r="P413" s="32"/>
      <c r="Q413" s="33" t="s">
        <v>231</v>
      </c>
    </row>
    <row r="414" s="77" customFormat="1" ht="21.5" customHeight="1" spans="1:17">
      <c r="A414" s="126" t="s">
        <v>2518</v>
      </c>
      <c r="B414" s="127">
        <v>1</v>
      </c>
      <c r="C414" s="33" t="s">
        <v>306</v>
      </c>
      <c r="D414" s="49" t="s">
        <v>257</v>
      </c>
      <c r="E414" s="55"/>
      <c r="F414" s="128" t="s">
        <v>1271</v>
      </c>
      <c r="G414" s="129">
        <v>2019</v>
      </c>
      <c r="H414" s="130" t="s">
        <v>115</v>
      </c>
      <c r="I414" s="121">
        <v>23.11</v>
      </c>
      <c r="J414" s="121">
        <v>23.1</v>
      </c>
      <c r="K414" s="121">
        <v>6.93</v>
      </c>
      <c r="L414" s="121">
        <v>6.93</v>
      </c>
      <c r="M414" s="121">
        <v>9.24</v>
      </c>
      <c r="N414" s="32"/>
      <c r="O414" s="32"/>
      <c r="P414" s="32"/>
      <c r="Q414" s="33" t="s">
        <v>231</v>
      </c>
    </row>
    <row r="415" s="77" customFormat="1" ht="21.5" customHeight="1" spans="1:17">
      <c r="A415" s="126" t="s">
        <v>2519</v>
      </c>
      <c r="B415" s="127">
        <v>1</v>
      </c>
      <c r="C415" s="33" t="s">
        <v>306</v>
      </c>
      <c r="D415" s="49" t="s">
        <v>257</v>
      </c>
      <c r="E415" s="55"/>
      <c r="F415" s="128" t="s">
        <v>1271</v>
      </c>
      <c r="G415" s="129">
        <v>2019</v>
      </c>
      <c r="H415" s="130" t="s">
        <v>115</v>
      </c>
      <c r="I415" s="121">
        <v>22.7</v>
      </c>
      <c r="J415" s="121">
        <v>22.7</v>
      </c>
      <c r="K415" s="121">
        <v>6.81</v>
      </c>
      <c r="L415" s="121">
        <v>6.81</v>
      </c>
      <c r="M415" s="121">
        <v>9.08</v>
      </c>
      <c r="N415" s="32"/>
      <c r="O415" s="32"/>
      <c r="P415" s="32"/>
      <c r="Q415" s="33" t="s">
        <v>231</v>
      </c>
    </row>
    <row r="416" s="77" customFormat="1" ht="21.5" customHeight="1" spans="1:17">
      <c r="A416" s="126" t="s">
        <v>2520</v>
      </c>
      <c r="B416" s="127">
        <v>1</v>
      </c>
      <c r="C416" s="33" t="s">
        <v>306</v>
      </c>
      <c r="D416" s="49" t="s">
        <v>257</v>
      </c>
      <c r="E416" s="55"/>
      <c r="F416" s="128" t="s">
        <v>1271</v>
      </c>
      <c r="G416" s="129">
        <v>2019</v>
      </c>
      <c r="H416" s="130" t="s">
        <v>115</v>
      </c>
      <c r="I416" s="121">
        <v>20.45</v>
      </c>
      <c r="J416" s="121">
        <v>20.46</v>
      </c>
      <c r="K416" s="121">
        <v>6.14</v>
      </c>
      <c r="L416" s="121">
        <v>6.14</v>
      </c>
      <c r="M416" s="121">
        <v>8.18</v>
      </c>
      <c r="N416" s="32"/>
      <c r="O416" s="32"/>
      <c r="P416" s="32"/>
      <c r="Q416" s="33" t="s">
        <v>231</v>
      </c>
    </row>
    <row r="417" s="77" customFormat="1" ht="21.5" customHeight="1" spans="1:17">
      <c r="A417" s="126" t="s">
        <v>2521</v>
      </c>
      <c r="B417" s="127">
        <v>1</v>
      </c>
      <c r="C417" s="33" t="s">
        <v>306</v>
      </c>
      <c r="D417" s="49" t="s">
        <v>257</v>
      </c>
      <c r="E417" s="55"/>
      <c r="F417" s="128" t="s">
        <v>1271</v>
      </c>
      <c r="G417" s="129">
        <v>2019</v>
      </c>
      <c r="H417" s="130" t="s">
        <v>115</v>
      </c>
      <c r="I417" s="121">
        <v>39.19</v>
      </c>
      <c r="J417" s="121">
        <v>39.2</v>
      </c>
      <c r="K417" s="121">
        <v>11.76</v>
      </c>
      <c r="L417" s="121">
        <v>11.76</v>
      </c>
      <c r="M417" s="121">
        <v>15.68</v>
      </c>
      <c r="N417" s="32"/>
      <c r="O417" s="32"/>
      <c r="P417" s="32"/>
      <c r="Q417" s="33" t="s">
        <v>231</v>
      </c>
    </row>
    <row r="418" s="77" customFormat="1" ht="21.5" customHeight="1" spans="1:17">
      <c r="A418" s="126" t="s">
        <v>2522</v>
      </c>
      <c r="B418" s="127">
        <v>1</v>
      </c>
      <c r="C418" s="33" t="s">
        <v>306</v>
      </c>
      <c r="D418" s="49" t="s">
        <v>257</v>
      </c>
      <c r="E418" s="55"/>
      <c r="F418" s="128" t="s">
        <v>1271</v>
      </c>
      <c r="G418" s="129">
        <v>2019</v>
      </c>
      <c r="H418" s="130" t="s">
        <v>115</v>
      </c>
      <c r="I418" s="121">
        <v>39.66</v>
      </c>
      <c r="J418" s="121">
        <v>39.66</v>
      </c>
      <c r="K418" s="121">
        <v>11.9</v>
      </c>
      <c r="L418" s="121">
        <v>11.9</v>
      </c>
      <c r="M418" s="121">
        <v>15.86</v>
      </c>
      <c r="N418" s="32"/>
      <c r="O418" s="32"/>
      <c r="P418" s="32"/>
      <c r="Q418" s="33" t="s">
        <v>231</v>
      </c>
    </row>
    <row r="419" s="77" customFormat="1" ht="21.5" customHeight="1" spans="1:17">
      <c r="A419" s="126" t="s">
        <v>2523</v>
      </c>
      <c r="B419" s="127">
        <v>1</v>
      </c>
      <c r="C419" s="33" t="s">
        <v>306</v>
      </c>
      <c r="D419" s="49" t="s">
        <v>257</v>
      </c>
      <c r="E419" s="55"/>
      <c r="F419" s="128" t="s">
        <v>1271</v>
      </c>
      <c r="G419" s="129">
        <v>2019</v>
      </c>
      <c r="H419" s="130" t="s">
        <v>115</v>
      </c>
      <c r="I419" s="121">
        <v>2.86</v>
      </c>
      <c r="J419" s="121">
        <v>2.86</v>
      </c>
      <c r="K419" s="121">
        <v>0.86</v>
      </c>
      <c r="L419" s="121">
        <v>0.86</v>
      </c>
      <c r="M419" s="121">
        <v>1.14</v>
      </c>
      <c r="N419" s="32"/>
      <c r="O419" s="32"/>
      <c r="P419" s="32"/>
      <c r="Q419" s="33" t="s">
        <v>231</v>
      </c>
    </row>
    <row r="420" s="77" customFormat="1" ht="22" customHeight="1" spans="1:17">
      <c r="A420" s="126" t="s">
        <v>2524</v>
      </c>
      <c r="B420" s="127">
        <v>1</v>
      </c>
      <c r="C420" s="33" t="s">
        <v>306</v>
      </c>
      <c r="D420" s="49" t="s">
        <v>257</v>
      </c>
      <c r="E420" s="55"/>
      <c r="F420" s="128" t="s">
        <v>1271</v>
      </c>
      <c r="G420" s="129">
        <v>2019</v>
      </c>
      <c r="H420" s="130" t="s">
        <v>115</v>
      </c>
      <c r="I420" s="121">
        <v>9.96</v>
      </c>
      <c r="J420" s="121">
        <v>9.96</v>
      </c>
      <c r="K420" s="121">
        <v>2.99</v>
      </c>
      <c r="L420" s="121">
        <v>2.99</v>
      </c>
      <c r="M420" s="121">
        <v>3.98</v>
      </c>
      <c r="N420" s="32"/>
      <c r="O420" s="32"/>
      <c r="P420" s="32"/>
      <c r="Q420" s="33" t="s">
        <v>231</v>
      </c>
    </row>
    <row r="421" s="77" customFormat="1" ht="19" customHeight="1" spans="1:17">
      <c r="A421" s="120" t="s">
        <v>2525</v>
      </c>
      <c r="B421" s="127">
        <f>SUM(B422:B539)</f>
        <v>118</v>
      </c>
      <c r="C421" s="122"/>
      <c r="D421" s="123"/>
      <c r="E421" s="124"/>
      <c r="F421" s="125"/>
      <c r="G421" s="122"/>
      <c r="H421" s="122"/>
      <c r="I421" s="121">
        <f t="shared" ref="I421:P421" si="95">SUM(I422:I539)</f>
        <v>177</v>
      </c>
      <c r="J421" s="121">
        <f t="shared" si="95"/>
        <v>177</v>
      </c>
      <c r="K421" s="121">
        <f t="shared" si="95"/>
        <v>0</v>
      </c>
      <c r="L421" s="121">
        <f t="shared" si="95"/>
        <v>0</v>
      </c>
      <c r="M421" s="121">
        <f t="shared" si="95"/>
        <v>177</v>
      </c>
      <c r="N421" s="121">
        <f t="shared" si="95"/>
        <v>0</v>
      </c>
      <c r="O421" s="121">
        <f t="shared" si="95"/>
        <v>0</v>
      </c>
      <c r="P421" s="121">
        <f t="shared" si="95"/>
        <v>0</v>
      </c>
      <c r="Q421" s="33" t="s">
        <v>231</v>
      </c>
    </row>
    <row r="422" s="77" customFormat="1" ht="22" customHeight="1" spans="1:17">
      <c r="A422" s="133" t="s">
        <v>2526</v>
      </c>
      <c r="B422" s="127">
        <v>1</v>
      </c>
      <c r="C422" s="33" t="s">
        <v>306</v>
      </c>
      <c r="D422" s="49" t="s">
        <v>257</v>
      </c>
      <c r="E422" s="134"/>
      <c r="F422" s="135" t="s">
        <v>2527</v>
      </c>
      <c r="G422" s="136">
        <v>2019</v>
      </c>
      <c r="H422" s="130" t="s">
        <v>115</v>
      </c>
      <c r="I422" s="121">
        <f t="shared" ref="I422:I485" si="96">J422</f>
        <v>1.5</v>
      </c>
      <c r="J422" s="121">
        <f t="shared" ref="J422:J485" si="97">M422</f>
        <v>1.5</v>
      </c>
      <c r="K422" s="32"/>
      <c r="L422" s="32"/>
      <c r="M422" s="121">
        <v>1.5</v>
      </c>
      <c r="N422" s="32"/>
      <c r="O422" s="32"/>
      <c r="P422" s="32"/>
      <c r="Q422" s="33" t="s">
        <v>231</v>
      </c>
    </row>
    <row r="423" s="77" customFormat="1" ht="25" customHeight="1" spans="1:17">
      <c r="A423" s="133" t="s">
        <v>2528</v>
      </c>
      <c r="B423" s="127">
        <v>1</v>
      </c>
      <c r="C423" s="33" t="s">
        <v>306</v>
      </c>
      <c r="D423" s="49" t="s">
        <v>257</v>
      </c>
      <c r="E423" s="134"/>
      <c r="F423" s="135" t="s">
        <v>2529</v>
      </c>
      <c r="G423" s="136">
        <v>2019</v>
      </c>
      <c r="H423" s="130" t="s">
        <v>115</v>
      </c>
      <c r="I423" s="121">
        <f t="shared" si="96"/>
        <v>1.5</v>
      </c>
      <c r="J423" s="121">
        <f t="shared" si="97"/>
        <v>1.5</v>
      </c>
      <c r="K423" s="32"/>
      <c r="L423" s="32"/>
      <c r="M423" s="121">
        <v>1.5</v>
      </c>
      <c r="N423" s="32"/>
      <c r="O423" s="32"/>
      <c r="P423" s="32"/>
      <c r="Q423" s="33" t="s">
        <v>231</v>
      </c>
    </row>
    <row r="424" s="77" customFormat="1" ht="25" customHeight="1" spans="1:17">
      <c r="A424" s="137" t="s">
        <v>2530</v>
      </c>
      <c r="B424" s="127">
        <v>1</v>
      </c>
      <c r="C424" s="33" t="s">
        <v>306</v>
      </c>
      <c r="D424" s="49" t="s">
        <v>257</v>
      </c>
      <c r="E424" s="134"/>
      <c r="F424" s="135" t="s">
        <v>2531</v>
      </c>
      <c r="G424" s="136">
        <v>2019</v>
      </c>
      <c r="H424" s="130" t="s">
        <v>115</v>
      </c>
      <c r="I424" s="121">
        <f t="shared" si="96"/>
        <v>1.5</v>
      </c>
      <c r="J424" s="121">
        <f t="shared" si="97"/>
        <v>1.5</v>
      </c>
      <c r="K424" s="32"/>
      <c r="L424" s="32"/>
      <c r="M424" s="121">
        <v>1.5</v>
      </c>
      <c r="N424" s="32"/>
      <c r="O424" s="32"/>
      <c r="P424" s="32"/>
      <c r="Q424" s="33" t="s">
        <v>231</v>
      </c>
    </row>
    <row r="425" s="77" customFormat="1" ht="25" customHeight="1" spans="1:17">
      <c r="A425" s="137" t="s">
        <v>2532</v>
      </c>
      <c r="B425" s="127">
        <v>1</v>
      </c>
      <c r="C425" s="33" t="s">
        <v>306</v>
      </c>
      <c r="D425" s="49" t="s">
        <v>257</v>
      </c>
      <c r="E425" s="134"/>
      <c r="F425" s="135" t="s">
        <v>2531</v>
      </c>
      <c r="G425" s="136">
        <v>2019</v>
      </c>
      <c r="H425" s="130" t="s">
        <v>115</v>
      </c>
      <c r="I425" s="121">
        <f t="shared" si="96"/>
        <v>1.5</v>
      </c>
      <c r="J425" s="121">
        <f t="shared" si="97"/>
        <v>1.5</v>
      </c>
      <c r="K425" s="32"/>
      <c r="L425" s="32"/>
      <c r="M425" s="121">
        <v>1.5</v>
      </c>
      <c r="N425" s="32"/>
      <c r="O425" s="32"/>
      <c r="P425" s="32"/>
      <c r="Q425" s="33" t="s">
        <v>231</v>
      </c>
    </row>
    <row r="426" s="77" customFormat="1" ht="25" customHeight="1" spans="1:17">
      <c r="A426" s="137" t="s">
        <v>2533</v>
      </c>
      <c r="B426" s="127">
        <v>1</v>
      </c>
      <c r="C426" s="33" t="s">
        <v>306</v>
      </c>
      <c r="D426" s="49" t="s">
        <v>257</v>
      </c>
      <c r="E426" s="134"/>
      <c r="F426" s="135" t="s">
        <v>2534</v>
      </c>
      <c r="G426" s="136">
        <v>2019</v>
      </c>
      <c r="H426" s="130" t="s">
        <v>115</v>
      </c>
      <c r="I426" s="121">
        <f t="shared" si="96"/>
        <v>1.5</v>
      </c>
      <c r="J426" s="121">
        <f t="shared" si="97"/>
        <v>1.5</v>
      </c>
      <c r="K426" s="32"/>
      <c r="L426" s="32"/>
      <c r="M426" s="121">
        <v>1.5</v>
      </c>
      <c r="N426" s="32"/>
      <c r="O426" s="32"/>
      <c r="P426" s="32"/>
      <c r="Q426" s="33" t="s">
        <v>231</v>
      </c>
    </row>
    <row r="427" s="77" customFormat="1" ht="25" customHeight="1" spans="1:17">
      <c r="A427" s="137" t="s">
        <v>2535</v>
      </c>
      <c r="B427" s="127">
        <v>1</v>
      </c>
      <c r="C427" s="33" t="s">
        <v>306</v>
      </c>
      <c r="D427" s="49" t="s">
        <v>257</v>
      </c>
      <c r="E427" s="134"/>
      <c r="F427" s="135" t="s">
        <v>2536</v>
      </c>
      <c r="G427" s="136">
        <v>2019</v>
      </c>
      <c r="H427" s="130" t="s">
        <v>115</v>
      </c>
      <c r="I427" s="121">
        <f t="shared" si="96"/>
        <v>1.5</v>
      </c>
      <c r="J427" s="121">
        <f t="shared" si="97"/>
        <v>1.5</v>
      </c>
      <c r="K427" s="32"/>
      <c r="L427" s="32"/>
      <c r="M427" s="121">
        <v>1.5</v>
      </c>
      <c r="N427" s="32"/>
      <c r="O427" s="32"/>
      <c r="P427" s="32"/>
      <c r="Q427" s="33" t="s">
        <v>231</v>
      </c>
    </row>
    <row r="428" s="77" customFormat="1" ht="25" customHeight="1" spans="1:17">
      <c r="A428" s="137" t="s">
        <v>2537</v>
      </c>
      <c r="B428" s="127">
        <v>1</v>
      </c>
      <c r="C428" s="33" t="s">
        <v>306</v>
      </c>
      <c r="D428" s="49" t="s">
        <v>257</v>
      </c>
      <c r="E428" s="134"/>
      <c r="F428" s="135" t="s">
        <v>2538</v>
      </c>
      <c r="G428" s="136">
        <v>2019</v>
      </c>
      <c r="H428" s="130" t="s">
        <v>115</v>
      </c>
      <c r="I428" s="121">
        <f t="shared" si="96"/>
        <v>1.5</v>
      </c>
      <c r="J428" s="121">
        <f t="shared" si="97"/>
        <v>1.5</v>
      </c>
      <c r="K428" s="32"/>
      <c r="L428" s="32"/>
      <c r="M428" s="121">
        <v>1.5</v>
      </c>
      <c r="N428" s="32"/>
      <c r="O428" s="32"/>
      <c r="P428" s="32"/>
      <c r="Q428" s="33" t="s">
        <v>231</v>
      </c>
    </row>
    <row r="429" s="77" customFormat="1" ht="25" customHeight="1" spans="1:17">
      <c r="A429" s="137" t="s">
        <v>2539</v>
      </c>
      <c r="B429" s="127">
        <v>1</v>
      </c>
      <c r="C429" s="33" t="s">
        <v>306</v>
      </c>
      <c r="D429" s="49" t="s">
        <v>257</v>
      </c>
      <c r="E429" s="134"/>
      <c r="F429" s="135" t="s">
        <v>2540</v>
      </c>
      <c r="G429" s="136">
        <v>2019</v>
      </c>
      <c r="H429" s="130" t="s">
        <v>115</v>
      </c>
      <c r="I429" s="121">
        <f t="shared" si="96"/>
        <v>1.5</v>
      </c>
      <c r="J429" s="121">
        <f t="shared" si="97"/>
        <v>1.5</v>
      </c>
      <c r="K429" s="32"/>
      <c r="L429" s="32"/>
      <c r="M429" s="121">
        <v>1.5</v>
      </c>
      <c r="N429" s="32"/>
      <c r="O429" s="32"/>
      <c r="P429" s="32"/>
      <c r="Q429" s="33" t="s">
        <v>231</v>
      </c>
    </row>
    <row r="430" s="77" customFormat="1" ht="25" customHeight="1" spans="1:17">
      <c r="A430" s="137" t="s">
        <v>2541</v>
      </c>
      <c r="B430" s="127">
        <v>1</v>
      </c>
      <c r="C430" s="33" t="s">
        <v>306</v>
      </c>
      <c r="D430" s="49" t="s">
        <v>257</v>
      </c>
      <c r="E430" s="134"/>
      <c r="F430" s="135" t="s">
        <v>2542</v>
      </c>
      <c r="G430" s="136">
        <v>2019</v>
      </c>
      <c r="H430" s="130" t="s">
        <v>115</v>
      </c>
      <c r="I430" s="121">
        <f t="shared" si="96"/>
        <v>1.5</v>
      </c>
      <c r="J430" s="121">
        <f t="shared" si="97"/>
        <v>1.5</v>
      </c>
      <c r="K430" s="32"/>
      <c r="L430" s="32"/>
      <c r="M430" s="121">
        <v>1.5</v>
      </c>
      <c r="N430" s="32"/>
      <c r="O430" s="32"/>
      <c r="P430" s="32"/>
      <c r="Q430" s="33" t="s">
        <v>231</v>
      </c>
    </row>
    <row r="431" s="77" customFormat="1" ht="25" customHeight="1" spans="1:17">
      <c r="A431" s="137" t="s">
        <v>2543</v>
      </c>
      <c r="B431" s="127">
        <v>1</v>
      </c>
      <c r="C431" s="33" t="s">
        <v>306</v>
      </c>
      <c r="D431" s="49" t="s">
        <v>257</v>
      </c>
      <c r="E431" s="134"/>
      <c r="F431" s="135" t="s">
        <v>2544</v>
      </c>
      <c r="G431" s="136">
        <v>2019</v>
      </c>
      <c r="H431" s="130" t="s">
        <v>115</v>
      </c>
      <c r="I431" s="121">
        <f t="shared" si="96"/>
        <v>1.5</v>
      </c>
      <c r="J431" s="121">
        <f t="shared" si="97"/>
        <v>1.5</v>
      </c>
      <c r="K431" s="32"/>
      <c r="L431" s="32"/>
      <c r="M431" s="121">
        <v>1.5</v>
      </c>
      <c r="N431" s="32"/>
      <c r="O431" s="32"/>
      <c r="P431" s="32"/>
      <c r="Q431" s="33" t="s">
        <v>231</v>
      </c>
    </row>
    <row r="432" s="77" customFormat="1" ht="25" customHeight="1" spans="1:17">
      <c r="A432" s="137" t="s">
        <v>2545</v>
      </c>
      <c r="B432" s="127">
        <v>1</v>
      </c>
      <c r="C432" s="33" t="s">
        <v>306</v>
      </c>
      <c r="D432" s="49" t="s">
        <v>257</v>
      </c>
      <c r="E432" s="134"/>
      <c r="F432" s="135" t="s">
        <v>2546</v>
      </c>
      <c r="G432" s="136">
        <v>2019</v>
      </c>
      <c r="H432" s="130" t="s">
        <v>115</v>
      </c>
      <c r="I432" s="121">
        <f t="shared" si="96"/>
        <v>1.5</v>
      </c>
      <c r="J432" s="121">
        <f t="shared" si="97"/>
        <v>1.5</v>
      </c>
      <c r="K432" s="32"/>
      <c r="L432" s="32"/>
      <c r="M432" s="121">
        <v>1.5</v>
      </c>
      <c r="N432" s="32"/>
      <c r="O432" s="32"/>
      <c r="P432" s="32"/>
      <c r="Q432" s="33" t="s">
        <v>231</v>
      </c>
    </row>
    <row r="433" s="77" customFormat="1" ht="25" customHeight="1" spans="1:17">
      <c r="A433" s="137" t="s">
        <v>2547</v>
      </c>
      <c r="B433" s="127">
        <v>1</v>
      </c>
      <c r="C433" s="33" t="s">
        <v>306</v>
      </c>
      <c r="D433" s="49" t="s">
        <v>257</v>
      </c>
      <c r="E433" s="134"/>
      <c r="F433" s="135" t="s">
        <v>2548</v>
      </c>
      <c r="G433" s="136">
        <v>2019</v>
      </c>
      <c r="H433" s="130" t="s">
        <v>115</v>
      </c>
      <c r="I433" s="121">
        <f t="shared" si="96"/>
        <v>1.5</v>
      </c>
      <c r="J433" s="121">
        <f t="shared" si="97"/>
        <v>1.5</v>
      </c>
      <c r="K433" s="32"/>
      <c r="L433" s="32"/>
      <c r="M433" s="121">
        <v>1.5</v>
      </c>
      <c r="N433" s="32"/>
      <c r="O433" s="32"/>
      <c r="P433" s="32"/>
      <c r="Q433" s="33" t="s">
        <v>231</v>
      </c>
    </row>
    <row r="434" s="77" customFormat="1" ht="25" customHeight="1" spans="1:17">
      <c r="A434" s="137" t="s">
        <v>2549</v>
      </c>
      <c r="B434" s="127">
        <v>1</v>
      </c>
      <c r="C434" s="33" t="s">
        <v>306</v>
      </c>
      <c r="D434" s="49" t="s">
        <v>257</v>
      </c>
      <c r="E434" s="134"/>
      <c r="F434" s="135" t="s">
        <v>2536</v>
      </c>
      <c r="G434" s="136">
        <v>2019</v>
      </c>
      <c r="H434" s="130" t="s">
        <v>115</v>
      </c>
      <c r="I434" s="121">
        <f t="shared" si="96"/>
        <v>1.5</v>
      </c>
      <c r="J434" s="121">
        <f t="shared" si="97"/>
        <v>1.5</v>
      </c>
      <c r="K434" s="32"/>
      <c r="L434" s="32"/>
      <c r="M434" s="121">
        <v>1.5</v>
      </c>
      <c r="N434" s="32"/>
      <c r="O434" s="32"/>
      <c r="P434" s="32"/>
      <c r="Q434" s="33" t="s">
        <v>231</v>
      </c>
    </row>
    <row r="435" s="77" customFormat="1" ht="25" customHeight="1" spans="1:17">
      <c r="A435" s="137" t="s">
        <v>2550</v>
      </c>
      <c r="B435" s="127">
        <v>1</v>
      </c>
      <c r="C435" s="33" t="s">
        <v>306</v>
      </c>
      <c r="D435" s="49" t="s">
        <v>257</v>
      </c>
      <c r="E435" s="134"/>
      <c r="F435" s="135" t="s">
        <v>2551</v>
      </c>
      <c r="G435" s="136">
        <v>2019</v>
      </c>
      <c r="H435" s="130" t="s">
        <v>115</v>
      </c>
      <c r="I435" s="121">
        <f t="shared" si="96"/>
        <v>1.5</v>
      </c>
      <c r="J435" s="121">
        <f t="shared" si="97"/>
        <v>1.5</v>
      </c>
      <c r="K435" s="32"/>
      <c r="L435" s="32"/>
      <c r="M435" s="121">
        <v>1.5</v>
      </c>
      <c r="N435" s="32"/>
      <c r="O435" s="32"/>
      <c r="P435" s="32"/>
      <c r="Q435" s="33" t="s">
        <v>231</v>
      </c>
    </row>
    <row r="436" s="77" customFormat="1" ht="25" customHeight="1" spans="1:17">
      <c r="A436" s="137" t="s">
        <v>2552</v>
      </c>
      <c r="B436" s="127">
        <v>1</v>
      </c>
      <c r="C436" s="33" t="s">
        <v>306</v>
      </c>
      <c r="D436" s="49" t="s">
        <v>257</v>
      </c>
      <c r="E436" s="134"/>
      <c r="F436" s="135" t="s">
        <v>2553</v>
      </c>
      <c r="G436" s="136">
        <v>2019</v>
      </c>
      <c r="H436" s="130" t="s">
        <v>115</v>
      </c>
      <c r="I436" s="121">
        <f t="shared" si="96"/>
        <v>1.5</v>
      </c>
      <c r="J436" s="121">
        <f t="shared" si="97"/>
        <v>1.5</v>
      </c>
      <c r="K436" s="32"/>
      <c r="L436" s="32"/>
      <c r="M436" s="121">
        <v>1.5</v>
      </c>
      <c r="N436" s="32"/>
      <c r="O436" s="32"/>
      <c r="P436" s="32"/>
      <c r="Q436" s="33" t="s">
        <v>231</v>
      </c>
    </row>
    <row r="437" s="77" customFormat="1" ht="25" customHeight="1" spans="1:17">
      <c r="A437" s="137" t="s">
        <v>2554</v>
      </c>
      <c r="B437" s="127">
        <v>1</v>
      </c>
      <c r="C437" s="33" t="s">
        <v>306</v>
      </c>
      <c r="D437" s="49" t="s">
        <v>257</v>
      </c>
      <c r="E437" s="134"/>
      <c r="F437" s="135" t="s">
        <v>2555</v>
      </c>
      <c r="G437" s="136">
        <v>2019</v>
      </c>
      <c r="H437" s="130" t="s">
        <v>115</v>
      </c>
      <c r="I437" s="121">
        <f t="shared" si="96"/>
        <v>1.5</v>
      </c>
      <c r="J437" s="121">
        <f t="shared" si="97"/>
        <v>1.5</v>
      </c>
      <c r="K437" s="32"/>
      <c r="L437" s="32"/>
      <c r="M437" s="121">
        <v>1.5</v>
      </c>
      <c r="N437" s="32"/>
      <c r="O437" s="32"/>
      <c r="P437" s="32"/>
      <c r="Q437" s="33" t="s">
        <v>231</v>
      </c>
    </row>
    <row r="438" s="77" customFormat="1" ht="25" customHeight="1" spans="1:17">
      <c r="A438" s="137" t="s">
        <v>2556</v>
      </c>
      <c r="B438" s="127">
        <v>1</v>
      </c>
      <c r="C438" s="33" t="s">
        <v>306</v>
      </c>
      <c r="D438" s="49" t="s">
        <v>257</v>
      </c>
      <c r="E438" s="134"/>
      <c r="F438" s="135" t="s">
        <v>2557</v>
      </c>
      <c r="G438" s="136">
        <v>2019</v>
      </c>
      <c r="H438" s="130" t="s">
        <v>115</v>
      </c>
      <c r="I438" s="121">
        <f t="shared" si="96"/>
        <v>1.5</v>
      </c>
      <c r="J438" s="121">
        <f t="shared" si="97"/>
        <v>1.5</v>
      </c>
      <c r="K438" s="32"/>
      <c r="L438" s="32"/>
      <c r="M438" s="121">
        <v>1.5</v>
      </c>
      <c r="N438" s="32"/>
      <c r="O438" s="32"/>
      <c r="P438" s="32"/>
      <c r="Q438" s="33" t="s">
        <v>231</v>
      </c>
    </row>
    <row r="439" s="77" customFormat="1" ht="25" customHeight="1" spans="1:17">
      <c r="A439" s="137" t="s">
        <v>2558</v>
      </c>
      <c r="B439" s="127">
        <v>1</v>
      </c>
      <c r="C439" s="33" t="s">
        <v>306</v>
      </c>
      <c r="D439" s="49" t="s">
        <v>257</v>
      </c>
      <c r="E439" s="138"/>
      <c r="F439" s="135" t="s">
        <v>2559</v>
      </c>
      <c r="G439" s="136">
        <v>2019</v>
      </c>
      <c r="H439" s="130" t="s">
        <v>115</v>
      </c>
      <c r="I439" s="121">
        <f t="shared" si="96"/>
        <v>1.5</v>
      </c>
      <c r="J439" s="121">
        <f t="shared" si="97"/>
        <v>1.5</v>
      </c>
      <c r="K439" s="32"/>
      <c r="L439" s="32"/>
      <c r="M439" s="121">
        <v>1.5</v>
      </c>
      <c r="N439" s="32"/>
      <c r="O439" s="32"/>
      <c r="P439" s="32"/>
      <c r="Q439" s="33" t="s">
        <v>231</v>
      </c>
    </row>
    <row r="440" s="77" customFormat="1" ht="25" customHeight="1" spans="1:17">
      <c r="A440" s="137" t="s">
        <v>2560</v>
      </c>
      <c r="B440" s="127">
        <v>1</v>
      </c>
      <c r="C440" s="33" t="s">
        <v>306</v>
      </c>
      <c r="D440" s="49" t="s">
        <v>257</v>
      </c>
      <c r="E440" s="138"/>
      <c r="F440" s="135" t="s">
        <v>2561</v>
      </c>
      <c r="G440" s="136">
        <v>2019</v>
      </c>
      <c r="H440" s="130" t="s">
        <v>115</v>
      </c>
      <c r="I440" s="121">
        <f t="shared" si="96"/>
        <v>1.5</v>
      </c>
      <c r="J440" s="121">
        <f t="shared" si="97"/>
        <v>1.5</v>
      </c>
      <c r="K440" s="32"/>
      <c r="L440" s="32"/>
      <c r="M440" s="121">
        <v>1.5</v>
      </c>
      <c r="N440" s="32"/>
      <c r="O440" s="32"/>
      <c r="P440" s="32"/>
      <c r="Q440" s="33" t="s">
        <v>231</v>
      </c>
    </row>
    <row r="441" s="77" customFormat="1" ht="25" customHeight="1" spans="1:17">
      <c r="A441" s="137" t="s">
        <v>2562</v>
      </c>
      <c r="B441" s="127">
        <v>1</v>
      </c>
      <c r="C441" s="33" t="s">
        <v>306</v>
      </c>
      <c r="D441" s="49" t="s">
        <v>257</v>
      </c>
      <c r="E441" s="138"/>
      <c r="F441" s="135" t="s">
        <v>2563</v>
      </c>
      <c r="G441" s="136">
        <v>2019</v>
      </c>
      <c r="H441" s="130" t="s">
        <v>115</v>
      </c>
      <c r="I441" s="121">
        <f t="shared" si="96"/>
        <v>1.5</v>
      </c>
      <c r="J441" s="121">
        <f t="shared" si="97"/>
        <v>1.5</v>
      </c>
      <c r="K441" s="32"/>
      <c r="L441" s="32"/>
      <c r="M441" s="121">
        <v>1.5</v>
      </c>
      <c r="N441" s="32"/>
      <c r="O441" s="32"/>
      <c r="P441" s="32"/>
      <c r="Q441" s="33" t="s">
        <v>231</v>
      </c>
    </row>
    <row r="442" s="77" customFormat="1" ht="34" customHeight="1" spans="1:17">
      <c r="A442" s="137" t="s">
        <v>2564</v>
      </c>
      <c r="B442" s="127">
        <v>1</v>
      </c>
      <c r="C442" s="33" t="s">
        <v>306</v>
      </c>
      <c r="D442" s="49" t="s">
        <v>257</v>
      </c>
      <c r="E442" s="138"/>
      <c r="F442" s="135" t="s">
        <v>2565</v>
      </c>
      <c r="G442" s="136">
        <v>2019</v>
      </c>
      <c r="H442" s="130" t="s">
        <v>115</v>
      </c>
      <c r="I442" s="121">
        <f t="shared" si="96"/>
        <v>1.5</v>
      </c>
      <c r="J442" s="121">
        <f t="shared" si="97"/>
        <v>1.5</v>
      </c>
      <c r="K442" s="32"/>
      <c r="L442" s="32"/>
      <c r="M442" s="121">
        <v>1.5</v>
      </c>
      <c r="N442" s="32"/>
      <c r="O442" s="32"/>
      <c r="P442" s="32"/>
      <c r="Q442" s="33" t="s">
        <v>231</v>
      </c>
    </row>
    <row r="443" s="77" customFormat="1" ht="25" customHeight="1" spans="1:17">
      <c r="A443" s="137" t="s">
        <v>2566</v>
      </c>
      <c r="B443" s="127">
        <v>1</v>
      </c>
      <c r="C443" s="33" t="s">
        <v>306</v>
      </c>
      <c r="D443" s="49" t="s">
        <v>257</v>
      </c>
      <c r="E443" s="138"/>
      <c r="F443" s="135" t="s">
        <v>2567</v>
      </c>
      <c r="G443" s="136">
        <v>2019</v>
      </c>
      <c r="H443" s="130" t="s">
        <v>115</v>
      </c>
      <c r="I443" s="121">
        <f t="shared" si="96"/>
        <v>1.5</v>
      </c>
      <c r="J443" s="121">
        <f t="shared" si="97"/>
        <v>1.5</v>
      </c>
      <c r="K443" s="32"/>
      <c r="L443" s="32"/>
      <c r="M443" s="121">
        <v>1.5</v>
      </c>
      <c r="N443" s="32"/>
      <c r="O443" s="32"/>
      <c r="P443" s="32"/>
      <c r="Q443" s="33" t="s">
        <v>231</v>
      </c>
    </row>
    <row r="444" s="77" customFormat="1" ht="25" customHeight="1" spans="1:17">
      <c r="A444" s="137" t="s">
        <v>2568</v>
      </c>
      <c r="B444" s="127">
        <v>1</v>
      </c>
      <c r="C444" s="33" t="s">
        <v>306</v>
      </c>
      <c r="D444" s="49" t="s">
        <v>257</v>
      </c>
      <c r="E444" s="138"/>
      <c r="F444" s="135" t="s">
        <v>2569</v>
      </c>
      <c r="G444" s="136">
        <v>2019</v>
      </c>
      <c r="H444" s="130" t="s">
        <v>115</v>
      </c>
      <c r="I444" s="121">
        <f t="shared" si="96"/>
        <v>1.5</v>
      </c>
      <c r="J444" s="121">
        <f t="shared" si="97"/>
        <v>1.5</v>
      </c>
      <c r="K444" s="32"/>
      <c r="L444" s="32"/>
      <c r="M444" s="121">
        <v>1.5</v>
      </c>
      <c r="N444" s="32"/>
      <c r="O444" s="32"/>
      <c r="P444" s="32"/>
      <c r="Q444" s="33" t="s">
        <v>231</v>
      </c>
    </row>
    <row r="445" s="77" customFormat="1" ht="25" customHeight="1" spans="1:17">
      <c r="A445" s="137" t="s">
        <v>2570</v>
      </c>
      <c r="B445" s="127">
        <v>1</v>
      </c>
      <c r="C445" s="33" t="s">
        <v>306</v>
      </c>
      <c r="D445" s="49" t="s">
        <v>257</v>
      </c>
      <c r="E445" s="138"/>
      <c r="F445" s="135" t="s">
        <v>2571</v>
      </c>
      <c r="G445" s="136">
        <v>2019</v>
      </c>
      <c r="H445" s="130" t="s">
        <v>115</v>
      </c>
      <c r="I445" s="121">
        <f t="shared" si="96"/>
        <v>1.5</v>
      </c>
      <c r="J445" s="121">
        <f t="shared" si="97"/>
        <v>1.5</v>
      </c>
      <c r="K445" s="32"/>
      <c r="L445" s="32"/>
      <c r="M445" s="121">
        <v>1.5</v>
      </c>
      <c r="N445" s="32"/>
      <c r="O445" s="32"/>
      <c r="P445" s="32"/>
      <c r="Q445" s="33" t="s">
        <v>231</v>
      </c>
    </row>
    <row r="446" s="77" customFormat="1" ht="25" customHeight="1" spans="1:17">
      <c r="A446" s="137" t="s">
        <v>2572</v>
      </c>
      <c r="B446" s="127">
        <v>1</v>
      </c>
      <c r="C446" s="33" t="s">
        <v>306</v>
      </c>
      <c r="D446" s="49" t="s">
        <v>257</v>
      </c>
      <c r="E446" s="138"/>
      <c r="F446" s="135" t="s">
        <v>2573</v>
      </c>
      <c r="G446" s="136">
        <v>2019</v>
      </c>
      <c r="H446" s="130" t="s">
        <v>115</v>
      </c>
      <c r="I446" s="121">
        <f t="shared" si="96"/>
        <v>1.5</v>
      </c>
      <c r="J446" s="121">
        <f t="shared" si="97"/>
        <v>1.5</v>
      </c>
      <c r="K446" s="32"/>
      <c r="L446" s="32"/>
      <c r="M446" s="121">
        <v>1.5</v>
      </c>
      <c r="N446" s="32"/>
      <c r="O446" s="32"/>
      <c r="P446" s="32"/>
      <c r="Q446" s="33" t="s">
        <v>231</v>
      </c>
    </row>
    <row r="447" s="77" customFormat="1" ht="22" customHeight="1" spans="1:17">
      <c r="A447" s="137" t="s">
        <v>2574</v>
      </c>
      <c r="B447" s="127">
        <v>1</v>
      </c>
      <c r="C447" s="33" t="s">
        <v>306</v>
      </c>
      <c r="D447" s="49" t="s">
        <v>257</v>
      </c>
      <c r="E447" s="138"/>
      <c r="F447" s="135" t="s">
        <v>2575</v>
      </c>
      <c r="G447" s="136">
        <v>2019</v>
      </c>
      <c r="H447" s="130" t="s">
        <v>115</v>
      </c>
      <c r="I447" s="121">
        <f t="shared" si="96"/>
        <v>1.5</v>
      </c>
      <c r="J447" s="121">
        <f t="shared" si="97"/>
        <v>1.5</v>
      </c>
      <c r="K447" s="32"/>
      <c r="L447" s="32"/>
      <c r="M447" s="121">
        <v>1.5</v>
      </c>
      <c r="N447" s="32"/>
      <c r="O447" s="32"/>
      <c r="P447" s="32"/>
      <c r="Q447" s="33" t="s">
        <v>231</v>
      </c>
    </row>
    <row r="448" s="77" customFormat="1" ht="12" customHeight="1" spans="1:17">
      <c r="A448" s="137" t="s">
        <v>2576</v>
      </c>
      <c r="B448" s="127">
        <v>1</v>
      </c>
      <c r="C448" s="33" t="s">
        <v>306</v>
      </c>
      <c r="D448" s="49" t="s">
        <v>257</v>
      </c>
      <c r="E448" s="138"/>
      <c r="F448" s="135" t="s">
        <v>1304</v>
      </c>
      <c r="G448" s="136">
        <v>2019</v>
      </c>
      <c r="H448" s="130" t="s">
        <v>115</v>
      </c>
      <c r="I448" s="121">
        <f t="shared" si="96"/>
        <v>1.5</v>
      </c>
      <c r="J448" s="121">
        <f t="shared" si="97"/>
        <v>1.5</v>
      </c>
      <c r="K448" s="32"/>
      <c r="L448" s="32"/>
      <c r="M448" s="121">
        <v>1.5</v>
      </c>
      <c r="N448" s="32"/>
      <c r="O448" s="32"/>
      <c r="P448" s="32"/>
      <c r="Q448" s="33" t="s">
        <v>231</v>
      </c>
    </row>
    <row r="449" s="77" customFormat="1" ht="12" customHeight="1" spans="1:17">
      <c r="A449" s="137" t="s">
        <v>2577</v>
      </c>
      <c r="B449" s="127">
        <v>1</v>
      </c>
      <c r="C449" s="33" t="s">
        <v>306</v>
      </c>
      <c r="D449" s="49" t="s">
        <v>257</v>
      </c>
      <c r="E449" s="138"/>
      <c r="F449" s="135" t="s">
        <v>1304</v>
      </c>
      <c r="G449" s="136">
        <v>2019</v>
      </c>
      <c r="H449" s="130" t="s">
        <v>115</v>
      </c>
      <c r="I449" s="121">
        <f t="shared" si="96"/>
        <v>1.5</v>
      </c>
      <c r="J449" s="121">
        <f t="shared" si="97"/>
        <v>1.5</v>
      </c>
      <c r="K449" s="32"/>
      <c r="L449" s="32"/>
      <c r="M449" s="121">
        <v>1.5</v>
      </c>
      <c r="N449" s="32"/>
      <c r="O449" s="32"/>
      <c r="P449" s="32"/>
      <c r="Q449" s="33" t="s">
        <v>231</v>
      </c>
    </row>
    <row r="450" s="77" customFormat="1" ht="12" customHeight="1" spans="1:17">
      <c r="A450" s="137" t="s">
        <v>2578</v>
      </c>
      <c r="B450" s="127">
        <v>1</v>
      </c>
      <c r="C450" s="33" t="s">
        <v>306</v>
      </c>
      <c r="D450" s="49" t="s">
        <v>257</v>
      </c>
      <c r="E450" s="138"/>
      <c r="F450" s="135" t="s">
        <v>1304</v>
      </c>
      <c r="G450" s="136">
        <v>2019</v>
      </c>
      <c r="H450" s="130" t="s">
        <v>115</v>
      </c>
      <c r="I450" s="121">
        <f t="shared" si="96"/>
        <v>1.5</v>
      </c>
      <c r="J450" s="121">
        <f t="shared" si="97"/>
        <v>1.5</v>
      </c>
      <c r="K450" s="32"/>
      <c r="L450" s="32"/>
      <c r="M450" s="121">
        <v>1.5</v>
      </c>
      <c r="N450" s="32"/>
      <c r="O450" s="32"/>
      <c r="P450" s="32"/>
      <c r="Q450" s="33" t="s">
        <v>231</v>
      </c>
    </row>
    <row r="451" s="77" customFormat="1" ht="12" customHeight="1" spans="1:17">
      <c r="A451" s="137" t="s">
        <v>2579</v>
      </c>
      <c r="B451" s="127">
        <v>1</v>
      </c>
      <c r="C451" s="33" t="s">
        <v>306</v>
      </c>
      <c r="D451" s="49" t="s">
        <v>257</v>
      </c>
      <c r="E451" s="138"/>
      <c r="F451" s="135" t="s">
        <v>1304</v>
      </c>
      <c r="G451" s="136">
        <v>2019</v>
      </c>
      <c r="H451" s="130" t="s">
        <v>115</v>
      </c>
      <c r="I451" s="121">
        <f t="shared" si="96"/>
        <v>1.5</v>
      </c>
      <c r="J451" s="121">
        <f t="shared" si="97"/>
        <v>1.5</v>
      </c>
      <c r="K451" s="32"/>
      <c r="L451" s="32"/>
      <c r="M451" s="121">
        <v>1.5</v>
      </c>
      <c r="N451" s="32"/>
      <c r="O451" s="32"/>
      <c r="P451" s="32"/>
      <c r="Q451" s="33" t="s">
        <v>231</v>
      </c>
    </row>
    <row r="452" s="77" customFormat="1" ht="12" customHeight="1" spans="1:17">
      <c r="A452" s="137" t="s">
        <v>2580</v>
      </c>
      <c r="B452" s="127">
        <v>1</v>
      </c>
      <c r="C452" s="33" t="s">
        <v>306</v>
      </c>
      <c r="D452" s="49" t="s">
        <v>257</v>
      </c>
      <c r="E452" s="138"/>
      <c r="F452" s="135" t="s">
        <v>1304</v>
      </c>
      <c r="G452" s="136">
        <v>2019</v>
      </c>
      <c r="H452" s="130" t="s">
        <v>115</v>
      </c>
      <c r="I452" s="121">
        <f t="shared" si="96"/>
        <v>1.5</v>
      </c>
      <c r="J452" s="121">
        <f t="shared" si="97"/>
        <v>1.5</v>
      </c>
      <c r="K452" s="32"/>
      <c r="L452" s="32"/>
      <c r="M452" s="121">
        <v>1.5</v>
      </c>
      <c r="N452" s="32"/>
      <c r="O452" s="32"/>
      <c r="P452" s="32"/>
      <c r="Q452" s="33" t="s">
        <v>231</v>
      </c>
    </row>
    <row r="453" s="77" customFormat="1" ht="12" customHeight="1" spans="1:17">
      <c r="A453" s="137" t="s">
        <v>2581</v>
      </c>
      <c r="B453" s="127">
        <v>1</v>
      </c>
      <c r="C453" s="33" t="s">
        <v>306</v>
      </c>
      <c r="D453" s="49" t="s">
        <v>257</v>
      </c>
      <c r="E453" s="138"/>
      <c r="F453" s="135" t="s">
        <v>1304</v>
      </c>
      <c r="G453" s="136">
        <v>2019</v>
      </c>
      <c r="H453" s="130" t="s">
        <v>115</v>
      </c>
      <c r="I453" s="121">
        <f t="shared" si="96"/>
        <v>1.5</v>
      </c>
      <c r="J453" s="121">
        <f t="shared" si="97"/>
        <v>1.5</v>
      </c>
      <c r="K453" s="32"/>
      <c r="L453" s="32"/>
      <c r="M453" s="121">
        <v>1.5</v>
      </c>
      <c r="N453" s="32"/>
      <c r="O453" s="32"/>
      <c r="P453" s="32"/>
      <c r="Q453" s="33" t="s">
        <v>231</v>
      </c>
    </row>
    <row r="454" s="77" customFormat="1" ht="12" customHeight="1" spans="1:17">
      <c r="A454" s="137" t="s">
        <v>2582</v>
      </c>
      <c r="B454" s="127">
        <v>1</v>
      </c>
      <c r="C454" s="33" t="s">
        <v>306</v>
      </c>
      <c r="D454" s="49" t="s">
        <v>257</v>
      </c>
      <c r="E454" s="138"/>
      <c r="F454" s="135" t="s">
        <v>1304</v>
      </c>
      <c r="G454" s="136">
        <v>2019</v>
      </c>
      <c r="H454" s="130" t="s">
        <v>115</v>
      </c>
      <c r="I454" s="121">
        <f t="shared" si="96"/>
        <v>1.5</v>
      </c>
      <c r="J454" s="121">
        <f t="shared" si="97"/>
        <v>1.5</v>
      </c>
      <c r="K454" s="32"/>
      <c r="L454" s="32"/>
      <c r="M454" s="121">
        <v>1.5</v>
      </c>
      <c r="N454" s="32"/>
      <c r="O454" s="32"/>
      <c r="P454" s="32"/>
      <c r="Q454" s="33" t="s">
        <v>231</v>
      </c>
    </row>
    <row r="455" s="77" customFormat="1" ht="12" customHeight="1" spans="1:17">
      <c r="A455" s="137" t="s">
        <v>2583</v>
      </c>
      <c r="B455" s="127">
        <v>1</v>
      </c>
      <c r="C455" s="33" t="s">
        <v>306</v>
      </c>
      <c r="D455" s="49" t="s">
        <v>257</v>
      </c>
      <c r="E455" s="138"/>
      <c r="F455" s="135" t="s">
        <v>1304</v>
      </c>
      <c r="G455" s="136">
        <v>2019</v>
      </c>
      <c r="H455" s="130" t="s">
        <v>115</v>
      </c>
      <c r="I455" s="121">
        <f t="shared" si="96"/>
        <v>1.5</v>
      </c>
      <c r="J455" s="121">
        <f t="shared" si="97"/>
        <v>1.5</v>
      </c>
      <c r="K455" s="32"/>
      <c r="L455" s="32"/>
      <c r="M455" s="121">
        <v>1.5</v>
      </c>
      <c r="N455" s="32"/>
      <c r="O455" s="32"/>
      <c r="P455" s="32"/>
      <c r="Q455" s="33" t="s">
        <v>231</v>
      </c>
    </row>
    <row r="456" s="77" customFormat="1" ht="12" customHeight="1" spans="1:17">
      <c r="A456" s="137" t="s">
        <v>2584</v>
      </c>
      <c r="B456" s="127">
        <v>1</v>
      </c>
      <c r="C456" s="33" t="s">
        <v>306</v>
      </c>
      <c r="D456" s="49" t="s">
        <v>257</v>
      </c>
      <c r="E456" s="138"/>
      <c r="F456" s="135" t="s">
        <v>1304</v>
      </c>
      <c r="G456" s="136">
        <v>2019</v>
      </c>
      <c r="H456" s="130" t="s">
        <v>115</v>
      </c>
      <c r="I456" s="121">
        <f t="shared" si="96"/>
        <v>1.5</v>
      </c>
      <c r="J456" s="121">
        <f t="shared" si="97"/>
        <v>1.5</v>
      </c>
      <c r="K456" s="32"/>
      <c r="L456" s="32"/>
      <c r="M456" s="121">
        <v>1.5</v>
      </c>
      <c r="N456" s="32"/>
      <c r="O456" s="32"/>
      <c r="P456" s="32"/>
      <c r="Q456" s="33" t="s">
        <v>231</v>
      </c>
    </row>
    <row r="457" s="77" customFormat="1" ht="12" customHeight="1" spans="1:17">
      <c r="A457" s="137" t="s">
        <v>2585</v>
      </c>
      <c r="B457" s="127">
        <v>1</v>
      </c>
      <c r="C457" s="33" t="s">
        <v>306</v>
      </c>
      <c r="D457" s="49" t="s">
        <v>257</v>
      </c>
      <c r="E457" s="138"/>
      <c r="F457" s="135" t="s">
        <v>1304</v>
      </c>
      <c r="G457" s="136">
        <v>2019</v>
      </c>
      <c r="H457" s="130" t="s">
        <v>115</v>
      </c>
      <c r="I457" s="121">
        <f t="shared" si="96"/>
        <v>1.5</v>
      </c>
      <c r="J457" s="121">
        <f t="shared" si="97"/>
        <v>1.5</v>
      </c>
      <c r="K457" s="32"/>
      <c r="L457" s="32"/>
      <c r="M457" s="121">
        <v>1.5</v>
      </c>
      <c r="N457" s="32"/>
      <c r="O457" s="32"/>
      <c r="P457" s="32"/>
      <c r="Q457" s="33" t="s">
        <v>231</v>
      </c>
    </row>
    <row r="458" s="77" customFormat="1" ht="12" customHeight="1" spans="1:17">
      <c r="A458" s="137" t="s">
        <v>2586</v>
      </c>
      <c r="B458" s="127">
        <v>1</v>
      </c>
      <c r="C458" s="33" t="s">
        <v>306</v>
      </c>
      <c r="D458" s="49" t="s">
        <v>257</v>
      </c>
      <c r="E458" s="138"/>
      <c r="F458" s="135" t="s">
        <v>1304</v>
      </c>
      <c r="G458" s="136">
        <v>2019</v>
      </c>
      <c r="H458" s="130" t="s">
        <v>115</v>
      </c>
      <c r="I458" s="121">
        <f t="shared" si="96"/>
        <v>1.5</v>
      </c>
      <c r="J458" s="121">
        <f t="shared" si="97"/>
        <v>1.5</v>
      </c>
      <c r="K458" s="32"/>
      <c r="L458" s="32"/>
      <c r="M458" s="121">
        <v>1.5</v>
      </c>
      <c r="N458" s="32"/>
      <c r="O458" s="32"/>
      <c r="P458" s="32"/>
      <c r="Q458" s="33" t="s">
        <v>231</v>
      </c>
    </row>
    <row r="459" s="77" customFormat="1" ht="12" customHeight="1" spans="1:17">
      <c r="A459" s="137" t="s">
        <v>2587</v>
      </c>
      <c r="B459" s="127">
        <v>1</v>
      </c>
      <c r="C459" s="33" t="s">
        <v>306</v>
      </c>
      <c r="D459" s="49" t="s">
        <v>257</v>
      </c>
      <c r="E459" s="138"/>
      <c r="F459" s="135" t="s">
        <v>1304</v>
      </c>
      <c r="G459" s="136">
        <v>2019</v>
      </c>
      <c r="H459" s="130" t="s">
        <v>115</v>
      </c>
      <c r="I459" s="121">
        <f t="shared" si="96"/>
        <v>1.5</v>
      </c>
      <c r="J459" s="121">
        <f t="shared" si="97"/>
        <v>1.5</v>
      </c>
      <c r="K459" s="32"/>
      <c r="L459" s="32"/>
      <c r="M459" s="121">
        <v>1.5</v>
      </c>
      <c r="N459" s="32"/>
      <c r="O459" s="32"/>
      <c r="P459" s="32"/>
      <c r="Q459" s="33" t="s">
        <v>231</v>
      </c>
    </row>
    <row r="460" s="77" customFormat="1" ht="12" customHeight="1" spans="1:17">
      <c r="A460" s="137" t="s">
        <v>2588</v>
      </c>
      <c r="B460" s="127">
        <v>1</v>
      </c>
      <c r="C460" s="33" t="s">
        <v>306</v>
      </c>
      <c r="D460" s="49" t="s">
        <v>257</v>
      </c>
      <c r="E460" s="138"/>
      <c r="F460" s="135" t="s">
        <v>1304</v>
      </c>
      <c r="G460" s="136">
        <v>2019</v>
      </c>
      <c r="H460" s="130" t="s">
        <v>115</v>
      </c>
      <c r="I460" s="121">
        <f t="shared" si="96"/>
        <v>1.5</v>
      </c>
      <c r="J460" s="121">
        <f t="shared" si="97"/>
        <v>1.5</v>
      </c>
      <c r="K460" s="32"/>
      <c r="L460" s="32"/>
      <c r="M460" s="121">
        <v>1.5</v>
      </c>
      <c r="N460" s="32"/>
      <c r="O460" s="32"/>
      <c r="P460" s="32"/>
      <c r="Q460" s="33" t="s">
        <v>231</v>
      </c>
    </row>
    <row r="461" s="77" customFormat="1" ht="12" customHeight="1" spans="1:17">
      <c r="A461" s="137" t="s">
        <v>2589</v>
      </c>
      <c r="B461" s="127">
        <v>1</v>
      </c>
      <c r="C461" s="33" t="s">
        <v>306</v>
      </c>
      <c r="D461" s="49" t="s">
        <v>257</v>
      </c>
      <c r="E461" s="138"/>
      <c r="F461" s="135" t="s">
        <v>1304</v>
      </c>
      <c r="G461" s="136">
        <v>2019</v>
      </c>
      <c r="H461" s="130" t="s">
        <v>115</v>
      </c>
      <c r="I461" s="121">
        <f t="shared" si="96"/>
        <v>1.5</v>
      </c>
      <c r="J461" s="121">
        <f t="shared" si="97"/>
        <v>1.5</v>
      </c>
      <c r="K461" s="32"/>
      <c r="L461" s="32"/>
      <c r="M461" s="121">
        <v>1.5</v>
      </c>
      <c r="N461" s="32"/>
      <c r="O461" s="32"/>
      <c r="P461" s="32"/>
      <c r="Q461" s="33" t="s">
        <v>231</v>
      </c>
    </row>
    <row r="462" s="77" customFormat="1" ht="12" customHeight="1" spans="1:17">
      <c r="A462" s="137" t="s">
        <v>2590</v>
      </c>
      <c r="B462" s="127">
        <v>1</v>
      </c>
      <c r="C462" s="33" t="s">
        <v>306</v>
      </c>
      <c r="D462" s="49" t="s">
        <v>257</v>
      </c>
      <c r="E462" s="138"/>
      <c r="F462" s="135" t="s">
        <v>1304</v>
      </c>
      <c r="G462" s="136">
        <v>2019</v>
      </c>
      <c r="H462" s="130" t="s">
        <v>115</v>
      </c>
      <c r="I462" s="121">
        <f t="shared" si="96"/>
        <v>1.5</v>
      </c>
      <c r="J462" s="121">
        <f t="shared" si="97"/>
        <v>1.5</v>
      </c>
      <c r="K462" s="32"/>
      <c r="L462" s="32"/>
      <c r="M462" s="121">
        <v>1.5</v>
      </c>
      <c r="N462" s="32"/>
      <c r="O462" s="32"/>
      <c r="P462" s="32"/>
      <c r="Q462" s="33" t="s">
        <v>231</v>
      </c>
    </row>
    <row r="463" s="77" customFormat="1" ht="12" customHeight="1" spans="1:17">
      <c r="A463" s="137" t="s">
        <v>2591</v>
      </c>
      <c r="B463" s="127">
        <v>1</v>
      </c>
      <c r="C463" s="33" t="s">
        <v>306</v>
      </c>
      <c r="D463" s="49" t="s">
        <v>257</v>
      </c>
      <c r="E463" s="138"/>
      <c r="F463" s="135" t="s">
        <v>1304</v>
      </c>
      <c r="G463" s="136">
        <v>2019</v>
      </c>
      <c r="H463" s="130" t="s">
        <v>115</v>
      </c>
      <c r="I463" s="121">
        <f t="shared" si="96"/>
        <v>1.5</v>
      </c>
      <c r="J463" s="121">
        <f t="shared" si="97"/>
        <v>1.5</v>
      </c>
      <c r="K463" s="32"/>
      <c r="L463" s="32"/>
      <c r="M463" s="121">
        <v>1.5</v>
      </c>
      <c r="N463" s="32"/>
      <c r="O463" s="32"/>
      <c r="P463" s="32"/>
      <c r="Q463" s="33" t="s">
        <v>231</v>
      </c>
    </row>
    <row r="464" s="77" customFormat="1" ht="12" customHeight="1" spans="1:17">
      <c r="A464" s="137" t="s">
        <v>2592</v>
      </c>
      <c r="B464" s="127">
        <v>1</v>
      </c>
      <c r="C464" s="33" t="s">
        <v>306</v>
      </c>
      <c r="D464" s="49" t="s">
        <v>257</v>
      </c>
      <c r="E464" s="138"/>
      <c r="F464" s="135" t="s">
        <v>1304</v>
      </c>
      <c r="G464" s="136">
        <v>2019</v>
      </c>
      <c r="H464" s="130" t="s">
        <v>115</v>
      </c>
      <c r="I464" s="121">
        <f t="shared" si="96"/>
        <v>1.5</v>
      </c>
      <c r="J464" s="121">
        <f t="shared" si="97"/>
        <v>1.5</v>
      </c>
      <c r="K464" s="32"/>
      <c r="L464" s="32"/>
      <c r="M464" s="121">
        <v>1.5</v>
      </c>
      <c r="N464" s="32"/>
      <c r="O464" s="32"/>
      <c r="P464" s="32"/>
      <c r="Q464" s="33" t="s">
        <v>231</v>
      </c>
    </row>
    <row r="465" s="77" customFormat="1" ht="12" customHeight="1" spans="1:17">
      <c r="A465" s="137" t="s">
        <v>2593</v>
      </c>
      <c r="B465" s="127">
        <v>1</v>
      </c>
      <c r="C465" s="33" t="s">
        <v>306</v>
      </c>
      <c r="D465" s="49" t="s">
        <v>257</v>
      </c>
      <c r="E465" s="138"/>
      <c r="F465" s="135" t="s">
        <v>1304</v>
      </c>
      <c r="G465" s="136">
        <v>2019</v>
      </c>
      <c r="H465" s="130" t="s">
        <v>115</v>
      </c>
      <c r="I465" s="121">
        <f t="shared" si="96"/>
        <v>1.5</v>
      </c>
      <c r="J465" s="121">
        <f t="shared" si="97"/>
        <v>1.5</v>
      </c>
      <c r="K465" s="32"/>
      <c r="L465" s="32"/>
      <c r="M465" s="121">
        <v>1.5</v>
      </c>
      <c r="N465" s="32"/>
      <c r="O465" s="32"/>
      <c r="P465" s="32"/>
      <c r="Q465" s="33" t="s">
        <v>231</v>
      </c>
    </row>
    <row r="466" s="77" customFormat="1" ht="12" customHeight="1" spans="1:17">
      <c r="A466" s="137" t="s">
        <v>2594</v>
      </c>
      <c r="B466" s="127">
        <v>1</v>
      </c>
      <c r="C466" s="33" t="s">
        <v>306</v>
      </c>
      <c r="D466" s="49" t="s">
        <v>257</v>
      </c>
      <c r="E466" s="138"/>
      <c r="F466" s="135" t="s">
        <v>1304</v>
      </c>
      <c r="G466" s="136">
        <v>2019</v>
      </c>
      <c r="H466" s="130" t="s">
        <v>115</v>
      </c>
      <c r="I466" s="121">
        <f t="shared" si="96"/>
        <v>1.5</v>
      </c>
      <c r="J466" s="121">
        <f t="shared" si="97"/>
        <v>1.5</v>
      </c>
      <c r="K466" s="32"/>
      <c r="L466" s="32"/>
      <c r="M466" s="121">
        <v>1.5</v>
      </c>
      <c r="N466" s="32"/>
      <c r="O466" s="32"/>
      <c r="P466" s="32"/>
      <c r="Q466" s="33" t="s">
        <v>231</v>
      </c>
    </row>
    <row r="467" s="77" customFormat="1" ht="12" customHeight="1" spans="1:17">
      <c r="A467" s="137" t="s">
        <v>2595</v>
      </c>
      <c r="B467" s="127">
        <v>1</v>
      </c>
      <c r="C467" s="33" t="s">
        <v>306</v>
      </c>
      <c r="D467" s="49" t="s">
        <v>257</v>
      </c>
      <c r="E467" s="138"/>
      <c r="F467" s="135" t="s">
        <v>1304</v>
      </c>
      <c r="G467" s="136">
        <v>2019</v>
      </c>
      <c r="H467" s="130" t="s">
        <v>115</v>
      </c>
      <c r="I467" s="121">
        <f t="shared" si="96"/>
        <v>1.5</v>
      </c>
      <c r="J467" s="121">
        <f t="shared" si="97"/>
        <v>1.5</v>
      </c>
      <c r="K467" s="32"/>
      <c r="L467" s="32"/>
      <c r="M467" s="121">
        <v>1.5</v>
      </c>
      <c r="N467" s="32"/>
      <c r="O467" s="32"/>
      <c r="P467" s="32"/>
      <c r="Q467" s="33" t="s">
        <v>231</v>
      </c>
    </row>
    <row r="468" s="77" customFormat="1" ht="12" customHeight="1" spans="1:17">
      <c r="A468" s="137" t="s">
        <v>2596</v>
      </c>
      <c r="B468" s="127">
        <v>1</v>
      </c>
      <c r="C468" s="33" t="s">
        <v>306</v>
      </c>
      <c r="D468" s="49" t="s">
        <v>257</v>
      </c>
      <c r="E468" s="138"/>
      <c r="F468" s="135" t="s">
        <v>1304</v>
      </c>
      <c r="G468" s="136">
        <v>2019</v>
      </c>
      <c r="H468" s="130" t="s">
        <v>115</v>
      </c>
      <c r="I468" s="121">
        <f t="shared" si="96"/>
        <v>1.5</v>
      </c>
      <c r="J468" s="121">
        <f t="shared" si="97"/>
        <v>1.5</v>
      </c>
      <c r="K468" s="32"/>
      <c r="L468" s="32"/>
      <c r="M468" s="121">
        <v>1.5</v>
      </c>
      <c r="N468" s="32"/>
      <c r="O468" s="32"/>
      <c r="P468" s="32"/>
      <c r="Q468" s="33" t="s">
        <v>231</v>
      </c>
    </row>
    <row r="469" s="77" customFormat="1" ht="12" customHeight="1" spans="1:17">
      <c r="A469" s="137" t="s">
        <v>2597</v>
      </c>
      <c r="B469" s="127">
        <v>1</v>
      </c>
      <c r="C469" s="33" t="s">
        <v>306</v>
      </c>
      <c r="D469" s="49" t="s">
        <v>257</v>
      </c>
      <c r="E469" s="138"/>
      <c r="F469" s="135" t="s">
        <v>1304</v>
      </c>
      <c r="G469" s="136">
        <v>2019</v>
      </c>
      <c r="H469" s="130" t="s">
        <v>115</v>
      </c>
      <c r="I469" s="121">
        <f t="shared" si="96"/>
        <v>1.5</v>
      </c>
      <c r="J469" s="121">
        <f t="shared" si="97"/>
        <v>1.5</v>
      </c>
      <c r="K469" s="32"/>
      <c r="L469" s="32"/>
      <c r="M469" s="121">
        <v>1.5</v>
      </c>
      <c r="N469" s="32"/>
      <c r="O469" s="32"/>
      <c r="P469" s="32"/>
      <c r="Q469" s="33" t="s">
        <v>231</v>
      </c>
    </row>
    <row r="470" s="77" customFormat="1" ht="12" customHeight="1" spans="1:17">
      <c r="A470" s="137" t="s">
        <v>2598</v>
      </c>
      <c r="B470" s="127">
        <v>1</v>
      </c>
      <c r="C470" s="33" t="s">
        <v>306</v>
      </c>
      <c r="D470" s="49" t="s">
        <v>257</v>
      </c>
      <c r="E470" s="138"/>
      <c r="F470" s="135" t="s">
        <v>1304</v>
      </c>
      <c r="G470" s="136">
        <v>2019</v>
      </c>
      <c r="H470" s="130" t="s">
        <v>115</v>
      </c>
      <c r="I470" s="121">
        <f t="shared" si="96"/>
        <v>1.5</v>
      </c>
      <c r="J470" s="121">
        <f t="shared" si="97"/>
        <v>1.5</v>
      </c>
      <c r="K470" s="32"/>
      <c r="L470" s="32"/>
      <c r="M470" s="121">
        <v>1.5</v>
      </c>
      <c r="N470" s="32"/>
      <c r="O470" s="32"/>
      <c r="P470" s="32"/>
      <c r="Q470" s="33" t="s">
        <v>231</v>
      </c>
    </row>
    <row r="471" s="77" customFormat="1" ht="12" customHeight="1" spans="1:17">
      <c r="A471" s="137" t="s">
        <v>2599</v>
      </c>
      <c r="B471" s="127">
        <v>1</v>
      </c>
      <c r="C471" s="33" t="s">
        <v>306</v>
      </c>
      <c r="D471" s="49" t="s">
        <v>257</v>
      </c>
      <c r="E471" s="138"/>
      <c r="F471" s="135" t="s">
        <v>1304</v>
      </c>
      <c r="G471" s="136">
        <v>2019</v>
      </c>
      <c r="H471" s="130" t="s">
        <v>115</v>
      </c>
      <c r="I471" s="121">
        <f t="shared" si="96"/>
        <v>1.5</v>
      </c>
      <c r="J471" s="121">
        <f t="shared" si="97"/>
        <v>1.5</v>
      </c>
      <c r="K471" s="32"/>
      <c r="L471" s="32"/>
      <c r="M471" s="121">
        <v>1.5</v>
      </c>
      <c r="N471" s="32"/>
      <c r="O471" s="32"/>
      <c r="P471" s="32"/>
      <c r="Q471" s="33" t="s">
        <v>231</v>
      </c>
    </row>
    <row r="472" s="77" customFormat="1" ht="12" customHeight="1" spans="1:17">
      <c r="A472" s="137" t="s">
        <v>2600</v>
      </c>
      <c r="B472" s="127">
        <v>1</v>
      </c>
      <c r="C472" s="33" t="s">
        <v>306</v>
      </c>
      <c r="D472" s="49" t="s">
        <v>257</v>
      </c>
      <c r="E472" s="138"/>
      <c r="F472" s="135" t="s">
        <v>1304</v>
      </c>
      <c r="G472" s="136">
        <v>2019</v>
      </c>
      <c r="H472" s="130" t="s">
        <v>115</v>
      </c>
      <c r="I472" s="121">
        <f t="shared" si="96"/>
        <v>1.5</v>
      </c>
      <c r="J472" s="121">
        <f t="shared" si="97"/>
        <v>1.5</v>
      </c>
      <c r="K472" s="32"/>
      <c r="L472" s="32"/>
      <c r="M472" s="121">
        <v>1.5</v>
      </c>
      <c r="N472" s="32"/>
      <c r="O472" s="32"/>
      <c r="P472" s="32"/>
      <c r="Q472" s="33" t="s">
        <v>231</v>
      </c>
    </row>
    <row r="473" s="77" customFormat="1" ht="12" customHeight="1" spans="1:17">
      <c r="A473" s="137" t="s">
        <v>2601</v>
      </c>
      <c r="B473" s="127">
        <v>1</v>
      </c>
      <c r="C473" s="33" t="s">
        <v>306</v>
      </c>
      <c r="D473" s="49" t="s">
        <v>257</v>
      </c>
      <c r="E473" s="138"/>
      <c r="F473" s="135" t="s">
        <v>1304</v>
      </c>
      <c r="G473" s="136">
        <v>2019</v>
      </c>
      <c r="H473" s="130" t="s">
        <v>115</v>
      </c>
      <c r="I473" s="121">
        <f t="shared" si="96"/>
        <v>1.5</v>
      </c>
      <c r="J473" s="121">
        <f t="shared" si="97"/>
        <v>1.5</v>
      </c>
      <c r="K473" s="32"/>
      <c r="L473" s="32"/>
      <c r="M473" s="121">
        <v>1.5</v>
      </c>
      <c r="N473" s="32"/>
      <c r="O473" s="32"/>
      <c r="P473" s="32"/>
      <c r="Q473" s="33" t="s">
        <v>231</v>
      </c>
    </row>
    <row r="474" s="77" customFormat="1" ht="12" customHeight="1" spans="1:17">
      <c r="A474" s="137" t="s">
        <v>2602</v>
      </c>
      <c r="B474" s="127">
        <v>1</v>
      </c>
      <c r="C474" s="33" t="s">
        <v>306</v>
      </c>
      <c r="D474" s="49" t="s">
        <v>257</v>
      </c>
      <c r="E474" s="138"/>
      <c r="F474" s="135" t="s">
        <v>1304</v>
      </c>
      <c r="G474" s="136">
        <v>2019</v>
      </c>
      <c r="H474" s="130" t="s">
        <v>115</v>
      </c>
      <c r="I474" s="121">
        <f t="shared" si="96"/>
        <v>1.5</v>
      </c>
      <c r="J474" s="121">
        <f t="shared" si="97"/>
        <v>1.5</v>
      </c>
      <c r="K474" s="32"/>
      <c r="L474" s="32"/>
      <c r="M474" s="121">
        <v>1.5</v>
      </c>
      <c r="N474" s="32"/>
      <c r="O474" s="32"/>
      <c r="P474" s="32"/>
      <c r="Q474" s="33" t="s">
        <v>231</v>
      </c>
    </row>
    <row r="475" s="77" customFormat="1" ht="12" customHeight="1" spans="1:17">
      <c r="A475" s="137" t="s">
        <v>2596</v>
      </c>
      <c r="B475" s="127">
        <v>1</v>
      </c>
      <c r="C475" s="33" t="s">
        <v>306</v>
      </c>
      <c r="D475" s="49" t="s">
        <v>257</v>
      </c>
      <c r="E475" s="138"/>
      <c r="F475" s="135" t="s">
        <v>1304</v>
      </c>
      <c r="G475" s="136">
        <v>2019</v>
      </c>
      <c r="H475" s="130" t="s">
        <v>115</v>
      </c>
      <c r="I475" s="121">
        <f t="shared" si="96"/>
        <v>1.5</v>
      </c>
      <c r="J475" s="121">
        <f t="shared" si="97"/>
        <v>1.5</v>
      </c>
      <c r="K475" s="32"/>
      <c r="L475" s="32"/>
      <c r="M475" s="121">
        <v>1.5</v>
      </c>
      <c r="N475" s="32"/>
      <c r="O475" s="32"/>
      <c r="P475" s="32"/>
      <c r="Q475" s="33" t="s">
        <v>231</v>
      </c>
    </row>
    <row r="476" s="77" customFormat="1" ht="12" customHeight="1" spans="1:17">
      <c r="A476" s="137" t="s">
        <v>2603</v>
      </c>
      <c r="B476" s="127">
        <v>1</v>
      </c>
      <c r="C476" s="33" t="s">
        <v>306</v>
      </c>
      <c r="D476" s="49" t="s">
        <v>257</v>
      </c>
      <c r="E476" s="138"/>
      <c r="F476" s="135" t="s">
        <v>1304</v>
      </c>
      <c r="G476" s="136">
        <v>2019</v>
      </c>
      <c r="H476" s="130" t="s">
        <v>115</v>
      </c>
      <c r="I476" s="121">
        <f t="shared" si="96"/>
        <v>1.5</v>
      </c>
      <c r="J476" s="121">
        <f t="shared" si="97"/>
        <v>1.5</v>
      </c>
      <c r="K476" s="32"/>
      <c r="L476" s="32"/>
      <c r="M476" s="121">
        <v>1.5</v>
      </c>
      <c r="N476" s="32"/>
      <c r="O476" s="32"/>
      <c r="P476" s="32"/>
      <c r="Q476" s="33" t="s">
        <v>231</v>
      </c>
    </row>
    <row r="477" s="77" customFormat="1" ht="12" customHeight="1" spans="1:17">
      <c r="A477" s="137" t="s">
        <v>2604</v>
      </c>
      <c r="B477" s="127">
        <v>1</v>
      </c>
      <c r="C477" s="33" t="s">
        <v>306</v>
      </c>
      <c r="D477" s="49" t="s">
        <v>257</v>
      </c>
      <c r="E477" s="138"/>
      <c r="F477" s="135" t="s">
        <v>1304</v>
      </c>
      <c r="G477" s="136">
        <v>2019</v>
      </c>
      <c r="H477" s="130" t="s">
        <v>115</v>
      </c>
      <c r="I477" s="121">
        <f t="shared" si="96"/>
        <v>1.5</v>
      </c>
      <c r="J477" s="121">
        <f t="shared" si="97"/>
        <v>1.5</v>
      </c>
      <c r="K477" s="32"/>
      <c r="L477" s="32"/>
      <c r="M477" s="121">
        <v>1.5</v>
      </c>
      <c r="N477" s="32"/>
      <c r="O477" s="32"/>
      <c r="P477" s="32"/>
      <c r="Q477" s="33" t="s">
        <v>231</v>
      </c>
    </row>
    <row r="478" s="77" customFormat="1" ht="12" customHeight="1" spans="1:17">
      <c r="A478" s="137" t="s">
        <v>2605</v>
      </c>
      <c r="B478" s="127">
        <v>1</v>
      </c>
      <c r="C478" s="33" t="s">
        <v>306</v>
      </c>
      <c r="D478" s="49" t="s">
        <v>257</v>
      </c>
      <c r="E478" s="138"/>
      <c r="F478" s="135" t="s">
        <v>1304</v>
      </c>
      <c r="G478" s="136">
        <v>2019</v>
      </c>
      <c r="H478" s="130" t="s">
        <v>115</v>
      </c>
      <c r="I478" s="121">
        <f t="shared" si="96"/>
        <v>1.5</v>
      </c>
      <c r="J478" s="121">
        <f t="shared" si="97"/>
        <v>1.5</v>
      </c>
      <c r="K478" s="32"/>
      <c r="L478" s="32"/>
      <c r="M478" s="121">
        <v>1.5</v>
      </c>
      <c r="N478" s="32"/>
      <c r="O478" s="32"/>
      <c r="P478" s="32"/>
      <c r="Q478" s="33" t="s">
        <v>231</v>
      </c>
    </row>
    <row r="479" s="77" customFormat="1" ht="12" customHeight="1" spans="1:17">
      <c r="A479" s="137" t="s">
        <v>2606</v>
      </c>
      <c r="B479" s="127">
        <v>1</v>
      </c>
      <c r="C479" s="33" t="s">
        <v>306</v>
      </c>
      <c r="D479" s="49" t="s">
        <v>257</v>
      </c>
      <c r="E479" s="138"/>
      <c r="F479" s="135" t="s">
        <v>1304</v>
      </c>
      <c r="G479" s="136">
        <v>2019</v>
      </c>
      <c r="H479" s="130" t="s">
        <v>115</v>
      </c>
      <c r="I479" s="121">
        <f t="shared" si="96"/>
        <v>1.5</v>
      </c>
      <c r="J479" s="121">
        <f t="shared" si="97"/>
        <v>1.5</v>
      </c>
      <c r="K479" s="32"/>
      <c r="L479" s="32"/>
      <c r="M479" s="121">
        <v>1.5</v>
      </c>
      <c r="N479" s="32"/>
      <c r="O479" s="32"/>
      <c r="P479" s="32"/>
      <c r="Q479" s="33" t="s">
        <v>231</v>
      </c>
    </row>
    <row r="480" s="77" customFormat="1" ht="12" customHeight="1" spans="1:17">
      <c r="A480" s="137" t="s">
        <v>2607</v>
      </c>
      <c r="B480" s="127">
        <v>1</v>
      </c>
      <c r="C480" s="33" t="s">
        <v>306</v>
      </c>
      <c r="D480" s="49" t="s">
        <v>257</v>
      </c>
      <c r="E480" s="138"/>
      <c r="F480" s="135" t="s">
        <v>1304</v>
      </c>
      <c r="G480" s="136">
        <v>2019</v>
      </c>
      <c r="H480" s="130" t="s">
        <v>115</v>
      </c>
      <c r="I480" s="121">
        <f t="shared" si="96"/>
        <v>1.5</v>
      </c>
      <c r="J480" s="121">
        <f t="shared" si="97"/>
        <v>1.5</v>
      </c>
      <c r="K480" s="32"/>
      <c r="L480" s="32"/>
      <c r="M480" s="121">
        <v>1.5</v>
      </c>
      <c r="N480" s="32"/>
      <c r="O480" s="32"/>
      <c r="P480" s="32"/>
      <c r="Q480" s="33" t="s">
        <v>231</v>
      </c>
    </row>
    <row r="481" s="77" customFormat="1" ht="12" customHeight="1" spans="1:17">
      <c r="A481" s="137" t="s">
        <v>2608</v>
      </c>
      <c r="B481" s="127">
        <v>1</v>
      </c>
      <c r="C481" s="33" t="s">
        <v>306</v>
      </c>
      <c r="D481" s="49" t="s">
        <v>257</v>
      </c>
      <c r="E481" s="138"/>
      <c r="F481" s="135" t="s">
        <v>1304</v>
      </c>
      <c r="G481" s="136">
        <v>2019</v>
      </c>
      <c r="H481" s="130" t="s">
        <v>115</v>
      </c>
      <c r="I481" s="121">
        <f t="shared" si="96"/>
        <v>1.5</v>
      </c>
      <c r="J481" s="121">
        <f t="shared" si="97"/>
        <v>1.5</v>
      </c>
      <c r="K481" s="32"/>
      <c r="L481" s="32"/>
      <c r="M481" s="121">
        <v>1.5</v>
      </c>
      <c r="N481" s="32"/>
      <c r="O481" s="32"/>
      <c r="P481" s="32"/>
      <c r="Q481" s="33" t="s">
        <v>231</v>
      </c>
    </row>
    <row r="482" s="77" customFormat="1" ht="12" customHeight="1" spans="1:17">
      <c r="A482" s="137" t="s">
        <v>2609</v>
      </c>
      <c r="B482" s="127">
        <v>1</v>
      </c>
      <c r="C482" s="33" t="s">
        <v>306</v>
      </c>
      <c r="D482" s="49" t="s">
        <v>257</v>
      </c>
      <c r="E482" s="138"/>
      <c r="F482" s="135" t="s">
        <v>1304</v>
      </c>
      <c r="G482" s="136">
        <v>2019</v>
      </c>
      <c r="H482" s="130" t="s">
        <v>115</v>
      </c>
      <c r="I482" s="121">
        <f t="shared" si="96"/>
        <v>1.5</v>
      </c>
      <c r="J482" s="121">
        <f t="shared" si="97"/>
        <v>1.5</v>
      </c>
      <c r="K482" s="32"/>
      <c r="L482" s="32"/>
      <c r="M482" s="121">
        <v>1.5</v>
      </c>
      <c r="N482" s="32"/>
      <c r="O482" s="32"/>
      <c r="P482" s="32"/>
      <c r="Q482" s="33" t="s">
        <v>231</v>
      </c>
    </row>
    <row r="483" s="77" customFormat="1" ht="12" customHeight="1" spans="1:17">
      <c r="A483" s="137" t="s">
        <v>2610</v>
      </c>
      <c r="B483" s="127">
        <v>1</v>
      </c>
      <c r="C483" s="33" t="s">
        <v>306</v>
      </c>
      <c r="D483" s="49" t="s">
        <v>257</v>
      </c>
      <c r="E483" s="138"/>
      <c r="F483" s="135" t="s">
        <v>1304</v>
      </c>
      <c r="G483" s="136">
        <v>2019</v>
      </c>
      <c r="H483" s="130" t="s">
        <v>115</v>
      </c>
      <c r="I483" s="121">
        <f t="shared" si="96"/>
        <v>1.5</v>
      </c>
      <c r="J483" s="121">
        <f t="shared" si="97"/>
        <v>1.5</v>
      </c>
      <c r="K483" s="32"/>
      <c r="L483" s="32"/>
      <c r="M483" s="121">
        <v>1.5</v>
      </c>
      <c r="N483" s="32"/>
      <c r="O483" s="32"/>
      <c r="P483" s="32"/>
      <c r="Q483" s="33" t="s">
        <v>231</v>
      </c>
    </row>
    <row r="484" s="77" customFormat="1" ht="12" customHeight="1" spans="1:17">
      <c r="A484" s="137" t="s">
        <v>2611</v>
      </c>
      <c r="B484" s="127">
        <v>1</v>
      </c>
      <c r="C484" s="33" t="s">
        <v>306</v>
      </c>
      <c r="D484" s="49" t="s">
        <v>257</v>
      </c>
      <c r="E484" s="138"/>
      <c r="F484" s="135" t="s">
        <v>1304</v>
      </c>
      <c r="G484" s="136">
        <v>2019</v>
      </c>
      <c r="H484" s="130" t="s">
        <v>115</v>
      </c>
      <c r="I484" s="121">
        <f t="shared" si="96"/>
        <v>1.5</v>
      </c>
      <c r="J484" s="121">
        <f t="shared" si="97"/>
        <v>1.5</v>
      </c>
      <c r="K484" s="32"/>
      <c r="L484" s="32"/>
      <c r="M484" s="121">
        <v>1.5</v>
      </c>
      <c r="N484" s="32"/>
      <c r="O484" s="32"/>
      <c r="P484" s="32"/>
      <c r="Q484" s="33" t="s">
        <v>231</v>
      </c>
    </row>
    <row r="485" s="77" customFormat="1" ht="12" customHeight="1" spans="1:17">
      <c r="A485" s="137" t="s">
        <v>2612</v>
      </c>
      <c r="B485" s="127">
        <v>1</v>
      </c>
      <c r="C485" s="33" t="s">
        <v>306</v>
      </c>
      <c r="D485" s="49" t="s">
        <v>257</v>
      </c>
      <c r="E485" s="138"/>
      <c r="F485" s="135" t="s">
        <v>1304</v>
      </c>
      <c r="G485" s="136">
        <v>2019</v>
      </c>
      <c r="H485" s="130" t="s">
        <v>115</v>
      </c>
      <c r="I485" s="121">
        <f t="shared" si="96"/>
        <v>1.5</v>
      </c>
      <c r="J485" s="121">
        <f t="shared" si="97"/>
        <v>1.5</v>
      </c>
      <c r="K485" s="32"/>
      <c r="L485" s="32"/>
      <c r="M485" s="121">
        <v>1.5</v>
      </c>
      <c r="N485" s="32"/>
      <c r="O485" s="32"/>
      <c r="P485" s="32"/>
      <c r="Q485" s="33" t="s">
        <v>231</v>
      </c>
    </row>
    <row r="486" s="77" customFormat="1" ht="12" customHeight="1" spans="1:17">
      <c r="A486" s="137" t="s">
        <v>2613</v>
      </c>
      <c r="B486" s="127">
        <v>1</v>
      </c>
      <c r="C486" s="33" t="s">
        <v>306</v>
      </c>
      <c r="D486" s="49" t="s">
        <v>257</v>
      </c>
      <c r="E486" s="138"/>
      <c r="F486" s="135" t="s">
        <v>1304</v>
      </c>
      <c r="G486" s="136">
        <v>2019</v>
      </c>
      <c r="H486" s="130" t="s">
        <v>115</v>
      </c>
      <c r="I486" s="121">
        <f t="shared" ref="I486:I539" si="98">J486</f>
        <v>1.5</v>
      </c>
      <c r="J486" s="121">
        <f t="shared" ref="J486:J539" si="99">M486</f>
        <v>1.5</v>
      </c>
      <c r="K486" s="32"/>
      <c r="L486" s="32"/>
      <c r="M486" s="121">
        <v>1.5</v>
      </c>
      <c r="N486" s="32"/>
      <c r="O486" s="32"/>
      <c r="P486" s="32"/>
      <c r="Q486" s="33" t="s">
        <v>231</v>
      </c>
    </row>
    <row r="487" s="77" customFormat="1" ht="12" customHeight="1" spans="1:17">
      <c r="A487" s="137" t="s">
        <v>2614</v>
      </c>
      <c r="B487" s="127">
        <v>1</v>
      </c>
      <c r="C487" s="33" t="s">
        <v>306</v>
      </c>
      <c r="D487" s="49" t="s">
        <v>257</v>
      </c>
      <c r="E487" s="138"/>
      <c r="F487" s="135" t="s">
        <v>1304</v>
      </c>
      <c r="G487" s="136">
        <v>2019</v>
      </c>
      <c r="H487" s="130" t="s">
        <v>115</v>
      </c>
      <c r="I487" s="121">
        <f t="shared" si="98"/>
        <v>1.5</v>
      </c>
      <c r="J487" s="121">
        <f t="shared" si="99"/>
        <v>1.5</v>
      </c>
      <c r="K487" s="32"/>
      <c r="L487" s="32"/>
      <c r="M487" s="121">
        <v>1.5</v>
      </c>
      <c r="N487" s="32"/>
      <c r="O487" s="32"/>
      <c r="P487" s="32"/>
      <c r="Q487" s="33" t="s">
        <v>231</v>
      </c>
    </row>
    <row r="488" s="77" customFormat="1" ht="12" customHeight="1" spans="1:17">
      <c r="A488" s="137" t="s">
        <v>2615</v>
      </c>
      <c r="B488" s="127">
        <v>1</v>
      </c>
      <c r="C488" s="33" t="s">
        <v>306</v>
      </c>
      <c r="D488" s="49" t="s">
        <v>257</v>
      </c>
      <c r="E488" s="138"/>
      <c r="F488" s="135" t="s">
        <v>1304</v>
      </c>
      <c r="G488" s="136">
        <v>2019</v>
      </c>
      <c r="H488" s="130" t="s">
        <v>115</v>
      </c>
      <c r="I488" s="121">
        <f t="shared" si="98"/>
        <v>1.5</v>
      </c>
      <c r="J488" s="121">
        <f t="shared" si="99"/>
        <v>1.5</v>
      </c>
      <c r="K488" s="32"/>
      <c r="L488" s="32"/>
      <c r="M488" s="121">
        <v>1.5</v>
      </c>
      <c r="N488" s="32"/>
      <c r="O488" s="32"/>
      <c r="P488" s="32"/>
      <c r="Q488" s="33" t="s">
        <v>231</v>
      </c>
    </row>
    <row r="489" s="77" customFormat="1" ht="12" customHeight="1" spans="1:17">
      <c r="A489" s="137" t="s">
        <v>2616</v>
      </c>
      <c r="B489" s="127">
        <v>1</v>
      </c>
      <c r="C489" s="33" t="s">
        <v>306</v>
      </c>
      <c r="D489" s="49" t="s">
        <v>257</v>
      </c>
      <c r="E489" s="138"/>
      <c r="F489" s="135" t="s">
        <v>1304</v>
      </c>
      <c r="G489" s="136">
        <v>2019</v>
      </c>
      <c r="H489" s="130" t="s">
        <v>115</v>
      </c>
      <c r="I489" s="121">
        <f t="shared" si="98"/>
        <v>1.5</v>
      </c>
      <c r="J489" s="121">
        <f t="shared" si="99"/>
        <v>1.5</v>
      </c>
      <c r="K489" s="32"/>
      <c r="L489" s="32"/>
      <c r="M489" s="121">
        <v>1.5</v>
      </c>
      <c r="N489" s="32"/>
      <c r="O489" s="32"/>
      <c r="P489" s="32"/>
      <c r="Q489" s="33" t="s">
        <v>231</v>
      </c>
    </row>
    <row r="490" s="77" customFormat="1" ht="12" customHeight="1" spans="1:17">
      <c r="A490" s="137" t="s">
        <v>2617</v>
      </c>
      <c r="B490" s="127">
        <v>1</v>
      </c>
      <c r="C490" s="33" t="s">
        <v>306</v>
      </c>
      <c r="D490" s="49" t="s">
        <v>257</v>
      </c>
      <c r="E490" s="138"/>
      <c r="F490" s="135" t="s">
        <v>1304</v>
      </c>
      <c r="G490" s="136">
        <v>2019</v>
      </c>
      <c r="H490" s="130" t="s">
        <v>115</v>
      </c>
      <c r="I490" s="121">
        <f t="shared" si="98"/>
        <v>1.5</v>
      </c>
      <c r="J490" s="121">
        <f t="shared" si="99"/>
        <v>1.5</v>
      </c>
      <c r="K490" s="32"/>
      <c r="L490" s="32"/>
      <c r="M490" s="121">
        <v>1.5</v>
      </c>
      <c r="N490" s="32"/>
      <c r="O490" s="32"/>
      <c r="P490" s="32"/>
      <c r="Q490" s="33" t="s">
        <v>231</v>
      </c>
    </row>
    <row r="491" s="77" customFormat="1" ht="12" customHeight="1" spans="1:17">
      <c r="A491" s="137" t="s">
        <v>2618</v>
      </c>
      <c r="B491" s="127">
        <v>1</v>
      </c>
      <c r="C491" s="33" t="s">
        <v>306</v>
      </c>
      <c r="D491" s="49" t="s">
        <v>257</v>
      </c>
      <c r="E491" s="138"/>
      <c r="F491" s="135" t="s">
        <v>1304</v>
      </c>
      <c r="G491" s="136">
        <v>2019</v>
      </c>
      <c r="H491" s="130" t="s">
        <v>115</v>
      </c>
      <c r="I491" s="121">
        <f t="shared" si="98"/>
        <v>1.5</v>
      </c>
      <c r="J491" s="121">
        <f t="shared" si="99"/>
        <v>1.5</v>
      </c>
      <c r="K491" s="32"/>
      <c r="L491" s="32"/>
      <c r="M491" s="121">
        <v>1.5</v>
      </c>
      <c r="N491" s="32"/>
      <c r="O491" s="32"/>
      <c r="P491" s="32"/>
      <c r="Q491" s="33" t="s">
        <v>231</v>
      </c>
    </row>
    <row r="492" s="77" customFormat="1" ht="12" customHeight="1" spans="1:17">
      <c r="A492" s="137" t="s">
        <v>2619</v>
      </c>
      <c r="B492" s="127">
        <v>1</v>
      </c>
      <c r="C492" s="33" t="s">
        <v>306</v>
      </c>
      <c r="D492" s="49" t="s">
        <v>257</v>
      </c>
      <c r="E492" s="138"/>
      <c r="F492" s="135" t="s">
        <v>1304</v>
      </c>
      <c r="G492" s="136">
        <v>2019</v>
      </c>
      <c r="H492" s="130" t="s">
        <v>115</v>
      </c>
      <c r="I492" s="121">
        <f t="shared" si="98"/>
        <v>1.5</v>
      </c>
      <c r="J492" s="121">
        <f t="shared" si="99"/>
        <v>1.5</v>
      </c>
      <c r="K492" s="32"/>
      <c r="L492" s="32"/>
      <c r="M492" s="121">
        <v>1.5</v>
      </c>
      <c r="N492" s="32"/>
      <c r="O492" s="32"/>
      <c r="P492" s="32"/>
      <c r="Q492" s="33" t="s">
        <v>231</v>
      </c>
    </row>
    <row r="493" s="77" customFormat="1" ht="12" customHeight="1" spans="1:17">
      <c r="A493" s="137" t="s">
        <v>2620</v>
      </c>
      <c r="B493" s="127">
        <v>1</v>
      </c>
      <c r="C493" s="33" t="s">
        <v>306</v>
      </c>
      <c r="D493" s="49" t="s">
        <v>257</v>
      </c>
      <c r="E493" s="138"/>
      <c r="F493" s="135" t="s">
        <v>1304</v>
      </c>
      <c r="G493" s="136">
        <v>2019</v>
      </c>
      <c r="H493" s="130" t="s">
        <v>115</v>
      </c>
      <c r="I493" s="121">
        <f t="shared" si="98"/>
        <v>1.5</v>
      </c>
      <c r="J493" s="121">
        <f t="shared" si="99"/>
        <v>1.5</v>
      </c>
      <c r="K493" s="32"/>
      <c r="L493" s="32"/>
      <c r="M493" s="121">
        <v>1.5</v>
      </c>
      <c r="N493" s="32"/>
      <c r="O493" s="32"/>
      <c r="P493" s="32"/>
      <c r="Q493" s="33" t="s">
        <v>231</v>
      </c>
    </row>
    <row r="494" s="77" customFormat="1" ht="12" customHeight="1" spans="1:17">
      <c r="A494" s="137" t="s">
        <v>2621</v>
      </c>
      <c r="B494" s="127">
        <v>1</v>
      </c>
      <c r="C494" s="33" t="s">
        <v>306</v>
      </c>
      <c r="D494" s="49" t="s">
        <v>257</v>
      </c>
      <c r="E494" s="138"/>
      <c r="F494" s="135" t="s">
        <v>1304</v>
      </c>
      <c r="G494" s="136">
        <v>2019</v>
      </c>
      <c r="H494" s="130" t="s">
        <v>115</v>
      </c>
      <c r="I494" s="121">
        <f t="shared" si="98"/>
        <v>1.5</v>
      </c>
      <c r="J494" s="121">
        <f t="shared" si="99"/>
        <v>1.5</v>
      </c>
      <c r="K494" s="32"/>
      <c r="L494" s="32"/>
      <c r="M494" s="121">
        <v>1.5</v>
      </c>
      <c r="N494" s="32"/>
      <c r="O494" s="32"/>
      <c r="P494" s="32"/>
      <c r="Q494" s="33" t="s">
        <v>231</v>
      </c>
    </row>
    <row r="495" s="77" customFormat="1" ht="12" customHeight="1" spans="1:17">
      <c r="A495" s="137" t="s">
        <v>2622</v>
      </c>
      <c r="B495" s="127">
        <v>1</v>
      </c>
      <c r="C495" s="33" t="s">
        <v>306</v>
      </c>
      <c r="D495" s="49" t="s">
        <v>257</v>
      </c>
      <c r="E495" s="138"/>
      <c r="F495" s="135" t="s">
        <v>1304</v>
      </c>
      <c r="G495" s="136">
        <v>2019</v>
      </c>
      <c r="H495" s="130" t="s">
        <v>115</v>
      </c>
      <c r="I495" s="121">
        <f t="shared" si="98"/>
        <v>1.5</v>
      </c>
      <c r="J495" s="121">
        <f t="shared" si="99"/>
        <v>1.5</v>
      </c>
      <c r="K495" s="32"/>
      <c r="L495" s="32"/>
      <c r="M495" s="121">
        <v>1.5</v>
      </c>
      <c r="N495" s="32"/>
      <c r="O495" s="32"/>
      <c r="P495" s="32"/>
      <c r="Q495" s="33" t="s">
        <v>231</v>
      </c>
    </row>
    <row r="496" s="77" customFormat="1" ht="12" customHeight="1" spans="1:17">
      <c r="A496" s="137" t="s">
        <v>2623</v>
      </c>
      <c r="B496" s="127">
        <v>1</v>
      </c>
      <c r="C496" s="33" t="s">
        <v>306</v>
      </c>
      <c r="D496" s="49" t="s">
        <v>257</v>
      </c>
      <c r="E496" s="138"/>
      <c r="F496" s="135" t="s">
        <v>1304</v>
      </c>
      <c r="G496" s="136">
        <v>2019</v>
      </c>
      <c r="H496" s="130" t="s">
        <v>115</v>
      </c>
      <c r="I496" s="121">
        <f t="shared" si="98"/>
        <v>1.5</v>
      </c>
      <c r="J496" s="121">
        <f t="shared" si="99"/>
        <v>1.5</v>
      </c>
      <c r="K496" s="32"/>
      <c r="L496" s="32"/>
      <c r="M496" s="121">
        <v>1.5</v>
      </c>
      <c r="N496" s="32"/>
      <c r="O496" s="32"/>
      <c r="P496" s="32"/>
      <c r="Q496" s="33" t="s">
        <v>231</v>
      </c>
    </row>
    <row r="497" s="77" customFormat="1" ht="12" customHeight="1" spans="1:17">
      <c r="A497" s="137" t="s">
        <v>2624</v>
      </c>
      <c r="B497" s="127">
        <v>1</v>
      </c>
      <c r="C497" s="33" t="s">
        <v>306</v>
      </c>
      <c r="D497" s="49" t="s">
        <v>257</v>
      </c>
      <c r="E497" s="138"/>
      <c r="F497" s="135" t="s">
        <v>1304</v>
      </c>
      <c r="G497" s="136">
        <v>2019</v>
      </c>
      <c r="H497" s="130" t="s">
        <v>115</v>
      </c>
      <c r="I497" s="121">
        <f t="shared" si="98"/>
        <v>1.5</v>
      </c>
      <c r="J497" s="121">
        <f t="shared" si="99"/>
        <v>1.5</v>
      </c>
      <c r="K497" s="32"/>
      <c r="L497" s="32"/>
      <c r="M497" s="121">
        <v>1.5</v>
      </c>
      <c r="N497" s="32"/>
      <c r="O497" s="32"/>
      <c r="P497" s="32"/>
      <c r="Q497" s="33" t="s">
        <v>231</v>
      </c>
    </row>
    <row r="498" s="77" customFormat="1" ht="12" customHeight="1" spans="1:17">
      <c r="A498" s="137" t="s">
        <v>2625</v>
      </c>
      <c r="B498" s="127">
        <v>1</v>
      </c>
      <c r="C498" s="33" t="s">
        <v>306</v>
      </c>
      <c r="D498" s="49" t="s">
        <v>257</v>
      </c>
      <c r="E498" s="138"/>
      <c r="F498" s="135" t="s">
        <v>1304</v>
      </c>
      <c r="G498" s="136">
        <v>2019</v>
      </c>
      <c r="H498" s="130" t="s">
        <v>115</v>
      </c>
      <c r="I498" s="121">
        <f t="shared" si="98"/>
        <v>1.5</v>
      </c>
      <c r="J498" s="121">
        <f t="shared" si="99"/>
        <v>1.5</v>
      </c>
      <c r="K498" s="32"/>
      <c r="L498" s="32"/>
      <c r="M498" s="121">
        <v>1.5</v>
      </c>
      <c r="N498" s="32"/>
      <c r="O498" s="32"/>
      <c r="P498" s="32"/>
      <c r="Q498" s="33" t="s">
        <v>231</v>
      </c>
    </row>
    <row r="499" s="77" customFormat="1" ht="12" customHeight="1" spans="1:17">
      <c r="A499" s="137" t="s">
        <v>2626</v>
      </c>
      <c r="B499" s="127">
        <v>1</v>
      </c>
      <c r="C499" s="33" t="s">
        <v>306</v>
      </c>
      <c r="D499" s="49" t="s">
        <v>257</v>
      </c>
      <c r="E499" s="138"/>
      <c r="F499" s="135" t="s">
        <v>1304</v>
      </c>
      <c r="G499" s="136">
        <v>2019</v>
      </c>
      <c r="H499" s="130" t="s">
        <v>115</v>
      </c>
      <c r="I499" s="121">
        <f t="shared" si="98"/>
        <v>1.5</v>
      </c>
      <c r="J499" s="121">
        <f t="shared" si="99"/>
        <v>1.5</v>
      </c>
      <c r="K499" s="32"/>
      <c r="L499" s="32"/>
      <c r="M499" s="121">
        <v>1.5</v>
      </c>
      <c r="N499" s="32"/>
      <c r="O499" s="32"/>
      <c r="P499" s="32"/>
      <c r="Q499" s="33" t="s">
        <v>231</v>
      </c>
    </row>
    <row r="500" s="77" customFormat="1" ht="12" customHeight="1" spans="1:17">
      <c r="A500" s="137" t="s">
        <v>2627</v>
      </c>
      <c r="B500" s="127">
        <v>1</v>
      </c>
      <c r="C500" s="33" t="s">
        <v>306</v>
      </c>
      <c r="D500" s="49" t="s">
        <v>257</v>
      </c>
      <c r="E500" s="138"/>
      <c r="F500" s="135" t="s">
        <v>1304</v>
      </c>
      <c r="G500" s="136">
        <v>2019</v>
      </c>
      <c r="H500" s="130" t="s">
        <v>115</v>
      </c>
      <c r="I500" s="121">
        <f t="shared" si="98"/>
        <v>1.5</v>
      </c>
      <c r="J500" s="121">
        <f t="shared" si="99"/>
        <v>1.5</v>
      </c>
      <c r="K500" s="32"/>
      <c r="L500" s="32"/>
      <c r="M500" s="121">
        <v>1.5</v>
      </c>
      <c r="N500" s="32"/>
      <c r="O500" s="32"/>
      <c r="P500" s="32"/>
      <c r="Q500" s="33" t="s">
        <v>231</v>
      </c>
    </row>
    <row r="501" s="77" customFormat="1" ht="12" customHeight="1" spans="1:17">
      <c r="A501" s="137" t="s">
        <v>2628</v>
      </c>
      <c r="B501" s="127">
        <v>1</v>
      </c>
      <c r="C501" s="33" t="s">
        <v>306</v>
      </c>
      <c r="D501" s="49" t="s">
        <v>257</v>
      </c>
      <c r="E501" s="138"/>
      <c r="F501" s="135" t="s">
        <v>1304</v>
      </c>
      <c r="G501" s="136">
        <v>2019</v>
      </c>
      <c r="H501" s="130" t="s">
        <v>115</v>
      </c>
      <c r="I501" s="121">
        <f t="shared" si="98"/>
        <v>1.5</v>
      </c>
      <c r="J501" s="121">
        <f t="shared" si="99"/>
        <v>1.5</v>
      </c>
      <c r="K501" s="32"/>
      <c r="L501" s="32"/>
      <c r="M501" s="121">
        <v>1.5</v>
      </c>
      <c r="N501" s="32"/>
      <c r="O501" s="32"/>
      <c r="P501" s="32"/>
      <c r="Q501" s="33" t="s">
        <v>231</v>
      </c>
    </row>
    <row r="502" s="77" customFormat="1" ht="12" customHeight="1" spans="1:17">
      <c r="A502" s="137" t="s">
        <v>2629</v>
      </c>
      <c r="B502" s="127">
        <v>1</v>
      </c>
      <c r="C502" s="33" t="s">
        <v>306</v>
      </c>
      <c r="D502" s="49" t="s">
        <v>257</v>
      </c>
      <c r="E502" s="138"/>
      <c r="F502" s="135" t="s">
        <v>1304</v>
      </c>
      <c r="G502" s="136">
        <v>2019</v>
      </c>
      <c r="H502" s="130" t="s">
        <v>115</v>
      </c>
      <c r="I502" s="121">
        <f t="shared" si="98"/>
        <v>1.5</v>
      </c>
      <c r="J502" s="121">
        <f t="shared" si="99"/>
        <v>1.5</v>
      </c>
      <c r="K502" s="32"/>
      <c r="L502" s="32"/>
      <c r="M502" s="121">
        <v>1.5</v>
      </c>
      <c r="N502" s="32"/>
      <c r="O502" s="32"/>
      <c r="P502" s="32"/>
      <c r="Q502" s="33" t="s">
        <v>231</v>
      </c>
    </row>
    <row r="503" s="77" customFormat="1" ht="12" customHeight="1" spans="1:17">
      <c r="A503" s="137" t="s">
        <v>2630</v>
      </c>
      <c r="B503" s="127">
        <v>1</v>
      </c>
      <c r="C503" s="33" t="s">
        <v>306</v>
      </c>
      <c r="D503" s="49" t="s">
        <v>257</v>
      </c>
      <c r="E503" s="138"/>
      <c r="F503" s="135" t="s">
        <v>1304</v>
      </c>
      <c r="G503" s="136">
        <v>2019</v>
      </c>
      <c r="H503" s="130" t="s">
        <v>115</v>
      </c>
      <c r="I503" s="121">
        <f t="shared" si="98"/>
        <v>1.5</v>
      </c>
      <c r="J503" s="121">
        <f t="shared" si="99"/>
        <v>1.5</v>
      </c>
      <c r="K503" s="32"/>
      <c r="L503" s="32"/>
      <c r="M503" s="121">
        <v>1.5</v>
      </c>
      <c r="N503" s="32"/>
      <c r="O503" s="32"/>
      <c r="P503" s="32"/>
      <c r="Q503" s="33" t="s">
        <v>231</v>
      </c>
    </row>
    <row r="504" s="77" customFormat="1" ht="12" customHeight="1" spans="1:17">
      <c r="A504" s="137" t="s">
        <v>2631</v>
      </c>
      <c r="B504" s="127">
        <v>1</v>
      </c>
      <c r="C504" s="33" t="s">
        <v>306</v>
      </c>
      <c r="D504" s="49" t="s">
        <v>257</v>
      </c>
      <c r="E504" s="138"/>
      <c r="F504" s="135" t="s">
        <v>1304</v>
      </c>
      <c r="G504" s="136">
        <v>2019</v>
      </c>
      <c r="H504" s="130" t="s">
        <v>115</v>
      </c>
      <c r="I504" s="121">
        <f t="shared" si="98"/>
        <v>1.5</v>
      </c>
      <c r="J504" s="121">
        <f t="shared" si="99"/>
        <v>1.5</v>
      </c>
      <c r="K504" s="32"/>
      <c r="L504" s="32"/>
      <c r="M504" s="121">
        <v>1.5</v>
      </c>
      <c r="N504" s="32"/>
      <c r="O504" s="32"/>
      <c r="P504" s="32"/>
      <c r="Q504" s="33" t="s">
        <v>231</v>
      </c>
    </row>
    <row r="505" s="77" customFormat="1" ht="12" customHeight="1" spans="1:17">
      <c r="A505" s="137" t="s">
        <v>2632</v>
      </c>
      <c r="B505" s="127">
        <v>1</v>
      </c>
      <c r="C505" s="33" t="s">
        <v>306</v>
      </c>
      <c r="D505" s="49" t="s">
        <v>257</v>
      </c>
      <c r="E505" s="138"/>
      <c r="F505" s="135" t="s">
        <v>1304</v>
      </c>
      <c r="G505" s="136">
        <v>2019</v>
      </c>
      <c r="H505" s="130" t="s">
        <v>115</v>
      </c>
      <c r="I505" s="121">
        <f t="shared" si="98"/>
        <v>1.5</v>
      </c>
      <c r="J505" s="121">
        <f t="shared" si="99"/>
        <v>1.5</v>
      </c>
      <c r="K505" s="32"/>
      <c r="L505" s="32"/>
      <c r="M505" s="121">
        <v>1.5</v>
      </c>
      <c r="N505" s="32"/>
      <c r="O505" s="32"/>
      <c r="P505" s="32"/>
      <c r="Q505" s="33" t="s">
        <v>231</v>
      </c>
    </row>
    <row r="506" s="77" customFormat="1" ht="12" customHeight="1" spans="1:17">
      <c r="A506" s="137" t="s">
        <v>2633</v>
      </c>
      <c r="B506" s="127">
        <v>1</v>
      </c>
      <c r="C506" s="33" t="s">
        <v>306</v>
      </c>
      <c r="D506" s="49" t="s">
        <v>257</v>
      </c>
      <c r="E506" s="138"/>
      <c r="F506" s="135" t="s">
        <v>1304</v>
      </c>
      <c r="G506" s="136">
        <v>2019</v>
      </c>
      <c r="H506" s="130" t="s">
        <v>115</v>
      </c>
      <c r="I506" s="121">
        <f t="shared" si="98"/>
        <v>1.5</v>
      </c>
      <c r="J506" s="121">
        <f t="shared" si="99"/>
        <v>1.5</v>
      </c>
      <c r="K506" s="32"/>
      <c r="L506" s="32"/>
      <c r="M506" s="121">
        <v>1.5</v>
      </c>
      <c r="N506" s="32"/>
      <c r="O506" s="32"/>
      <c r="P506" s="32"/>
      <c r="Q506" s="33" t="s">
        <v>231</v>
      </c>
    </row>
    <row r="507" s="77" customFormat="1" ht="12" customHeight="1" spans="1:17">
      <c r="A507" s="137" t="s">
        <v>2634</v>
      </c>
      <c r="B507" s="127">
        <v>1</v>
      </c>
      <c r="C507" s="33" t="s">
        <v>306</v>
      </c>
      <c r="D507" s="49" t="s">
        <v>257</v>
      </c>
      <c r="E507" s="138"/>
      <c r="F507" s="135" t="s">
        <v>1304</v>
      </c>
      <c r="G507" s="136">
        <v>2019</v>
      </c>
      <c r="H507" s="130" t="s">
        <v>115</v>
      </c>
      <c r="I507" s="121">
        <f t="shared" si="98"/>
        <v>1.5</v>
      </c>
      <c r="J507" s="121">
        <f t="shared" si="99"/>
        <v>1.5</v>
      </c>
      <c r="K507" s="32"/>
      <c r="L507" s="32"/>
      <c r="M507" s="121">
        <v>1.5</v>
      </c>
      <c r="N507" s="32"/>
      <c r="O507" s="32"/>
      <c r="P507" s="32"/>
      <c r="Q507" s="33" t="s">
        <v>231</v>
      </c>
    </row>
    <row r="508" s="77" customFormat="1" ht="12" customHeight="1" spans="1:17">
      <c r="A508" s="137" t="s">
        <v>2635</v>
      </c>
      <c r="B508" s="127">
        <v>1</v>
      </c>
      <c r="C508" s="33" t="s">
        <v>306</v>
      </c>
      <c r="D508" s="49" t="s">
        <v>257</v>
      </c>
      <c r="E508" s="138"/>
      <c r="F508" s="135" t="s">
        <v>1304</v>
      </c>
      <c r="G508" s="136">
        <v>2019</v>
      </c>
      <c r="H508" s="130" t="s">
        <v>115</v>
      </c>
      <c r="I508" s="121">
        <f t="shared" si="98"/>
        <v>1.5</v>
      </c>
      <c r="J508" s="121">
        <f t="shared" si="99"/>
        <v>1.5</v>
      </c>
      <c r="K508" s="32"/>
      <c r="L508" s="32"/>
      <c r="M508" s="121">
        <v>1.5</v>
      </c>
      <c r="N508" s="32"/>
      <c r="O508" s="32"/>
      <c r="P508" s="32"/>
      <c r="Q508" s="33" t="s">
        <v>231</v>
      </c>
    </row>
    <row r="509" s="77" customFormat="1" ht="12" customHeight="1" spans="1:17">
      <c r="A509" s="137" t="s">
        <v>2636</v>
      </c>
      <c r="B509" s="127">
        <v>1</v>
      </c>
      <c r="C509" s="33" t="s">
        <v>306</v>
      </c>
      <c r="D509" s="49" t="s">
        <v>257</v>
      </c>
      <c r="E509" s="138"/>
      <c r="F509" s="135" t="s">
        <v>1304</v>
      </c>
      <c r="G509" s="136">
        <v>2019</v>
      </c>
      <c r="H509" s="130" t="s">
        <v>115</v>
      </c>
      <c r="I509" s="121">
        <f t="shared" si="98"/>
        <v>1.5</v>
      </c>
      <c r="J509" s="121">
        <f t="shared" si="99"/>
        <v>1.5</v>
      </c>
      <c r="K509" s="32"/>
      <c r="L509" s="32"/>
      <c r="M509" s="121">
        <v>1.5</v>
      </c>
      <c r="N509" s="32"/>
      <c r="O509" s="32"/>
      <c r="P509" s="32"/>
      <c r="Q509" s="33" t="s">
        <v>231</v>
      </c>
    </row>
    <row r="510" s="77" customFormat="1" ht="12" customHeight="1" spans="1:17">
      <c r="A510" s="137" t="s">
        <v>2637</v>
      </c>
      <c r="B510" s="127">
        <v>1</v>
      </c>
      <c r="C510" s="33" t="s">
        <v>306</v>
      </c>
      <c r="D510" s="49" t="s">
        <v>257</v>
      </c>
      <c r="E510" s="138"/>
      <c r="F510" s="135" t="s">
        <v>1304</v>
      </c>
      <c r="G510" s="136">
        <v>2019</v>
      </c>
      <c r="H510" s="130" t="s">
        <v>115</v>
      </c>
      <c r="I510" s="121">
        <f t="shared" si="98"/>
        <v>1.5</v>
      </c>
      <c r="J510" s="121">
        <f t="shared" si="99"/>
        <v>1.5</v>
      </c>
      <c r="K510" s="32"/>
      <c r="L510" s="32"/>
      <c r="M510" s="121">
        <v>1.5</v>
      </c>
      <c r="N510" s="32"/>
      <c r="O510" s="32"/>
      <c r="P510" s="32"/>
      <c r="Q510" s="33" t="s">
        <v>231</v>
      </c>
    </row>
    <row r="511" s="77" customFormat="1" ht="12" customHeight="1" spans="1:17">
      <c r="A511" s="137" t="s">
        <v>2638</v>
      </c>
      <c r="B511" s="127">
        <v>1</v>
      </c>
      <c r="C511" s="33" t="s">
        <v>306</v>
      </c>
      <c r="D511" s="49" t="s">
        <v>257</v>
      </c>
      <c r="E511" s="138"/>
      <c r="F511" s="135" t="s">
        <v>1304</v>
      </c>
      <c r="G511" s="136">
        <v>2019</v>
      </c>
      <c r="H511" s="130" t="s">
        <v>115</v>
      </c>
      <c r="I511" s="121">
        <f t="shared" si="98"/>
        <v>1.5</v>
      </c>
      <c r="J511" s="121">
        <f t="shared" si="99"/>
        <v>1.5</v>
      </c>
      <c r="K511" s="32"/>
      <c r="L511" s="32"/>
      <c r="M511" s="121">
        <v>1.5</v>
      </c>
      <c r="N511" s="32"/>
      <c r="O511" s="32"/>
      <c r="P511" s="32"/>
      <c r="Q511" s="33" t="s">
        <v>231</v>
      </c>
    </row>
    <row r="512" s="77" customFormat="1" ht="12" customHeight="1" spans="1:17">
      <c r="A512" s="137" t="s">
        <v>2639</v>
      </c>
      <c r="B512" s="127">
        <v>1</v>
      </c>
      <c r="C512" s="33" t="s">
        <v>306</v>
      </c>
      <c r="D512" s="49" t="s">
        <v>257</v>
      </c>
      <c r="E512" s="138"/>
      <c r="F512" s="135" t="s">
        <v>1304</v>
      </c>
      <c r="G512" s="136">
        <v>2019</v>
      </c>
      <c r="H512" s="130" t="s">
        <v>115</v>
      </c>
      <c r="I512" s="121">
        <f t="shared" si="98"/>
        <v>1.5</v>
      </c>
      <c r="J512" s="121">
        <f t="shared" si="99"/>
        <v>1.5</v>
      </c>
      <c r="K512" s="32"/>
      <c r="L512" s="32"/>
      <c r="M512" s="121">
        <v>1.5</v>
      </c>
      <c r="N512" s="32"/>
      <c r="O512" s="32"/>
      <c r="P512" s="32"/>
      <c r="Q512" s="33" t="s">
        <v>231</v>
      </c>
    </row>
    <row r="513" s="77" customFormat="1" ht="12" customHeight="1" spans="1:17">
      <c r="A513" s="137" t="s">
        <v>2640</v>
      </c>
      <c r="B513" s="127">
        <v>1</v>
      </c>
      <c r="C513" s="33" t="s">
        <v>306</v>
      </c>
      <c r="D513" s="49" t="s">
        <v>257</v>
      </c>
      <c r="E513" s="138"/>
      <c r="F513" s="135" t="s">
        <v>1304</v>
      </c>
      <c r="G513" s="136">
        <v>2019</v>
      </c>
      <c r="H513" s="130" t="s">
        <v>115</v>
      </c>
      <c r="I513" s="121">
        <f t="shared" si="98"/>
        <v>1.5</v>
      </c>
      <c r="J513" s="121">
        <f t="shared" si="99"/>
        <v>1.5</v>
      </c>
      <c r="K513" s="32"/>
      <c r="L513" s="32"/>
      <c r="M513" s="121">
        <v>1.5</v>
      </c>
      <c r="N513" s="32"/>
      <c r="O513" s="32"/>
      <c r="P513" s="32"/>
      <c r="Q513" s="33" t="s">
        <v>231</v>
      </c>
    </row>
    <row r="514" s="77" customFormat="1" ht="12" customHeight="1" spans="1:17">
      <c r="A514" s="137" t="s">
        <v>2641</v>
      </c>
      <c r="B514" s="127">
        <v>1</v>
      </c>
      <c r="C514" s="33" t="s">
        <v>306</v>
      </c>
      <c r="D514" s="49" t="s">
        <v>257</v>
      </c>
      <c r="E514" s="138"/>
      <c r="F514" s="135" t="s">
        <v>1304</v>
      </c>
      <c r="G514" s="136">
        <v>2019</v>
      </c>
      <c r="H514" s="130" t="s">
        <v>115</v>
      </c>
      <c r="I514" s="121">
        <f t="shared" si="98"/>
        <v>1.5</v>
      </c>
      <c r="J514" s="121">
        <f t="shared" si="99"/>
        <v>1.5</v>
      </c>
      <c r="K514" s="32"/>
      <c r="L514" s="32"/>
      <c r="M514" s="121">
        <v>1.5</v>
      </c>
      <c r="N514" s="32"/>
      <c r="O514" s="32"/>
      <c r="P514" s="32"/>
      <c r="Q514" s="33" t="s">
        <v>231</v>
      </c>
    </row>
    <row r="515" s="77" customFormat="1" ht="12" customHeight="1" spans="1:17">
      <c r="A515" s="137" t="s">
        <v>2642</v>
      </c>
      <c r="B515" s="127">
        <v>1</v>
      </c>
      <c r="C515" s="33" t="s">
        <v>306</v>
      </c>
      <c r="D515" s="49" t="s">
        <v>257</v>
      </c>
      <c r="E515" s="138"/>
      <c r="F515" s="135" t="s">
        <v>1304</v>
      </c>
      <c r="G515" s="136">
        <v>2019</v>
      </c>
      <c r="H515" s="130" t="s">
        <v>115</v>
      </c>
      <c r="I515" s="121">
        <f t="shared" si="98"/>
        <v>1.5</v>
      </c>
      <c r="J515" s="121">
        <f t="shared" si="99"/>
        <v>1.5</v>
      </c>
      <c r="K515" s="32"/>
      <c r="L515" s="32"/>
      <c r="M515" s="121">
        <v>1.5</v>
      </c>
      <c r="N515" s="32"/>
      <c r="O515" s="32"/>
      <c r="P515" s="32"/>
      <c r="Q515" s="33" t="s">
        <v>231</v>
      </c>
    </row>
    <row r="516" s="77" customFormat="1" ht="12" customHeight="1" spans="1:17">
      <c r="A516" s="137" t="s">
        <v>2643</v>
      </c>
      <c r="B516" s="127">
        <v>1</v>
      </c>
      <c r="C516" s="33" t="s">
        <v>306</v>
      </c>
      <c r="D516" s="49" t="s">
        <v>257</v>
      </c>
      <c r="E516" s="138"/>
      <c r="F516" s="135" t="s">
        <v>1304</v>
      </c>
      <c r="G516" s="136">
        <v>2019</v>
      </c>
      <c r="H516" s="130" t="s">
        <v>115</v>
      </c>
      <c r="I516" s="121">
        <f t="shared" si="98"/>
        <v>1.5</v>
      </c>
      <c r="J516" s="121">
        <f t="shared" si="99"/>
        <v>1.5</v>
      </c>
      <c r="K516" s="32"/>
      <c r="L516" s="32"/>
      <c r="M516" s="121">
        <v>1.5</v>
      </c>
      <c r="N516" s="32"/>
      <c r="O516" s="32"/>
      <c r="P516" s="32"/>
      <c r="Q516" s="33" t="s">
        <v>231</v>
      </c>
    </row>
    <row r="517" s="77" customFormat="1" ht="12" customHeight="1" spans="1:17">
      <c r="A517" s="137" t="s">
        <v>2644</v>
      </c>
      <c r="B517" s="127">
        <v>1</v>
      </c>
      <c r="C517" s="33" t="s">
        <v>306</v>
      </c>
      <c r="D517" s="49" t="s">
        <v>257</v>
      </c>
      <c r="E517" s="138"/>
      <c r="F517" s="135" t="s">
        <v>1304</v>
      </c>
      <c r="G517" s="136">
        <v>2019</v>
      </c>
      <c r="H517" s="130" t="s">
        <v>115</v>
      </c>
      <c r="I517" s="121">
        <f t="shared" si="98"/>
        <v>1.5</v>
      </c>
      <c r="J517" s="121">
        <f t="shared" si="99"/>
        <v>1.5</v>
      </c>
      <c r="K517" s="32"/>
      <c r="L517" s="32"/>
      <c r="M517" s="121">
        <v>1.5</v>
      </c>
      <c r="N517" s="32"/>
      <c r="O517" s="32"/>
      <c r="P517" s="32"/>
      <c r="Q517" s="33" t="s">
        <v>231</v>
      </c>
    </row>
    <row r="518" s="77" customFormat="1" ht="12" customHeight="1" spans="1:17">
      <c r="A518" s="137" t="s">
        <v>2645</v>
      </c>
      <c r="B518" s="127">
        <v>1</v>
      </c>
      <c r="C518" s="33" t="s">
        <v>306</v>
      </c>
      <c r="D518" s="49" t="s">
        <v>257</v>
      </c>
      <c r="E518" s="138"/>
      <c r="F518" s="135" t="s">
        <v>1304</v>
      </c>
      <c r="G518" s="136">
        <v>2019</v>
      </c>
      <c r="H518" s="130" t="s">
        <v>115</v>
      </c>
      <c r="I518" s="121">
        <f t="shared" si="98"/>
        <v>1.5</v>
      </c>
      <c r="J518" s="121">
        <f t="shared" si="99"/>
        <v>1.5</v>
      </c>
      <c r="K518" s="32"/>
      <c r="L518" s="32"/>
      <c r="M518" s="121">
        <v>1.5</v>
      </c>
      <c r="N518" s="32"/>
      <c r="O518" s="32"/>
      <c r="P518" s="32"/>
      <c r="Q518" s="33" t="s">
        <v>231</v>
      </c>
    </row>
    <row r="519" s="77" customFormat="1" ht="12" customHeight="1" spans="1:17">
      <c r="A519" s="137" t="s">
        <v>2646</v>
      </c>
      <c r="B519" s="127">
        <v>1</v>
      </c>
      <c r="C519" s="33" t="s">
        <v>306</v>
      </c>
      <c r="D519" s="49" t="s">
        <v>257</v>
      </c>
      <c r="E519" s="138"/>
      <c r="F519" s="135" t="s">
        <v>1304</v>
      </c>
      <c r="G519" s="136">
        <v>2019</v>
      </c>
      <c r="H519" s="130" t="s">
        <v>115</v>
      </c>
      <c r="I519" s="121">
        <f t="shared" si="98"/>
        <v>1.5</v>
      </c>
      <c r="J519" s="121">
        <f t="shared" si="99"/>
        <v>1.5</v>
      </c>
      <c r="K519" s="32"/>
      <c r="L519" s="32"/>
      <c r="M519" s="121">
        <v>1.5</v>
      </c>
      <c r="N519" s="32"/>
      <c r="O519" s="32"/>
      <c r="P519" s="32"/>
      <c r="Q519" s="33" t="s">
        <v>231</v>
      </c>
    </row>
    <row r="520" s="77" customFormat="1" ht="12" customHeight="1" spans="1:17">
      <c r="A520" s="137" t="s">
        <v>2647</v>
      </c>
      <c r="B520" s="127">
        <v>1</v>
      </c>
      <c r="C520" s="33" t="s">
        <v>306</v>
      </c>
      <c r="D520" s="49" t="s">
        <v>257</v>
      </c>
      <c r="E520" s="138"/>
      <c r="F520" s="135" t="s">
        <v>1304</v>
      </c>
      <c r="G520" s="136">
        <v>2019</v>
      </c>
      <c r="H520" s="130" t="s">
        <v>115</v>
      </c>
      <c r="I520" s="121">
        <f t="shared" si="98"/>
        <v>1.5</v>
      </c>
      <c r="J520" s="121">
        <f t="shared" si="99"/>
        <v>1.5</v>
      </c>
      <c r="K520" s="32"/>
      <c r="L520" s="32"/>
      <c r="M520" s="121">
        <v>1.5</v>
      </c>
      <c r="N520" s="32"/>
      <c r="O520" s="32"/>
      <c r="P520" s="32"/>
      <c r="Q520" s="33" t="s">
        <v>231</v>
      </c>
    </row>
    <row r="521" s="77" customFormat="1" ht="12" customHeight="1" spans="1:17">
      <c r="A521" s="137" t="s">
        <v>2648</v>
      </c>
      <c r="B521" s="127">
        <v>1</v>
      </c>
      <c r="C521" s="33" t="s">
        <v>306</v>
      </c>
      <c r="D521" s="49" t="s">
        <v>257</v>
      </c>
      <c r="E521" s="138"/>
      <c r="F521" s="135" t="s">
        <v>1304</v>
      </c>
      <c r="G521" s="136">
        <v>2019</v>
      </c>
      <c r="H521" s="130" t="s">
        <v>115</v>
      </c>
      <c r="I521" s="121">
        <f t="shared" si="98"/>
        <v>1.5</v>
      </c>
      <c r="J521" s="121">
        <f t="shared" si="99"/>
        <v>1.5</v>
      </c>
      <c r="K521" s="32"/>
      <c r="L521" s="32"/>
      <c r="M521" s="121">
        <v>1.5</v>
      </c>
      <c r="N521" s="32"/>
      <c r="O521" s="32"/>
      <c r="P521" s="32"/>
      <c r="Q521" s="33" t="s">
        <v>231</v>
      </c>
    </row>
    <row r="522" s="77" customFormat="1" ht="12" customHeight="1" spans="1:17">
      <c r="A522" s="137" t="s">
        <v>2649</v>
      </c>
      <c r="B522" s="127">
        <v>1</v>
      </c>
      <c r="C522" s="33" t="s">
        <v>306</v>
      </c>
      <c r="D522" s="49" t="s">
        <v>257</v>
      </c>
      <c r="E522" s="138"/>
      <c r="F522" s="135" t="s">
        <v>1304</v>
      </c>
      <c r="G522" s="136">
        <v>2019</v>
      </c>
      <c r="H522" s="130" t="s">
        <v>115</v>
      </c>
      <c r="I522" s="121">
        <f t="shared" si="98"/>
        <v>1.5</v>
      </c>
      <c r="J522" s="121">
        <f t="shared" si="99"/>
        <v>1.5</v>
      </c>
      <c r="K522" s="32"/>
      <c r="L522" s="32"/>
      <c r="M522" s="121">
        <v>1.5</v>
      </c>
      <c r="N522" s="32"/>
      <c r="O522" s="32"/>
      <c r="P522" s="32"/>
      <c r="Q522" s="33" t="s">
        <v>231</v>
      </c>
    </row>
    <row r="523" s="77" customFormat="1" ht="12" customHeight="1" spans="1:17">
      <c r="A523" s="137" t="s">
        <v>2650</v>
      </c>
      <c r="B523" s="127">
        <v>1</v>
      </c>
      <c r="C523" s="33" t="s">
        <v>306</v>
      </c>
      <c r="D523" s="49" t="s">
        <v>257</v>
      </c>
      <c r="E523" s="138"/>
      <c r="F523" s="135" t="s">
        <v>1304</v>
      </c>
      <c r="G523" s="136">
        <v>2019</v>
      </c>
      <c r="H523" s="130" t="s">
        <v>115</v>
      </c>
      <c r="I523" s="121">
        <f t="shared" si="98"/>
        <v>1.5</v>
      </c>
      <c r="J523" s="121">
        <f t="shared" si="99"/>
        <v>1.5</v>
      </c>
      <c r="K523" s="32"/>
      <c r="L523" s="32"/>
      <c r="M523" s="121">
        <v>1.5</v>
      </c>
      <c r="N523" s="32"/>
      <c r="O523" s="32"/>
      <c r="P523" s="32"/>
      <c r="Q523" s="33" t="s">
        <v>231</v>
      </c>
    </row>
    <row r="524" s="77" customFormat="1" ht="12" customHeight="1" spans="1:17">
      <c r="A524" s="137" t="s">
        <v>2651</v>
      </c>
      <c r="B524" s="127">
        <v>1</v>
      </c>
      <c r="C524" s="33" t="s">
        <v>306</v>
      </c>
      <c r="D524" s="49" t="s">
        <v>257</v>
      </c>
      <c r="E524" s="138"/>
      <c r="F524" s="135" t="s">
        <v>1304</v>
      </c>
      <c r="G524" s="136">
        <v>2019</v>
      </c>
      <c r="H524" s="130" t="s">
        <v>115</v>
      </c>
      <c r="I524" s="121">
        <f t="shared" si="98"/>
        <v>1.5</v>
      </c>
      <c r="J524" s="121">
        <f t="shared" si="99"/>
        <v>1.5</v>
      </c>
      <c r="K524" s="32"/>
      <c r="L524" s="32"/>
      <c r="M524" s="121">
        <v>1.5</v>
      </c>
      <c r="N524" s="32"/>
      <c r="O524" s="32"/>
      <c r="P524" s="32"/>
      <c r="Q524" s="33" t="s">
        <v>231</v>
      </c>
    </row>
    <row r="525" s="77" customFormat="1" ht="12" customHeight="1" spans="1:17">
      <c r="A525" s="137" t="s">
        <v>2652</v>
      </c>
      <c r="B525" s="127">
        <v>1</v>
      </c>
      <c r="C525" s="33" t="s">
        <v>306</v>
      </c>
      <c r="D525" s="49" t="s">
        <v>257</v>
      </c>
      <c r="E525" s="138"/>
      <c r="F525" s="135" t="s">
        <v>1304</v>
      </c>
      <c r="G525" s="136">
        <v>2019</v>
      </c>
      <c r="H525" s="130" t="s">
        <v>115</v>
      </c>
      <c r="I525" s="121">
        <f t="shared" si="98"/>
        <v>1.5</v>
      </c>
      <c r="J525" s="121">
        <f t="shared" si="99"/>
        <v>1.5</v>
      </c>
      <c r="K525" s="32"/>
      <c r="L525" s="32"/>
      <c r="M525" s="121">
        <v>1.5</v>
      </c>
      <c r="N525" s="32"/>
      <c r="O525" s="32"/>
      <c r="P525" s="32"/>
      <c r="Q525" s="33" t="s">
        <v>231</v>
      </c>
    </row>
    <row r="526" s="77" customFormat="1" ht="12" customHeight="1" spans="1:17">
      <c r="A526" s="137" t="s">
        <v>2653</v>
      </c>
      <c r="B526" s="127">
        <v>1</v>
      </c>
      <c r="C526" s="33" t="s">
        <v>306</v>
      </c>
      <c r="D526" s="49" t="s">
        <v>257</v>
      </c>
      <c r="E526" s="138"/>
      <c r="F526" s="135" t="s">
        <v>1304</v>
      </c>
      <c r="G526" s="136">
        <v>2019</v>
      </c>
      <c r="H526" s="130" t="s">
        <v>115</v>
      </c>
      <c r="I526" s="121">
        <f t="shared" si="98"/>
        <v>1.5</v>
      </c>
      <c r="J526" s="121">
        <f t="shared" si="99"/>
        <v>1.5</v>
      </c>
      <c r="K526" s="32"/>
      <c r="L526" s="32"/>
      <c r="M526" s="121">
        <v>1.5</v>
      </c>
      <c r="N526" s="32"/>
      <c r="O526" s="32"/>
      <c r="P526" s="32"/>
      <c r="Q526" s="33" t="s">
        <v>231</v>
      </c>
    </row>
    <row r="527" s="77" customFormat="1" ht="12" customHeight="1" spans="1:17">
      <c r="A527" s="137" t="s">
        <v>2654</v>
      </c>
      <c r="B527" s="127">
        <v>1</v>
      </c>
      <c r="C527" s="33" t="s">
        <v>306</v>
      </c>
      <c r="D527" s="49" t="s">
        <v>257</v>
      </c>
      <c r="E527" s="138"/>
      <c r="F527" s="135" t="s">
        <v>1304</v>
      </c>
      <c r="G527" s="136">
        <v>2019</v>
      </c>
      <c r="H527" s="130" t="s">
        <v>115</v>
      </c>
      <c r="I527" s="121">
        <f t="shared" si="98"/>
        <v>1.5</v>
      </c>
      <c r="J527" s="121">
        <f t="shared" si="99"/>
        <v>1.5</v>
      </c>
      <c r="K527" s="32"/>
      <c r="L527" s="32"/>
      <c r="M527" s="121">
        <v>1.5</v>
      </c>
      <c r="N527" s="32"/>
      <c r="O527" s="32"/>
      <c r="P527" s="32"/>
      <c r="Q527" s="33" t="s">
        <v>231</v>
      </c>
    </row>
    <row r="528" s="77" customFormat="1" ht="12" customHeight="1" spans="1:17">
      <c r="A528" s="137" t="s">
        <v>2655</v>
      </c>
      <c r="B528" s="127">
        <v>1</v>
      </c>
      <c r="C528" s="33" t="s">
        <v>306</v>
      </c>
      <c r="D528" s="49" t="s">
        <v>257</v>
      </c>
      <c r="E528" s="138"/>
      <c r="F528" s="135" t="s">
        <v>1304</v>
      </c>
      <c r="G528" s="136">
        <v>2019</v>
      </c>
      <c r="H528" s="130" t="s">
        <v>115</v>
      </c>
      <c r="I528" s="121">
        <f t="shared" si="98"/>
        <v>1.5</v>
      </c>
      <c r="J528" s="121">
        <f t="shared" si="99"/>
        <v>1.5</v>
      </c>
      <c r="K528" s="32"/>
      <c r="L528" s="32"/>
      <c r="M528" s="121">
        <v>1.5</v>
      </c>
      <c r="N528" s="32"/>
      <c r="O528" s="32"/>
      <c r="P528" s="32"/>
      <c r="Q528" s="33" t="s">
        <v>231</v>
      </c>
    </row>
    <row r="529" s="77" customFormat="1" ht="12" customHeight="1" spans="1:17">
      <c r="A529" s="137" t="s">
        <v>2656</v>
      </c>
      <c r="B529" s="127">
        <v>1</v>
      </c>
      <c r="C529" s="33" t="s">
        <v>306</v>
      </c>
      <c r="D529" s="49" t="s">
        <v>257</v>
      </c>
      <c r="E529" s="138"/>
      <c r="F529" s="135" t="s">
        <v>1304</v>
      </c>
      <c r="G529" s="136">
        <v>2019</v>
      </c>
      <c r="H529" s="130" t="s">
        <v>115</v>
      </c>
      <c r="I529" s="121">
        <f t="shared" si="98"/>
        <v>1.5</v>
      </c>
      <c r="J529" s="121">
        <f t="shared" si="99"/>
        <v>1.5</v>
      </c>
      <c r="K529" s="32"/>
      <c r="L529" s="32"/>
      <c r="M529" s="121">
        <v>1.5</v>
      </c>
      <c r="N529" s="32"/>
      <c r="O529" s="32"/>
      <c r="P529" s="32"/>
      <c r="Q529" s="33" t="s">
        <v>231</v>
      </c>
    </row>
    <row r="530" s="77" customFormat="1" ht="12" customHeight="1" spans="1:17">
      <c r="A530" s="137" t="s">
        <v>2657</v>
      </c>
      <c r="B530" s="127">
        <v>1</v>
      </c>
      <c r="C530" s="33" t="s">
        <v>306</v>
      </c>
      <c r="D530" s="49" t="s">
        <v>257</v>
      </c>
      <c r="E530" s="138"/>
      <c r="F530" s="135" t="s">
        <v>1304</v>
      </c>
      <c r="G530" s="136">
        <v>2019</v>
      </c>
      <c r="H530" s="130" t="s">
        <v>115</v>
      </c>
      <c r="I530" s="121">
        <f t="shared" si="98"/>
        <v>1.5</v>
      </c>
      <c r="J530" s="121">
        <f t="shared" si="99"/>
        <v>1.5</v>
      </c>
      <c r="K530" s="32"/>
      <c r="L530" s="32"/>
      <c r="M530" s="121">
        <v>1.5</v>
      </c>
      <c r="N530" s="32"/>
      <c r="O530" s="32"/>
      <c r="P530" s="32"/>
      <c r="Q530" s="33" t="s">
        <v>231</v>
      </c>
    </row>
    <row r="531" s="77" customFormat="1" ht="12" customHeight="1" spans="1:17">
      <c r="A531" s="137" t="s">
        <v>2658</v>
      </c>
      <c r="B531" s="127">
        <v>1</v>
      </c>
      <c r="C531" s="33" t="s">
        <v>306</v>
      </c>
      <c r="D531" s="49" t="s">
        <v>257</v>
      </c>
      <c r="E531" s="138"/>
      <c r="F531" s="135" t="s">
        <v>1304</v>
      </c>
      <c r="G531" s="136">
        <v>2019</v>
      </c>
      <c r="H531" s="130" t="s">
        <v>115</v>
      </c>
      <c r="I531" s="121">
        <f t="shared" si="98"/>
        <v>1.5</v>
      </c>
      <c r="J531" s="121">
        <f t="shared" si="99"/>
        <v>1.5</v>
      </c>
      <c r="K531" s="32"/>
      <c r="L531" s="32"/>
      <c r="M531" s="121">
        <v>1.5</v>
      </c>
      <c r="N531" s="32"/>
      <c r="O531" s="32"/>
      <c r="P531" s="32"/>
      <c r="Q531" s="33" t="s">
        <v>231</v>
      </c>
    </row>
    <row r="532" s="77" customFormat="1" ht="12" customHeight="1" spans="1:17">
      <c r="A532" s="137" t="s">
        <v>2659</v>
      </c>
      <c r="B532" s="127">
        <v>1</v>
      </c>
      <c r="C532" s="33" t="s">
        <v>306</v>
      </c>
      <c r="D532" s="49" t="s">
        <v>257</v>
      </c>
      <c r="E532" s="138"/>
      <c r="F532" s="135" t="s">
        <v>1304</v>
      </c>
      <c r="G532" s="136">
        <v>2019</v>
      </c>
      <c r="H532" s="130" t="s">
        <v>115</v>
      </c>
      <c r="I532" s="121">
        <f t="shared" si="98"/>
        <v>1.5</v>
      </c>
      <c r="J532" s="121">
        <f t="shared" si="99"/>
        <v>1.5</v>
      </c>
      <c r="K532" s="32"/>
      <c r="L532" s="32"/>
      <c r="M532" s="121">
        <v>1.5</v>
      </c>
      <c r="N532" s="32"/>
      <c r="O532" s="32"/>
      <c r="P532" s="32"/>
      <c r="Q532" s="33" t="s">
        <v>231</v>
      </c>
    </row>
    <row r="533" s="77" customFormat="1" ht="12" customHeight="1" spans="1:17">
      <c r="A533" s="137" t="s">
        <v>2660</v>
      </c>
      <c r="B533" s="127">
        <v>1</v>
      </c>
      <c r="C533" s="33" t="s">
        <v>306</v>
      </c>
      <c r="D533" s="49" t="s">
        <v>257</v>
      </c>
      <c r="E533" s="138"/>
      <c r="F533" s="135" t="s">
        <v>1304</v>
      </c>
      <c r="G533" s="136">
        <v>2019</v>
      </c>
      <c r="H533" s="130" t="s">
        <v>115</v>
      </c>
      <c r="I533" s="121">
        <f t="shared" si="98"/>
        <v>1.5</v>
      </c>
      <c r="J533" s="121">
        <f t="shared" si="99"/>
        <v>1.5</v>
      </c>
      <c r="K533" s="32"/>
      <c r="L533" s="32"/>
      <c r="M533" s="121">
        <v>1.5</v>
      </c>
      <c r="N533" s="32"/>
      <c r="O533" s="32"/>
      <c r="P533" s="32"/>
      <c r="Q533" s="33" t="s">
        <v>231</v>
      </c>
    </row>
    <row r="534" s="77" customFormat="1" ht="12" customHeight="1" spans="1:17">
      <c r="A534" s="137" t="s">
        <v>2661</v>
      </c>
      <c r="B534" s="127">
        <v>1</v>
      </c>
      <c r="C534" s="33" t="s">
        <v>306</v>
      </c>
      <c r="D534" s="49" t="s">
        <v>257</v>
      </c>
      <c r="E534" s="138"/>
      <c r="F534" s="135" t="s">
        <v>1304</v>
      </c>
      <c r="G534" s="136">
        <v>2019</v>
      </c>
      <c r="H534" s="130" t="s">
        <v>115</v>
      </c>
      <c r="I534" s="121">
        <f t="shared" si="98"/>
        <v>1.5</v>
      </c>
      <c r="J534" s="121">
        <f t="shared" si="99"/>
        <v>1.5</v>
      </c>
      <c r="K534" s="32"/>
      <c r="L534" s="32"/>
      <c r="M534" s="121">
        <v>1.5</v>
      </c>
      <c r="N534" s="32"/>
      <c r="O534" s="32"/>
      <c r="P534" s="32"/>
      <c r="Q534" s="33" t="s">
        <v>231</v>
      </c>
    </row>
    <row r="535" s="77" customFormat="1" ht="12" customHeight="1" spans="1:17">
      <c r="A535" s="137" t="s">
        <v>2662</v>
      </c>
      <c r="B535" s="127">
        <v>1</v>
      </c>
      <c r="C535" s="33" t="s">
        <v>306</v>
      </c>
      <c r="D535" s="49" t="s">
        <v>257</v>
      </c>
      <c r="E535" s="138"/>
      <c r="F535" s="135" t="s">
        <v>1304</v>
      </c>
      <c r="G535" s="136">
        <v>2019</v>
      </c>
      <c r="H535" s="130" t="s">
        <v>115</v>
      </c>
      <c r="I535" s="121">
        <f t="shared" si="98"/>
        <v>1.5</v>
      </c>
      <c r="J535" s="121">
        <f t="shared" si="99"/>
        <v>1.5</v>
      </c>
      <c r="K535" s="32"/>
      <c r="L535" s="32"/>
      <c r="M535" s="121">
        <v>1.5</v>
      </c>
      <c r="N535" s="32"/>
      <c r="O535" s="32"/>
      <c r="P535" s="32"/>
      <c r="Q535" s="33" t="s">
        <v>231</v>
      </c>
    </row>
    <row r="536" s="77" customFormat="1" ht="12" customHeight="1" spans="1:17">
      <c r="A536" s="137" t="s">
        <v>2663</v>
      </c>
      <c r="B536" s="127">
        <v>1</v>
      </c>
      <c r="C536" s="33" t="s">
        <v>306</v>
      </c>
      <c r="D536" s="49" t="s">
        <v>257</v>
      </c>
      <c r="E536" s="138"/>
      <c r="F536" s="135" t="s">
        <v>1304</v>
      </c>
      <c r="G536" s="136">
        <v>2019</v>
      </c>
      <c r="H536" s="130" t="s">
        <v>115</v>
      </c>
      <c r="I536" s="121">
        <f t="shared" si="98"/>
        <v>1.5</v>
      </c>
      <c r="J536" s="121">
        <f t="shared" si="99"/>
        <v>1.5</v>
      </c>
      <c r="K536" s="32"/>
      <c r="L536" s="32"/>
      <c r="M536" s="121">
        <v>1.5</v>
      </c>
      <c r="N536" s="32"/>
      <c r="O536" s="32"/>
      <c r="P536" s="32"/>
      <c r="Q536" s="33" t="s">
        <v>231</v>
      </c>
    </row>
    <row r="537" s="77" customFormat="1" ht="12" customHeight="1" spans="1:17">
      <c r="A537" s="137" t="s">
        <v>2664</v>
      </c>
      <c r="B537" s="127">
        <v>1</v>
      </c>
      <c r="C537" s="33" t="s">
        <v>306</v>
      </c>
      <c r="D537" s="49" t="s">
        <v>257</v>
      </c>
      <c r="E537" s="138"/>
      <c r="F537" s="135" t="s">
        <v>1304</v>
      </c>
      <c r="G537" s="136">
        <v>2019</v>
      </c>
      <c r="H537" s="130" t="s">
        <v>115</v>
      </c>
      <c r="I537" s="121">
        <f t="shared" si="98"/>
        <v>1.5</v>
      </c>
      <c r="J537" s="121">
        <f t="shared" si="99"/>
        <v>1.5</v>
      </c>
      <c r="K537" s="32"/>
      <c r="L537" s="32"/>
      <c r="M537" s="121">
        <v>1.5</v>
      </c>
      <c r="N537" s="32"/>
      <c r="O537" s="32"/>
      <c r="P537" s="32"/>
      <c r="Q537" s="33" t="s">
        <v>231</v>
      </c>
    </row>
    <row r="538" s="77" customFormat="1" ht="12" customHeight="1" spans="1:17">
      <c r="A538" s="137" t="s">
        <v>2665</v>
      </c>
      <c r="B538" s="127">
        <v>1</v>
      </c>
      <c r="C538" s="33" t="s">
        <v>306</v>
      </c>
      <c r="D538" s="49" t="s">
        <v>257</v>
      </c>
      <c r="E538" s="138"/>
      <c r="F538" s="135" t="s">
        <v>1304</v>
      </c>
      <c r="G538" s="136">
        <v>2019</v>
      </c>
      <c r="H538" s="130" t="s">
        <v>115</v>
      </c>
      <c r="I538" s="121">
        <f t="shared" si="98"/>
        <v>1.5</v>
      </c>
      <c r="J538" s="121">
        <f t="shared" si="99"/>
        <v>1.5</v>
      </c>
      <c r="K538" s="32"/>
      <c r="L538" s="32"/>
      <c r="M538" s="121">
        <v>1.5</v>
      </c>
      <c r="N538" s="32"/>
      <c r="O538" s="32"/>
      <c r="P538" s="32"/>
      <c r="Q538" s="33" t="s">
        <v>231</v>
      </c>
    </row>
    <row r="539" s="77" customFormat="1" ht="17" customHeight="1" spans="1:17">
      <c r="A539" s="137" t="s">
        <v>2666</v>
      </c>
      <c r="B539" s="127">
        <v>1</v>
      </c>
      <c r="C539" s="33" t="s">
        <v>306</v>
      </c>
      <c r="D539" s="49" t="s">
        <v>257</v>
      </c>
      <c r="E539" s="138"/>
      <c r="F539" s="135" t="s">
        <v>1304</v>
      </c>
      <c r="G539" s="136">
        <v>2019</v>
      </c>
      <c r="H539" s="130" t="s">
        <v>115</v>
      </c>
      <c r="I539" s="121">
        <f t="shared" si="98"/>
        <v>1.5</v>
      </c>
      <c r="J539" s="121">
        <f t="shared" si="99"/>
        <v>1.5</v>
      </c>
      <c r="K539" s="32"/>
      <c r="L539" s="32"/>
      <c r="M539" s="121">
        <v>1.5</v>
      </c>
      <c r="N539" s="32"/>
      <c r="O539" s="32"/>
      <c r="P539" s="32"/>
      <c r="Q539" s="33" t="s">
        <v>231</v>
      </c>
    </row>
    <row r="540" s="77" customFormat="1" customHeight="1" spans="1:17">
      <c r="A540" s="139" t="s">
        <v>2667</v>
      </c>
      <c r="B540" s="47">
        <f>SUM(B541:B598)</f>
        <v>58</v>
      </c>
      <c r="C540" s="33"/>
      <c r="D540" s="49"/>
      <c r="E540" s="55"/>
      <c r="F540" s="31"/>
      <c r="G540" s="33"/>
      <c r="H540" s="33"/>
      <c r="I540" s="121">
        <f t="shared" ref="I540:P540" si="100">SUM(I541:I598)</f>
        <v>87</v>
      </c>
      <c r="J540" s="121">
        <f t="shared" si="100"/>
        <v>87</v>
      </c>
      <c r="K540" s="121">
        <f t="shared" si="100"/>
        <v>0</v>
      </c>
      <c r="L540" s="121">
        <f t="shared" si="100"/>
        <v>0</v>
      </c>
      <c r="M540" s="121">
        <f t="shared" si="100"/>
        <v>87</v>
      </c>
      <c r="N540" s="121">
        <f t="shared" si="100"/>
        <v>0</v>
      </c>
      <c r="O540" s="121">
        <f t="shared" si="100"/>
        <v>0</v>
      </c>
      <c r="P540" s="121">
        <f t="shared" si="100"/>
        <v>0</v>
      </c>
      <c r="Q540" s="33" t="s">
        <v>231</v>
      </c>
    </row>
    <row r="541" s="77" customFormat="1" customHeight="1" spans="1:17">
      <c r="A541" s="140" t="s">
        <v>2668</v>
      </c>
      <c r="B541" s="127">
        <v>1</v>
      </c>
      <c r="C541" s="33" t="s">
        <v>306</v>
      </c>
      <c r="D541" s="49" t="s">
        <v>257</v>
      </c>
      <c r="E541" s="141"/>
      <c r="F541" s="142" t="s">
        <v>1304</v>
      </c>
      <c r="G541" s="143">
        <v>2019</v>
      </c>
      <c r="H541" s="130" t="s">
        <v>115</v>
      </c>
      <c r="I541" s="121">
        <f t="shared" ref="I541:I597" si="101">J541</f>
        <v>1.5</v>
      </c>
      <c r="J541" s="121">
        <f t="shared" ref="J541:J597" si="102">M541</f>
        <v>1.5</v>
      </c>
      <c r="K541" s="32"/>
      <c r="L541" s="32"/>
      <c r="M541" s="121">
        <v>1.5</v>
      </c>
      <c r="N541" s="32"/>
      <c r="O541" s="32"/>
      <c r="P541" s="32"/>
      <c r="Q541" s="33" t="s">
        <v>231</v>
      </c>
    </row>
    <row r="542" s="77" customFormat="1" customHeight="1" spans="1:17">
      <c r="A542" s="140" t="s">
        <v>2669</v>
      </c>
      <c r="B542" s="127">
        <v>1</v>
      </c>
      <c r="C542" s="33" t="s">
        <v>306</v>
      </c>
      <c r="D542" s="49" t="s">
        <v>257</v>
      </c>
      <c r="E542" s="141"/>
      <c r="F542" s="142" t="s">
        <v>1304</v>
      </c>
      <c r="G542" s="143">
        <v>2019</v>
      </c>
      <c r="H542" s="130" t="s">
        <v>115</v>
      </c>
      <c r="I542" s="121">
        <f t="shared" si="101"/>
        <v>1.5</v>
      </c>
      <c r="J542" s="121">
        <f t="shared" si="102"/>
        <v>1.5</v>
      </c>
      <c r="K542" s="32"/>
      <c r="L542" s="32"/>
      <c r="M542" s="121">
        <v>1.5</v>
      </c>
      <c r="N542" s="32"/>
      <c r="O542" s="32"/>
      <c r="P542" s="32"/>
      <c r="Q542" s="33" t="s">
        <v>231</v>
      </c>
    </row>
    <row r="543" s="77" customFormat="1" customHeight="1" spans="1:17">
      <c r="A543" s="144" t="s">
        <v>2670</v>
      </c>
      <c r="B543" s="127">
        <v>1</v>
      </c>
      <c r="C543" s="33" t="s">
        <v>306</v>
      </c>
      <c r="D543" s="49" t="s">
        <v>257</v>
      </c>
      <c r="E543" s="141"/>
      <c r="F543" s="142" t="s">
        <v>1304</v>
      </c>
      <c r="G543" s="143">
        <v>2019</v>
      </c>
      <c r="H543" s="130" t="s">
        <v>115</v>
      </c>
      <c r="I543" s="121">
        <f t="shared" si="101"/>
        <v>1.5</v>
      </c>
      <c r="J543" s="121">
        <f t="shared" si="102"/>
        <v>1.5</v>
      </c>
      <c r="K543" s="32"/>
      <c r="L543" s="32"/>
      <c r="M543" s="121">
        <v>1.5</v>
      </c>
      <c r="N543" s="32"/>
      <c r="O543" s="32"/>
      <c r="P543" s="32"/>
      <c r="Q543" s="33" t="s">
        <v>231</v>
      </c>
    </row>
    <row r="544" s="77" customFormat="1" customHeight="1" spans="1:17">
      <c r="A544" s="140" t="s">
        <v>2671</v>
      </c>
      <c r="B544" s="127">
        <v>1</v>
      </c>
      <c r="C544" s="33" t="s">
        <v>306</v>
      </c>
      <c r="D544" s="49" t="s">
        <v>257</v>
      </c>
      <c r="E544" s="141"/>
      <c r="F544" s="142" t="s">
        <v>1304</v>
      </c>
      <c r="G544" s="143">
        <v>2019</v>
      </c>
      <c r="H544" s="130" t="s">
        <v>115</v>
      </c>
      <c r="I544" s="121">
        <f t="shared" si="101"/>
        <v>1.5</v>
      </c>
      <c r="J544" s="121">
        <f t="shared" si="102"/>
        <v>1.5</v>
      </c>
      <c r="K544" s="32"/>
      <c r="L544" s="32"/>
      <c r="M544" s="121">
        <v>1.5</v>
      </c>
      <c r="N544" s="32"/>
      <c r="O544" s="32"/>
      <c r="P544" s="32"/>
      <c r="Q544" s="33" t="s">
        <v>231</v>
      </c>
    </row>
    <row r="545" s="77" customFormat="1" customHeight="1" spans="1:17">
      <c r="A545" s="144" t="s">
        <v>2672</v>
      </c>
      <c r="B545" s="127">
        <v>1</v>
      </c>
      <c r="C545" s="33" t="s">
        <v>306</v>
      </c>
      <c r="D545" s="49" t="s">
        <v>257</v>
      </c>
      <c r="E545" s="141"/>
      <c r="F545" s="142" t="s">
        <v>1304</v>
      </c>
      <c r="G545" s="143">
        <v>2019</v>
      </c>
      <c r="H545" s="130" t="s">
        <v>115</v>
      </c>
      <c r="I545" s="121">
        <f t="shared" si="101"/>
        <v>1.5</v>
      </c>
      <c r="J545" s="121">
        <f t="shared" si="102"/>
        <v>1.5</v>
      </c>
      <c r="K545" s="32"/>
      <c r="L545" s="32"/>
      <c r="M545" s="121">
        <v>1.5</v>
      </c>
      <c r="N545" s="32"/>
      <c r="O545" s="32"/>
      <c r="P545" s="32"/>
      <c r="Q545" s="33" t="s">
        <v>231</v>
      </c>
    </row>
    <row r="546" s="77" customFormat="1" customHeight="1" spans="1:17">
      <c r="A546" s="140" t="s">
        <v>2673</v>
      </c>
      <c r="B546" s="127">
        <v>1</v>
      </c>
      <c r="C546" s="33" t="s">
        <v>306</v>
      </c>
      <c r="D546" s="49" t="s">
        <v>257</v>
      </c>
      <c r="E546" s="141"/>
      <c r="F546" s="142" t="s">
        <v>1304</v>
      </c>
      <c r="G546" s="143">
        <v>2019</v>
      </c>
      <c r="H546" s="130" t="s">
        <v>115</v>
      </c>
      <c r="I546" s="121">
        <f t="shared" si="101"/>
        <v>1.5</v>
      </c>
      <c r="J546" s="121">
        <f t="shared" si="102"/>
        <v>1.5</v>
      </c>
      <c r="K546" s="32"/>
      <c r="L546" s="32"/>
      <c r="M546" s="121">
        <v>1.5</v>
      </c>
      <c r="N546" s="32"/>
      <c r="O546" s="32"/>
      <c r="P546" s="32"/>
      <c r="Q546" s="33" t="s">
        <v>231</v>
      </c>
    </row>
    <row r="547" s="77" customFormat="1" customHeight="1" spans="1:17">
      <c r="A547" s="144" t="s">
        <v>2674</v>
      </c>
      <c r="B547" s="127">
        <v>1</v>
      </c>
      <c r="C547" s="33" t="s">
        <v>306</v>
      </c>
      <c r="D547" s="49" t="s">
        <v>257</v>
      </c>
      <c r="E547" s="141"/>
      <c r="F547" s="142" t="s">
        <v>1304</v>
      </c>
      <c r="G547" s="143">
        <v>2019</v>
      </c>
      <c r="H547" s="130" t="s">
        <v>115</v>
      </c>
      <c r="I547" s="121">
        <f t="shared" si="101"/>
        <v>1.5</v>
      </c>
      <c r="J547" s="121">
        <f t="shared" si="102"/>
        <v>1.5</v>
      </c>
      <c r="K547" s="32"/>
      <c r="L547" s="32"/>
      <c r="M547" s="121">
        <v>1.5</v>
      </c>
      <c r="N547" s="32"/>
      <c r="O547" s="32"/>
      <c r="P547" s="32"/>
      <c r="Q547" s="33" t="s">
        <v>231</v>
      </c>
    </row>
    <row r="548" s="77" customFormat="1" customHeight="1" spans="1:17">
      <c r="A548" s="140" t="s">
        <v>2675</v>
      </c>
      <c r="B548" s="127">
        <v>1</v>
      </c>
      <c r="C548" s="33" t="s">
        <v>306</v>
      </c>
      <c r="D548" s="49" t="s">
        <v>257</v>
      </c>
      <c r="E548" s="141"/>
      <c r="F548" s="142" t="s">
        <v>1304</v>
      </c>
      <c r="G548" s="143">
        <v>2019</v>
      </c>
      <c r="H548" s="130" t="s">
        <v>115</v>
      </c>
      <c r="I548" s="121">
        <f t="shared" si="101"/>
        <v>1.5</v>
      </c>
      <c r="J548" s="121">
        <f t="shared" si="102"/>
        <v>1.5</v>
      </c>
      <c r="K548" s="32"/>
      <c r="L548" s="32"/>
      <c r="M548" s="121">
        <v>1.5</v>
      </c>
      <c r="N548" s="32"/>
      <c r="O548" s="32"/>
      <c r="P548" s="32"/>
      <c r="Q548" s="33" t="s">
        <v>231</v>
      </c>
    </row>
    <row r="549" s="77" customFormat="1" customHeight="1" spans="1:17">
      <c r="A549" s="144" t="s">
        <v>2676</v>
      </c>
      <c r="B549" s="127">
        <v>1</v>
      </c>
      <c r="C549" s="33" t="s">
        <v>306</v>
      </c>
      <c r="D549" s="49" t="s">
        <v>257</v>
      </c>
      <c r="E549" s="141"/>
      <c r="F549" s="142" t="s">
        <v>1304</v>
      </c>
      <c r="G549" s="143">
        <v>2019</v>
      </c>
      <c r="H549" s="130" t="s">
        <v>115</v>
      </c>
      <c r="I549" s="121">
        <f t="shared" si="101"/>
        <v>1.5</v>
      </c>
      <c r="J549" s="121">
        <f t="shared" si="102"/>
        <v>1.5</v>
      </c>
      <c r="K549" s="32"/>
      <c r="L549" s="32"/>
      <c r="M549" s="121">
        <v>1.5</v>
      </c>
      <c r="N549" s="32"/>
      <c r="O549" s="32"/>
      <c r="P549" s="32"/>
      <c r="Q549" s="33" t="s">
        <v>231</v>
      </c>
    </row>
    <row r="550" s="77" customFormat="1" customHeight="1" spans="1:17">
      <c r="A550" s="144" t="s">
        <v>2677</v>
      </c>
      <c r="B550" s="127">
        <v>1</v>
      </c>
      <c r="C550" s="33" t="s">
        <v>306</v>
      </c>
      <c r="D550" s="49" t="s">
        <v>257</v>
      </c>
      <c r="E550" s="141"/>
      <c r="F550" s="142" t="s">
        <v>1304</v>
      </c>
      <c r="G550" s="143">
        <v>2019</v>
      </c>
      <c r="H550" s="130" t="s">
        <v>115</v>
      </c>
      <c r="I550" s="121">
        <f t="shared" si="101"/>
        <v>1.5</v>
      </c>
      <c r="J550" s="121">
        <f t="shared" si="102"/>
        <v>1.5</v>
      </c>
      <c r="K550" s="32"/>
      <c r="L550" s="32"/>
      <c r="M550" s="121">
        <v>1.5</v>
      </c>
      <c r="N550" s="32"/>
      <c r="O550" s="32"/>
      <c r="P550" s="32"/>
      <c r="Q550" s="33" t="s">
        <v>231</v>
      </c>
    </row>
    <row r="551" s="77" customFormat="1" customHeight="1" spans="1:17">
      <c r="A551" s="140" t="s">
        <v>2678</v>
      </c>
      <c r="B551" s="127">
        <v>1</v>
      </c>
      <c r="C551" s="33" t="s">
        <v>306</v>
      </c>
      <c r="D551" s="49" t="s">
        <v>257</v>
      </c>
      <c r="E551" s="141"/>
      <c r="F551" s="142" t="s">
        <v>1304</v>
      </c>
      <c r="G551" s="143">
        <v>2019</v>
      </c>
      <c r="H551" s="130" t="s">
        <v>115</v>
      </c>
      <c r="I551" s="121">
        <f t="shared" si="101"/>
        <v>1.5</v>
      </c>
      <c r="J551" s="121">
        <f t="shared" si="102"/>
        <v>1.5</v>
      </c>
      <c r="K551" s="32"/>
      <c r="L551" s="32"/>
      <c r="M551" s="121">
        <v>1.5</v>
      </c>
      <c r="N551" s="32"/>
      <c r="O551" s="32"/>
      <c r="P551" s="32"/>
      <c r="Q551" s="33" t="s">
        <v>231</v>
      </c>
    </row>
    <row r="552" s="77" customFormat="1" customHeight="1" spans="1:17">
      <c r="A552" s="140" t="s">
        <v>2679</v>
      </c>
      <c r="B552" s="127">
        <v>1</v>
      </c>
      <c r="C552" s="33" t="s">
        <v>306</v>
      </c>
      <c r="D552" s="49" t="s">
        <v>257</v>
      </c>
      <c r="E552" s="141"/>
      <c r="F552" s="142" t="s">
        <v>1304</v>
      </c>
      <c r="G552" s="143">
        <v>2019</v>
      </c>
      <c r="H552" s="130" t="s">
        <v>115</v>
      </c>
      <c r="I552" s="121">
        <f t="shared" si="101"/>
        <v>1.5</v>
      </c>
      <c r="J552" s="121">
        <f t="shared" si="102"/>
        <v>1.5</v>
      </c>
      <c r="K552" s="32"/>
      <c r="L552" s="32"/>
      <c r="M552" s="121">
        <v>1.5</v>
      </c>
      <c r="N552" s="32"/>
      <c r="O552" s="32"/>
      <c r="P552" s="32"/>
      <c r="Q552" s="33" t="s">
        <v>231</v>
      </c>
    </row>
    <row r="553" s="77" customFormat="1" customHeight="1" spans="1:17">
      <c r="A553" s="140" t="s">
        <v>2680</v>
      </c>
      <c r="B553" s="127">
        <v>1</v>
      </c>
      <c r="C553" s="33" t="s">
        <v>306</v>
      </c>
      <c r="D553" s="49" t="s">
        <v>257</v>
      </c>
      <c r="E553" s="141"/>
      <c r="F553" s="142" t="s">
        <v>1304</v>
      </c>
      <c r="G553" s="143">
        <v>2019</v>
      </c>
      <c r="H553" s="130" t="s">
        <v>115</v>
      </c>
      <c r="I553" s="121">
        <f t="shared" si="101"/>
        <v>1.5</v>
      </c>
      <c r="J553" s="121">
        <f t="shared" si="102"/>
        <v>1.5</v>
      </c>
      <c r="K553" s="32"/>
      <c r="L553" s="32"/>
      <c r="M553" s="121">
        <v>1.5</v>
      </c>
      <c r="N553" s="32"/>
      <c r="O553" s="32"/>
      <c r="P553" s="32"/>
      <c r="Q553" s="33" t="s">
        <v>231</v>
      </c>
    </row>
    <row r="554" s="77" customFormat="1" customHeight="1" spans="1:17">
      <c r="A554" s="140" t="s">
        <v>2681</v>
      </c>
      <c r="B554" s="127">
        <v>1</v>
      </c>
      <c r="C554" s="33" t="s">
        <v>306</v>
      </c>
      <c r="D554" s="49" t="s">
        <v>257</v>
      </c>
      <c r="E554" s="141"/>
      <c r="F554" s="142" t="s">
        <v>1304</v>
      </c>
      <c r="G554" s="143">
        <v>2019</v>
      </c>
      <c r="H554" s="130" t="s">
        <v>115</v>
      </c>
      <c r="I554" s="121">
        <f t="shared" si="101"/>
        <v>1.5</v>
      </c>
      <c r="J554" s="121">
        <f t="shared" si="102"/>
        <v>1.5</v>
      </c>
      <c r="K554" s="32"/>
      <c r="L554" s="32"/>
      <c r="M554" s="121">
        <v>1.5</v>
      </c>
      <c r="N554" s="32"/>
      <c r="O554" s="32"/>
      <c r="P554" s="32"/>
      <c r="Q554" s="33" t="s">
        <v>231</v>
      </c>
    </row>
    <row r="555" s="77" customFormat="1" customHeight="1" spans="1:17">
      <c r="A555" s="140" t="s">
        <v>2682</v>
      </c>
      <c r="B555" s="127">
        <v>1</v>
      </c>
      <c r="C555" s="33" t="s">
        <v>306</v>
      </c>
      <c r="D555" s="49" t="s">
        <v>257</v>
      </c>
      <c r="E555" s="141"/>
      <c r="F555" s="142" t="s">
        <v>1304</v>
      </c>
      <c r="G555" s="143">
        <v>2019</v>
      </c>
      <c r="H555" s="130" t="s">
        <v>115</v>
      </c>
      <c r="I555" s="121">
        <f t="shared" si="101"/>
        <v>1.5</v>
      </c>
      <c r="J555" s="121">
        <f t="shared" si="102"/>
        <v>1.5</v>
      </c>
      <c r="K555" s="32"/>
      <c r="L555" s="32"/>
      <c r="M555" s="121">
        <v>1.5</v>
      </c>
      <c r="N555" s="32"/>
      <c r="O555" s="32"/>
      <c r="P555" s="32"/>
      <c r="Q555" s="33" t="s">
        <v>231</v>
      </c>
    </row>
    <row r="556" s="77" customFormat="1" customHeight="1" spans="1:17">
      <c r="A556" s="140" t="s">
        <v>2683</v>
      </c>
      <c r="B556" s="127">
        <v>1</v>
      </c>
      <c r="C556" s="33" t="s">
        <v>306</v>
      </c>
      <c r="D556" s="49" t="s">
        <v>257</v>
      </c>
      <c r="E556" s="141"/>
      <c r="F556" s="142" t="s">
        <v>1304</v>
      </c>
      <c r="G556" s="143">
        <v>2019</v>
      </c>
      <c r="H556" s="130" t="s">
        <v>115</v>
      </c>
      <c r="I556" s="121">
        <f t="shared" si="101"/>
        <v>1.5</v>
      </c>
      <c r="J556" s="121">
        <f t="shared" si="102"/>
        <v>1.5</v>
      </c>
      <c r="K556" s="32"/>
      <c r="L556" s="32"/>
      <c r="M556" s="121">
        <v>1.5</v>
      </c>
      <c r="N556" s="32"/>
      <c r="O556" s="32"/>
      <c r="P556" s="32"/>
      <c r="Q556" s="33" t="s">
        <v>231</v>
      </c>
    </row>
    <row r="557" s="77" customFormat="1" customHeight="1" spans="1:17">
      <c r="A557" s="140" t="s">
        <v>2684</v>
      </c>
      <c r="B557" s="127">
        <v>1</v>
      </c>
      <c r="C557" s="33" t="s">
        <v>306</v>
      </c>
      <c r="D557" s="49" t="s">
        <v>257</v>
      </c>
      <c r="E557" s="141"/>
      <c r="F557" s="142" t="s">
        <v>1304</v>
      </c>
      <c r="G557" s="143">
        <v>2019</v>
      </c>
      <c r="H557" s="130" t="s">
        <v>115</v>
      </c>
      <c r="I557" s="121">
        <f t="shared" si="101"/>
        <v>1.5</v>
      </c>
      <c r="J557" s="121">
        <f t="shared" si="102"/>
        <v>1.5</v>
      </c>
      <c r="K557" s="32"/>
      <c r="L557" s="32"/>
      <c r="M557" s="121">
        <v>1.5</v>
      </c>
      <c r="N557" s="32"/>
      <c r="O557" s="32"/>
      <c r="P557" s="32"/>
      <c r="Q557" s="33" t="s">
        <v>231</v>
      </c>
    </row>
    <row r="558" s="77" customFormat="1" customHeight="1" spans="1:17">
      <c r="A558" s="140" t="s">
        <v>2685</v>
      </c>
      <c r="B558" s="127">
        <v>1</v>
      </c>
      <c r="C558" s="33" t="s">
        <v>306</v>
      </c>
      <c r="D558" s="49" t="s">
        <v>257</v>
      </c>
      <c r="E558" s="141"/>
      <c r="F558" s="142" t="s">
        <v>1304</v>
      </c>
      <c r="G558" s="143">
        <v>2019</v>
      </c>
      <c r="H558" s="130" t="s">
        <v>115</v>
      </c>
      <c r="I558" s="121">
        <f t="shared" si="101"/>
        <v>1.5</v>
      </c>
      <c r="J558" s="121">
        <f t="shared" si="102"/>
        <v>1.5</v>
      </c>
      <c r="K558" s="32"/>
      <c r="L558" s="32"/>
      <c r="M558" s="121">
        <v>1.5</v>
      </c>
      <c r="N558" s="32"/>
      <c r="O558" s="32"/>
      <c r="P558" s="32"/>
      <c r="Q558" s="33" t="s">
        <v>231</v>
      </c>
    </row>
    <row r="559" s="77" customFormat="1" customHeight="1" spans="1:17">
      <c r="A559" s="144" t="s">
        <v>2686</v>
      </c>
      <c r="B559" s="127">
        <v>1</v>
      </c>
      <c r="C559" s="33" t="s">
        <v>306</v>
      </c>
      <c r="D559" s="49" t="s">
        <v>257</v>
      </c>
      <c r="E559" s="141"/>
      <c r="F559" s="142" t="s">
        <v>1304</v>
      </c>
      <c r="G559" s="143">
        <v>2019</v>
      </c>
      <c r="H559" s="130" t="s">
        <v>115</v>
      </c>
      <c r="I559" s="121">
        <f t="shared" si="101"/>
        <v>1.5</v>
      </c>
      <c r="J559" s="121">
        <f t="shared" si="102"/>
        <v>1.5</v>
      </c>
      <c r="K559" s="32"/>
      <c r="L559" s="32"/>
      <c r="M559" s="121">
        <v>1.5</v>
      </c>
      <c r="N559" s="32"/>
      <c r="O559" s="32"/>
      <c r="P559" s="32"/>
      <c r="Q559" s="33" t="s">
        <v>231</v>
      </c>
    </row>
    <row r="560" s="77" customFormat="1" customHeight="1" spans="1:17">
      <c r="A560" s="144" t="s">
        <v>2687</v>
      </c>
      <c r="B560" s="127">
        <v>1</v>
      </c>
      <c r="C560" s="33" t="s">
        <v>306</v>
      </c>
      <c r="D560" s="49" t="s">
        <v>257</v>
      </c>
      <c r="E560" s="141"/>
      <c r="F560" s="142" t="s">
        <v>1304</v>
      </c>
      <c r="G560" s="143">
        <v>2019</v>
      </c>
      <c r="H560" s="130" t="s">
        <v>115</v>
      </c>
      <c r="I560" s="121">
        <f t="shared" si="101"/>
        <v>1.5</v>
      </c>
      <c r="J560" s="121">
        <f t="shared" si="102"/>
        <v>1.5</v>
      </c>
      <c r="K560" s="32"/>
      <c r="L560" s="32"/>
      <c r="M560" s="121">
        <v>1.5</v>
      </c>
      <c r="N560" s="32"/>
      <c r="O560" s="32"/>
      <c r="P560" s="32"/>
      <c r="Q560" s="33" t="s">
        <v>231</v>
      </c>
    </row>
    <row r="561" s="77" customFormat="1" customHeight="1" spans="1:17">
      <c r="A561" s="144" t="s">
        <v>2688</v>
      </c>
      <c r="B561" s="127">
        <v>1</v>
      </c>
      <c r="C561" s="33" t="s">
        <v>306</v>
      </c>
      <c r="D561" s="49" t="s">
        <v>257</v>
      </c>
      <c r="E561" s="141"/>
      <c r="F561" s="142" t="s">
        <v>1304</v>
      </c>
      <c r="G561" s="143">
        <v>2019</v>
      </c>
      <c r="H561" s="130" t="s">
        <v>115</v>
      </c>
      <c r="I561" s="121">
        <f t="shared" si="101"/>
        <v>1.5</v>
      </c>
      <c r="J561" s="121">
        <f t="shared" si="102"/>
        <v>1.5</v>
      </c>
      <c r="K561" s="32"/>
      <c r="L561" s="32"/>
      <c r="M561" s="121">
        <v>1.5</v>
      </c>
      <c r="N561" s="32"/>
      <c r="O561" s="32"/>
      <c r="P561" s="32"/>
      <c r="Q561" s="33" t="s">
        <v>231</v>
      </c>
    </row>
    <row r="562" s="77" customFormat="1" customHeight="1" spans="1:17">
      <c r="A562" s="144" t="s">
        <v>2689</v>
      </c>
      <c r="B562" s="127">
        <v>1</v>
      </c>
      <c r="C562" s="33" t="s">
        <v>306</v>
      </c>
      <c r="D562" s="49" t="s">
        <v>257</v>
      </c>
      <c r="E562" s="141"/>
      <c r="F562" s="142" t="s">
        <v>1304</v>
      </c>
      <c r="G562" s="143">
        <v>2019</v>
      </c>
      <c r="H562" s="130" t="s">
        <v>115</v>
      </c>
      <c r="I562" s="121">
        <f t="shared" si="101"/>
        <v>1.5</v>
      </c>
      <c r="J562" s="121">
        <f t="shared" si="102"/>
        <v>1.5</v>
      </c>
      <c r="K562" s="32"/>
      <c r="L562" s="32"/>
      <c r="M562" s="121">
        <v>1.5</v>
      </c>
      <c r="N562" s="32"/>
      <c r="O562" s="32"/>
      <c r="P562" s="32"/>
      <c r="Q562" s="33" t="s">
        <v>231</v>
      </c>
    </row>
    <row r="563" s="77" customFormat="1" customHeight="1" spans="1:17">
      <c r="A563" s="144" t="s">
        <v>2690</v>
      </c>
      <c r="B563" s="127">
        <v>1</v>
      </c>
      <c r="C563" s="33" t="s">
        <v>306</v>
      </c>
      <c r="D563" s="49" t="s">
        <v>257</v>
      </c>
      <c r="E563" s="141"/>
      <c r="F563" s="142" t="s">
        <v>1304</v>
      </c>
      <c r="G563" s="143">
        <v>2019</v>
      </c>
      <c r="H563" s="130" t="s">
        <v>115</v>
      </c>
      <c r="I563" s="121">
        <f t="shared" si="101"/>
        <v>1.5</v>
      </c>
      <c r="J563" s="121">
        <f t="shared" si="102"/>
        <v>1.5</v>
      </c>
      <c r="K563" s="32"/>
      <c r="L563" s="32"/>
      <c r="M563" s="121">
        <v>1.5</v>
      </c>
      <c r="N563" s="32"/>
      <c r="O563" s="32"/>
      <c r="P563" s="32"/>
      <c r="Q563" s="33" t="s">
        <v>231</v>
      </c>
    </row>
    <row r="564" s="77" customFormat="1" customHeight="1" spans="1:17">
      <c r="A564" s="140" t="s">
        <v>2691</v>
      </c>
      <c r="B564" s="127">
        <v>1</v>
      </c>
      <c r="C564" s="33" t="s">
        <v>306</v>
      </c>
      <c r="D564" s="49" t="s">
        <v>257</v>
      </c>
      <c r="E564" s="141"/>
      <c r="F564" s="142" t="s">
        <v>1304</v>
      </c>
      <c r="G564" s="143">
        <v>2019</v>
      </c>
      <c r="H564" s="130" t="s">
        <v>115</v>
      </c>
      <c r="I564" s="121">
        <f t="shared" si="101"/>
        <v>1.5</v>
      </c>
      <c r="J564" s="121">
        <f t="shared" si="102"/>
        <v>1.5</v>
      </c>
      <c r="K564" s="32"/>
      <c r="L564" s="32"/>
      <c r="M564" s="121">
        <v>1.5</v>
      </c>
      <c r="N564" s="32"/>
      <c r="O564" s="32"/>
      <c r="P564" s="32"/>
      <c r="Q564" s="33" t="s">
        <v>231</v>
      </c>
    </row>
    <row r="565" s="77" customFormat="1" customHeight="1" spans="1:17">
      <c r="A565" s="140" t="s">
        <v>2692</v>
      </c>
      <c r="B565" s="127">
        <v>1</v>
      </c>
      <c r="C565" s="33" t="s">
        <v>306</v>
      </c>
      <c r="D565" s="49" t="s">
        <v>257</v>
      </c>
      <c r="E565" s="141"/>
      <c r="F565" s="142" t="s">
        <v>1304</v>
      </c>
      <c r="G565" s="143">
        <v>2019</v>
      </c>
      <c r="H565" s="130" t="s">
        <v>115</v>
      </c>
      <c r="I565" s="121">
        <f t="shared" si="101"/>
        <v>1.5</v>
      </c>
      <c r="J565" s="121">
        <f t="shared" si="102"/>
        <v>1.5</v>
      </c>
      <c r="K565" s="32"/>
      <c r="L565" s="32"/>
      <c r="M565" s="121">
        <v>1.5</v>
      </c>
      <c r="N565" s="32"/>
      <c r="O565" s="32"/>
      <c r="P565" s="32"/>
      <c r="Q565" s="33" t="s">
        <v>231</v>
      </c>
    </row>
    <row r="566" s="77" customFormat="1" customHeight="1" spans="1:17">
      <c r="A566" s="140" t="s">
        <v>2693</v>
      </c>
      <c r="B566" s="127">
        <v>1</v>
      </c>
      <c r="C566" s="33" t="s">
        <v>306</v>
      </c>
      <c r="D566" s="49" t="s">
        <v>257</v>
      </c>
      <c r="E566" s="141"/>
      <c r="F566" s="142" t="s">
        <v>1304</v>
      </c>
      <c r="G566" s="143">
        <v>2019</v>
      </c>
      <c r="H566" s="130" t="s">
        <v>115</v>
      </c>
      <c r="I566" s="121">
        <f t="shared" si="101"/>
        <v>1.5</v>
      </c>
      <c r="J566" s="121">
        <f t="shared" si="102"/>
        <v>1.5</v>
      </c>
      <c r="K566" s="32"/>
      <c r="L566" s="32"/>
      <c r="M566" s="121">
        <v>1.5</v>
      </c>
      <c r="N566" s="32"/>
      <c r="O566" s="32"/>
      <c r="P566" s="32"/>
      <c r="Q566" s="33" t="s">
        <v>231</v>
      </c>
    </row>
    <row r="567" s="77" customFormat="1" customHeight="1" spans="1:17">
      <c r="A567" s="140" t="s">
        <v>2694</v>
      </c>
      <c r="B567" s="127">
        <v>1</v>
      </c>
      <c r="C567" s="33" t="s">
        <v>306</v>
      </c>
      <c r="D567" s="49" t="s">
        <v>257</v>
      </c>
      <c r="E567" s="141"/>
      <c r="F567" s="142" t="s">
        <v>1304</v>
      </c>
      <c r="G567" s="143">
        <v>2019</v>
      </c>
      <c r="H567" s="130" t="s">
        <v>115</v>
      </c>
      <c r="I567" s="121">
        <f t="shared" si="101"/>
        <v>1.5</v>
      </c>
      <c r="J567" s="121">
        <f t="shared" si="102"/>
        <v>1.5</v>
      </c>
      <c r="K567" s="32"/>
      <c r="L567" s="32"/>
      <c r="M567" s="121">
        <v>1.5</v>
      </c>
      <c r="N567" s="32"/>
      <c r="O567" s="32"/>
      <c r="P567" s="32"/>
      <c r="Q567" s="33" t="s">
        <v>231</v>
      </c>
    </row>
    <row r="568" s="77" customFormat="1" customHeight="1" spans="1:17">
      <c r="A568" s="140" t="s">
        <v>2695</v>
      </c>
      <c r="B568" s="127">
        <v>1</v>
      </c>
      <c r="C568" s="33" t="s">
        <v>306</v>
      </c>
      <c r="D568" s="49" t="s">
        <v>257</v>
      </c>
      <c r="E568" s="141"/>
      <c r="F568" s="142" t="s">
        <v>1304</v>
      </c>
      <c r="G568" s="143">
        <v>2019</v>
      </c>
      <c r="H568" s="130" t="s">
        <v>115</v>
      </c>
      <c r="I568" s="121">
        <f t="shared" si="101"/>
        <v>1.5</v>
      </c>
      <c r="J568" s="121">
        <f t="shared" si="102"/>
        <v>1.5</v>
      </c>
      <c r="K568" s="32"/>
      <c r="L568" s="32"/>
      <c r="M568" s="121">
        <v>1.5</v>
      </c>
      <c r="N568" s="32"/>
      <c r="O568" s="32"/>
      <c r="P568" s="32"/>
      <c r="Q568" s="33" t="s">
        <v>231</v>
      </c>
    </row>
    <row r="569" s="77" customFormat="1" customHeight="1" spans="1:17">
      <c r="A569" s="144" t="s">
        <v>2696</v>
      </c>
      <c r="B569" s="127">
        <v>1</v>
      </c>
      <c r="C569" s="33" t="s">
        <v>306</v>
      </c>
      <c r="D569" s="49" t="s">
        <v>257</v>
      </c>
      <c r="E569" s="141"/>
      <c r="F569" s="142" t="s">
        <v>1304</v>
      </c>
      <c r="G569" s="143">
        <v>2019</v>
      </c>
      <c r="H569" s="130" t="s">
        <v>115</v>
      </c>
      <c r="I569" s="121">
        <f t="shared" si="101"/>
        <v>1.5</v>
      </c>
      <c r="J569" s="121">
        <f t="shared" si="102"/>
        <v>1.5</v>
      </c>
      <c r="K569" s="32"/>
      <c r="L569" s="32"/>
      <c r="M569" s="121">
        <v>1.5</v>
      </c>
      <c r="N569" s="32"/>
      <c r="O569" s="32"/>
      <c r="P569" s="32"/>
      <c r="Q569" s="33" t="s">
        <v>231</v>
      </c>
    </row>
    <row r="570" s="77" customFormat="1" customHeight="1" spans="1:17">
      <c r="A570" s="144" t="s">
        <v>2697</v>
      </c>
      <c r="B570" s="127">
        <v>1</v>
      </c>
      <c r="C570" s="33" t="s">
        <v>306</v>
      </c>
      <c r="D570" s="49" t="s">
        <v>257</v>
      </c>
      <c r="E570" s="141"/>
      <c r="F570" s="142" t="s">
        <v>1304</v>
      </c>
      <c r="G570" s="143">
        <v>2019</v>
      </c>
      <c r="H570" s="130" t="s">
        <v>115</v>
      </c>
      <c r="I570" s="121">
        <f t="shared" si="101"/>
        <v>1.5</v>
      </c>
      <c r="J570" s="121">
        <f t="shared" si="102"/>
        <v>1.5</v>
      </c>
      <c r="K570" s="32"/>
      <c r="L570" s="32"/>
      <c r="M570" s="121">
        <v>1.5</v>
      </c>
      <c r="N570" s="32"/>
      <c r="O570" s="32"/>
      <c r="P570" s="32"/>
      <c r="Q570" s="33" t="s">
        <v>231</v>
      </c>
    </row>
    <row r="571" s="77" customFormat="1" customHeight="1" spans="1:17">
      <c r="A571" s="145" t="s">
        <v>2698</v>
      </c>
      <c r="B571" s="127">
        <v>1</v>
      </c>
      <c r="C571" s="33" t="s">
        <v>306</v>
      </c>
      <c r="D571" s="49" t="s">
        <v>257</v>
      </c>
      <c r="E571" s="141"/>
      <c r="F571" s="142" t="s">
        <v>1304</v>
      </c>
      <c r="G571" s="143">
        <v>2019</v>
      </c>
      <c r="H571" s="130" t="s">
        <v>115</v>
      </c>
      <c r="I571" s="121">
        <f t="shared" si="101"/>
        <v>1.5</v>
      </c>
      <c r="J571" s="121">
        <f t="shared" si="102"/>
        <v>1.5</v>
      </c>
      <c r="K571" s="32"/>
      <c r="L571" s="32"/>
      <c r="M571" s="121">
        <v>1.5</v>
      </c>
      <c r="N571" s="32"/>
      <c r="O571" s="32"/>
      <c r="P571" s="32"/>
      <c r="Q571" s="33" t="s">
        <v>231</v>
      </c>
    </row>
    <row r="572" s="77" customFormat="1" customHeight="1" spans="1:17">
      <c r="A572" s="144" t="s">
        <v>2699</v>
      </c>
      <c r="B572" s="127">
        <v>1</v>
      </c>
      <c r="C572" s="33" t="s">
        <v>306</v>
      </c>
      <c r="D572" s="49" t="s">
        <v>257</v>
      </c>
      <c r="E572" s="141"/>
      <c r="F572" s="142" t="s">
        <v>1304</v>
      </c>
      <c r="G572" s="143">
        <v>2019</v>
      </c>
      <c r="H572" s="130" t="s">
        <v>115</v>
      </c>
      <c r="I572" s="121">
        <f t="shared" si="101"/>
        <v>1.5</v>
      </c>
      <c r="J572" s="121">
        <f t="shared" si="102"/>
        <v>1.5</v>
      </c>
      <c r="K572" s="32"/>
      <c r="L572" s="32"/>
      <c r="M572" s="121">
        <v>1.5</v>
      </c>
      <c r="N572" s="32"/>
      <c r="O572" s="32"/>
      <c r="P572" s="32"/>
      <c r="Q572" s="33" t="s">
        <v>231</v>
      </c>
    </row>
    <row r="573" s="77" customFormat="1" customHeight="1" spans="1:17">
      <c r="A573" s="145" t="s">
        <v>2700</v>
      </c>
      <c r="B573" s="127">
        <v>1</v>
      </c>
      <c r="C573" s="33" t="s">
        <v>306</v>
      </c>
      <c r="D573" s="49" t="s">
        <v>257</v>
      </c>
      <c r="E573" s="141"/>
      <c r="F573" s="142" t="s">
        <v>1304</v>
      </c>
      <c r="G573" s="143">
        <v>2019</v>
      </c>
      <c r="H573" s="130" t="s">
        <v>115</v>
      </c>
      <c r="I573" s="121">
        <f t="shared" si="101"/>
        <v>1.5</v>
      </c>
      <c r="J573" s="121">
        <f t="shared" si="102"/>
        <v>1.5</v>
      </c>
      <c r="K573" s="32"/>
      <c r="L573" s="32"/>
      <c r="M573" s="121">
        <v>1.5</v>
      </c>
      <c r="N573" s="32"/>
      <c r="O573" s="32"/>
      <c r="P573" s="32"/>
      <c r="Q573" s="33" t="s">
        <v>231</v>
      </c>
    </row>
    <row r="574" s="77" customFormat="1" customHeight="1" spans="1:17">
      <c r="A574" s="140" t="s">
        <v>2701</v>
      </c>
      <c r="B574" s="127">
        <v>1</v>
      </c>
      <c r="C574" s="33" t="s">
        <v>306</v>
      </c>
      <c r="D574" s="49" t="s">
        <v>257</v>
      </c>
      <c r="E574" s="141"/>
      <c r="F574" s="142" t="s">
        <v>1304</v>
      </c>
      <c r="G574" s="143">
        <v>2019</v>
      </c>
      <c r="H574" s="130" t="s">
        <v>115</v>
      </c>
      <c r="I574" s="121">
        <f t="shared" si="101"/>
        <v>1.5</v>
      </c>
      <c r="J574" s="121">
        <f t="shared" si="102"/>
        <v>1.5</v>
      </c>
      <c r="K574" s="32"/>
      <c r="L574" s="32"/>
      <c r="M574" s="121">
        <v>1.5</v>
      </c>
      <c r="N574" s="32"/>
      <c r="O574" s="32"/>
      <c r="P574" s="32"/>
      <c r="Q574" s="33" t="s">
        <v>231</v>
      </c>
    </row>
    <row r="575" s="77" customFormat="1" customHeight="1" spans="1:17">
      <c r="A575" s="144" t="s">
        <v>2702</v>
      </c>
      <c r="B575" s="127">
        <v>1</v>
      </c>
      <c r="C575" s="33" t="s">
        <v>306</v>
      </c>
      <c r="D575" s="49" t="s">
        <v>257</v>
      </c>
      <c r="E575" s="141"/>
      <c r="F575" s="142" t="s">
        <v>1304</v>
      </c>
      <c r="G575" s="143">
        <v>2019</v>
      </c>
      <c r="H575" s="130" t="s">
        <v>115</v>
      </c>
      <c r="I575" s="121">
        <f t="shared" si="101"/>
        <v>1.5</v>
      </c>
      <c r="J575" s="121">
        <f t="shared" si="102"/>
        <v>1.5</v>
      </c>
      <c r="K575" s="32"/>
      <c r="L575" s="32"/>
      <c r="M575" s="121">
        <v>1.5</v>
      </c>
      <c r="N575" s="32"/>
      <c r="O575" s="32"/>
      <c r="P575" s="32"/>
      <c r="Q575" s="33" t="s">
        <v>231</v>
      </c>
    </row>
    <row r="576" s="77" customFormat="1" customHeight="1" spans="1:17">
      <c r="A576" s="144" t="s">
        <v>2703</v>
      </c>
      <c r="B576" s="127">
        <v>1</v>
      </c>
      <c r="C576" s="33" t="s">
        <v>306</v>
      </c>
      <c r="D576" s="49" t="s">
        <v>257</v>
      </c>
      <c r="E576" s="141"/>
      <c r="F576" s="142" t="s">
        <v>1304</v>
      </c>
      <c r="G576" s="143">
        <v>2019</v>
      </c>
      <c r="H576" s="130" t="s">
        <v>115</v>
      </c>
      <c r="I576" s="121">
        <f t="shared" si="101"/>
        <v>1.5</v>
      </c>
      <c r="J576" s="121">
        <f t="shared" si="102"/>
        <v>1.5</v>
      </c>
      <c r="K576" s="32"/>
      <c r="L576" s="32"/>
      <c r="M576" s="121">
        <v>1.5</v>
      </c>
      <c r="N576" s="32"/>
      <c r="O576" s="32"/>
      <c r="P576" s="32"/>
      <c r="Q576" s="33" t="s">
        <v>231</v>
      </c>
    </row>
    <row r="577" s="77" customFormat="1" customHeight="1" spans="1:17">
      <c r="A577" s="144" t="s">
        <v>2704</v>
      </c>
      <c r="B577" s="127">
        <v>1</v>
      </c>
      <c r="C577" s="33" t="s">
        <v>306</v>
      </c>
      <c r="D577" s="49" t="s">
        <v>257</v>
      </c>
      <c r="E577" s="141"/>
      <c r="F577" s="142" t="s">
        <v>1304</v>
      </c>
      <c r="G577" s="143">
        <v>2019</v>
      </c>
      <c r="H577" s="130" t="s">
        <v>115</v>
      </c>
      <c r="I577" s="121">
        <f t="shared" si="101"/>
        <v>1.5</v>
      </c>
      <c r="J577" s="121">
        <f t="shared" si="102"/>
        <v>1.5</v>
      </c>
      <c r="K577" s="32"/>
      <c r="L577" s="32"/>
      <c r="M577" s="121">
        <v>1.5</v>
      </c>
      <c r="N577" s="32"/>
      <c r="O577" s="32"/>
      <c r="P577" s="32"/>
      <c r="Q577" s="33" t="s">
        <v>231</v>
      </c>
    </row>
    <row r="578" s="77" customFormat="1" customHeight="1" spans="1:17">
      <c r="A578" s="144" t="s">
        <v>2705</v>
      </c>
      <c r="B578" s="127">
        <v>1</v>
      </c>
      <c r="C578" s="33" t="s">
        <v>306</v>
      </c>
      <c r="D578" s="49" t="s">
        <v>257</v>
      </c>
      <c r="E578" s="141"/>
      <c r="F578" s="142" t="s">
        <v>1304</v>
      </c>
      <c r="G578" s="143">
        <v>2019</v>
      </c>
      <c r="H578" s="130" t="s">
        <v>115</v>
      </c>
      <c r="I578" s="121">
        <f t="shared" si="101"/>
        <v>1.5</v>
      </c>
      <c r="J578" s="121">
        <f t="shared" si="102"/>
        <v>1.5</v>
      </c>
      <c r="K578" s="32"/>
      <c r="L578" s="32"/>
      <c r="M578" s="121">
        <v>1.5</v>
      </c>
      <c r="N578" s="32"/>
      <c r="O578" s="32"/>
      <c r="P578" s="32"/>
      <c r="Q578" s="33" t="s">
        <v>231</v>
      </c>
    </row>
    <row r="579" s="77" customFormat="1" customHeight="1" spans="1:17">
      <c r="A579" s="144" t="s">
        <v>2706</v>
      </c>
      <c r="B579" s="127">
        <v>1</v>
      </c>
      <c r="C579" s="33" t="s">
        <v>306</v>
      </c>
      <c r="D579" s="49" t="s">
        <v>257</v>
      </c>
      <c r="E579" s="141"/>
      <c r="F579" s="142" t="s">
        <v>1304</v>
      </c>
      <c r="G579" s="143">
        <v>2019</v>
      </c>
      <c r="H579" s="130" t="s">
        <v>115</v>
      </c>
      <c r="I579" s="121">
        <f t="shared" si="101"/>
        <v>1.5</v>
      </c>
      <c r="J579" s="121">
        <f t="shared" si="102"/>
        <v>1.5</v>
      </c>
      <c r="K579" s="32"/>
      <c r="L579" s="32"/>
      <c r="M579" s="121">
        <v>1.5</v>
      </c>
      <c r="N579" s="32"/>
      <c r="O579" s="32"/>
      <c r="P579" s="32"/>
      <c r="Q579" s="33" t="s">
        <v>231</v>
      </c>
    </row>
    <row r="580" s="77" customFormat="1" customHeight="1" spans="1:17">
      <c r="A580" s="140" t="s">
        <v>2707</v>
      </c>
      <c r="B580" s="127">
        <v>1</v>
      </c>
      <c r="C580" s="33" t="s">
        <v>306</v>
      </c>
      <c r="D580" s="49" t="s">
        <v>257</v>
      </c>
      <c r="E580" s="141"/>
      <c r="F580" s="142" t="s">
        <v>1304</v>
      </c>
      <c r="G580" s="143">
        <v>2019</v>
      </c>
      <c r="H580" s="130" t="s">
        <v>115</v>
      </c>
      <c r="I580" s="121">
        <f t="shared" si="101"/>
        <v>1.5</v>
      </c>
      <c r="J580" s="121">
        <f t="shared" si="102"/>
        <v>1.5</v>
      </c>
      <c r="K580" s="32"/>
      <c r="L580" s="32"/>
      <c r="M580" s="121">
        <v>1.5</v>
      </c>
      <c r="N580" s="32"/>
      <c r="O580" s="32"/>
      <c r="P580" s="32"/>
      <c r="Q580" s="33" t="s">
        <v>231</v>
      </c>
    </row>
    <row r="581" s="77" customFormat="1" customHeight="1" spans="1:17">
      <c r="A581" s="140" t="s">
        <v>2708</v>
      </c>
      <c r="B581" s="127">
        <v>1</v>
      </c>
      <c r="C581" s="33" t="s">
        <v>306</v>
      </c>
      <c r="D581" s="49" t="s">
        <v>257</v>
      </c>
      <c r="E581" s="141"/>
      <c r="F581" s="142" t="s">
        <v>1304</v>
      </c>
      <c r="G581" s="143">
        <v>2019</v>
      </c>
      <c r="H581" s="130" t="s">
        <v>115</v>
      </c>
      <c r="I581" s="121">
        <f t="shared" si="101"/>
        <v>1.5</v>
      </c>
      <c r="J581" s="121">
        <f t="shared" si="102"/>
        <v>1.5</v>
      </c>
      <c r="K581" s="32"/>
      <c r="L581" s="32"/>
      <c r="M581" s="121">
        <v>1.5</v>
      </c>
      <c r="N581" s="32"/>
      <c r="O581" s="32"/>
      <c r="P581" s="32"/>
      <c r="Q581" s="33" t="s">
        <v>231</v>
      </c>
    </row>
    <row r="582" s="77" customFormat="1" customHeight="1" spans="1:17">
      <c r="A582" s="140" t="s">
        <v>2709</v>
      </c>
      <c r="B582" s="127">
        <v>1</v>
      </c>
      <c r="C582" s="33" t="s">
        <v>306</v>
      </c>
      <c r="D582" s="49" t="s">
        <v>257</v>
      </c>
      <c r="E582" s="141"/>
      <c r="F582" s="142" t="s">
        <v>1304</v>
      </c>
      <c r="G582" s="143">
        <v>2019</v>
      </c>
      <c r="H582" s="130" t="s">
        <v>115</v>
      </c>
      <c r="I582" s="121">
        <f t="shared" si="101"/>
        <v>1.5</v>
      </c>
      <c r="J582" s="121">
        <f t="shared" si="102"/>
        <v>1.5</v>
      </c>
      <c r="K582" s="32"/>
      <c r="L582" s="32"/>
      <c r="M582" s="121">
        <v>1.5</v>
      </c>
      <c r="N582" s="32"/>
      <c r="O582" s="32"/>
      <c r="P582" s="32"/>
      <c r="Q582" s="33" t="s">
        <v>231</v>
      </c>
    </row>
    <row r="583" s="77" customFormat="1" customHeight="1" spans="1:17">
      <c r="A583" s="140" t="s">
        <v>2710</v>
      </c>
      <c r="B583" s="127">
        <v>1</v>
      </c>
      <c r="C583" s="33" t="s">
        <v>306</v>
      </c>
      <c r="D583" s="49" t="s">
        <v>257</v>
      </c>
      <c r="E583" s="141"/>
      <c r="F583" s="142" t="s">
        <v>1304</v>
      </c>
      <c r="G583" s="143">
        <v>2019</v>
      </c>
      <c r="H583" s="130" t="s">
        <v>115</v>
      </c>
      <c r="I583" s="121">
        <f t="shared" si="101"/>
        <v>1.5</v>
      </c>
      <c r="J583" s="121">
        <f t="shared" si="102"/>
        <v>1.5</v>
      </c>
      <c r="K583" s="32"/>
      <c r="L583" s="32"/>
      <c r="M583" s="121">
        <v>1.5</v>
      </c>
      <c r="N583" s="32"/>
      <c r="O583" s="32"/>
      <c r="P583" s="32"/>
      <c r="Q583" s="33" t="s">
        <v>231</v>
      </c>
    </row>
    <row r="584" s="77" customFormat="1" customHeight="1" spans="1:17">
      <c r="A584" s="140" t="s">
        <v>2711</v>
      </c>
      <c r="B584" s="127">
        <v>1</v>
      </c>
      <c r="C584" s="33" t="s">
        <v>306</v>
      </c>
      <c r="D584" s="49" t="s">
        <v>257</v>
      </c>
      <c r="E584" s="141"/>
      <c r="F584" s="142" t="s">
        <v>1304</v>
      </c>
      <c r="G584" s="143">
        <v>2019</v>
      </c>
      <c r="H584" s="130" t="s">
        <v>115</v>
      </c>
      <c r="I584" s="121">
        <f t="shared" si="101"/>
        <v>1.5</v>
      </c>
      <c r="J584" s="121">
        <f t="shared" si="102"/>
        <v>1.5</v>
      </c>
      <c r="K584" s="32"/>
      <c r="L584" s="32"/>
      <c r="M584" s="121">
        <v>1.5</v>
      </c>
      <c r="N584" s="32"/>
      <c r="O584" s="32"/>
      <c r="P584" s="32"/>
      <c r="Q584" s="33" t="s">
        <v>231</v>
      </c>
    </row>
    <row r="585" s="77" customFormat="1" customHeight="1" spans="1:17">
      <c r="A585" s="140" t="s">
        <v>2712</v>
      </c>
      <c r="B585" s="127">
        <v>1</v>
      </c>
      <c r="C585" s="33" t="s">
        <v>306</v>
      </c>
      <c r="D585" s="49" t="s">
        <v>257</v>
      </c>
      <c r="E585" s="141"/>
      <c r="F585" s="142" t="s">
        <v>1304</v>
      </c>
      <c r="G585" s="143">
        <v>2019</v>
      </c>
      <c r="H585" s="130" t="s">
        <v>115</v>
      </c>
      <c r="I585" s="121">
        <f t="shared" si="101"/>
        <v>1.5</v>
      </c>
      <c r="J585" s="121">
        <f t="shared" si="102"/>
        <v>1.5</v>
      </c>
      <c r="K585" s="32"/>
      <c r="L585" s="32"/>
      <c r="M585" s="121">
        <v>1.5</v>
      </c>
      <c r="N585" s="32"/>
      <c r="O585" s="32"/>
      <c r="P585" s="32"/>
      <c r="Q585" s="33" t="s">
        <v>231</v>
      </c>
    </row>
    <row r="586" s="77" customFormat="1" customHeight="1" spans="1:17">
      <c r="A586" s="146" t="s">
        <v>2713</v>
      </c>
      <c r="B586" s="127">
        <v>1</v>
      </c>
      <c r="C586" s="33" t="s">
        <v>306</v>
      </c>
      <c r="D586" s="49" t="s">
        <v>257</v>
      </c>
      <c r="E586" s="141"/>
      <c r="F586" s="142" t="s">
        <v>1304</v>
      </c>
      <c r="G586" s="147">
        <v>2019</v>
      </c>
      <c r="H586" s="148" t="s">
        <v>115</v>
      </c>
      <c r="I586" s="121">
        <f t="shared" si="101"/>
        <v>1.5</v>
      </c>
      <c r="J586" s="121">
        <f t="shared" si="102"/>
        <v>1.5</v>
      </c>
      <c r="K586" s="32"/>
      <c r="L586" s="32"/>
      <c r="M586" s="121">
        <v>1.5</v>
      </c>
      <c r="N586" s="32"/>
      <c r="O586" s="32"/>
      <c r="P586" s="32"/>
      <c r="Q586" s="33" t="s">
        <v>231</v>
      </c>
    </row>
    <row r="587" s="77" customFormat="1" customHeight="1" spans="1:17">
      <c r="A587" s="149" t="s">
        <v>2714</v>
      </c>
      <c r="B587" s="127">
        <v>1</v>
      </c>
      <c r="C587" s="33" t="s">
        <v>306</v>
      </c>
      <c r="D587" s="49" t="s">
        <v>257</v>
      </c>
      <c r="E587" s="141"/>
      <c r="F587" s="142" t="s">
        <v>1304</v>
      </c>
      <c r="G587" s="147">
        <v>2019</v>
      </c>
      <c r="H587" s="148" t="s">
        <v>115</v>
      </c>
      <c r="I587" s="121">
        <f t="shared" si="101"/>
        <v>1.5</v>
      </c>
      <c r="J587" s="121">
        <f t="shared" si="102"/>
        <v>1.5</v>
      </c>
      <c r="K587" s="32"/>
      <c r="L587" s="32"/>
      <c r="M587" s="121">
        <v>1.5</v>
      </c>
      <c r="N587" s="32"/>
      <c r="O587" s="32"/>
      <c r="P587" s="32"/>
      <c r="Q587" s="33" t="s">
        <v>231</v>
      </c>
    </row>
    <row r="588" s="77" customFormat="1" customHeight="1" spans="1:17">
      <c r="A588" s="149" t="s">
        <v>2715</v>
      </c>
      <c r="B588" s="127">
        <v>1</v>
      </c>
      <c r="C588" s="33" t="s">
        <v>306</v>
      </c>
      <c r="D588" s="49" t="s">
        <v>257</v>
      </c>
      <c r="E588" s="141"/>
      <c r="F588" s="142" t="s">
        <v>1304</v>
      </c>
      <c r="G588" s="147">
        <v>2019</v>
      </c>
      <c r="H588" s="148" t="s">
        <v>115</v>
      </c>
      <c r="I588" s="121">
        <f t="shared" si="101"/>
        <v>1.5</v>
      </c>
      <c r="J588" s="121">
        <f t="shared" si="102"/>
        <v>1.5</v>
      </c>
      <c r="K588" s="32"/>
      <c r="L588" s="32"/>
      <c r="M588" s="121">
        <v>1.5</v>
      </c>
      <c r="N588" s="32"/>
      <c r="O588" s="32"/>
      <c r="P588" s="32"/>
      <c r="Q588" s="33" t="s">
        <v>231</v>
      </c>
    </row>
    <row r="589" s="77" customFormat="1" customHeight="1" spans="1:17">
      <c r="A589" s="149" t="s">
        <v>2716</v>
      </c>
      <c r="B589" s="127">
        <v>1</v>
      </c>
      <c r="C589" s="33" t="s">
        <v>306</v>
      </c>
      <c r="D589" s="49" t="s">
        <v>257</v>
      </c>
      <c r="E589" s="141"/>
      <c r="F589" s="142" t="s">
        <v>1304</v>
      </c>
      <c r="G589" s="147">
        <v>2019</v>
      </c>
      <c r="H589" s="148" t="s">
        <v>115</v>
      </c>
      <c r="I589" s="121">
        <f t="shared" si="101"/>
        <v>1.5</v>
      </c>
      <c r="J589" s="121">
        <f t="shared" si="102"/>
        <v>1.5</v>
      </c>
      <c r="K589" s="32"/>
      <c r="L589" s="32"/>
      <c r="M589" s="121">
        <v>1.5</v>
      </c>
      <c r="N589" s="32"/>
      <c r="O589" s="32"/>
      <c r="P589" s="32"/>
      <c r="Q589" s="33" t="s">
        <v>231</v>
      </c>
    </row>
    <row r="590" s="77" customFormat="1" customHeight="1" spans="1:17">
      <c r="A590" s="149" t="s">
        <v>2717</v>
      </c>
      <c r="B590" s="127">
        <v>1</v>
      </c>
      <c r="C590" s="33" t="s">
        <v>306</v>
      </c>
      <c r="D590" s="49" t="s">
        <v>257</v>
      </c>
      <c r="E590" s="141"/>
      <c r="F590" s="142" t="s">
        <v>1304</v>
      </c>
      <c r="G590" s="147">
        <v>2019</v>
      </c>
      <c r="H590" s="148" t="s">
        <v>115</v>
      </c>
      <c r="I590" s="121">
        <f t="shared" si="101"/>
        <v>1.5</v>
      </c>
      <c r="J590" s="121">
        <f t="shared" si="102"/>
        <v>1.5</v>
      </c>
      <c r="K590" s="32"/>
      <c r="L590" s="32"/>
      <c r="M590" s="121">
        <v>1.5</v>
      </c>
      <c r="N590" s="32"/>
      <c r="O590" s="32"/>
      <c r="P590" s="32"/>
      <c r="Q590" s="33" t="s">
        <v>231</v>
      </c>
    </row>
    <row r="591" s="77" customFormat="1" customHeight="1" spans="1:17">
      <c r="A591" s="149" t="s">
        <v>2718</v>
      </c>
      <c r="B591" s="127">
        <v>1</v>
      </c>
      <c r="C591" s="33" t="s">
        <v>306</v>
      </c>
      <c r="D591" s="49" t="s">
        <v>257</v>
      </c>
      <c r="E591" s="141"/>
      <c r="F591" s="142" t="s">
        <v>1304</v>
      </c>
      <c r="G591" s="147">
        <v>2019</v>
      </c>
      <c r="H591" s="148" t="s">
        <v>115</v>
      </c>
      <c r="I591" s="121">
        <f t="shared" si="101"/>
        <v>1.5</v>
      </c>
      <c r="J591" s="121">
        <f t="shared" si="102"/>
        <v>1.5</v>
      </c>
      <c r="K591" s="32"/>
      <c r="L591" s="32"/>
      <c r="M591" s="121">
        <v>1.5</v>
      </c>
      <c r="N591" s="32"/>
      <c r="O591" s="32"/>
      <c r="P591" s="32"/>
      <c r="Q591" s="33" t="s">
        <v>231</v>
      </c>
    </row>
    <row r="592" s="77" customFormat="1" customHeight="1" spans="1:17">
      <c r="A592" s="149" t="s">
        <v>2719</v>
      </c>
      <c r="B592" s="127">
        <v>1</v>
      </c>
      <c r="C592" s="33" t="s">
        <v>306</v>
      </c>
      <c r="D592" s="49" t="s">
        <v>257</v>
      </c>
      <c r="E592" s="141"/>
      <c r="F592" s="142" t="s">
        <v>1304</v>
      </c>
      <c r="G592" s="147">
        <v>2019</v>
      </c>
      <c r="H592" s="148" t="s">
        <v>115</v>
      </c>
      <c r="I592" s="121">
        <f t="shared" si="101"/>
        <v>1.5</v>
      </c>
      <c r="J592" s="121">
        <f t="shared" si="102"/>
        <v>1.5</v>
      </c>
      <c r="K592" s="32"/>
      <c r="L592" s="32"/>
      <c r="M592" s="121">
        <v>1.5</v>
      </c>
      <c r="N592" s="32"/>
      <c r="O592" s="32"/>
      <c r="P592" s="32"/>
      <c r="Q592" s="33" t="s">
        <v>231</v>
      </c>
    </row>
    <row r="593" s="77" customFormat="1" customHeight="1" spans="1:17">
      <c r="A593" s="149" t="s">
        <v>2720</v>
      </c>
      <c r="B593" s="127">
        <v>1</v>
      </c>
      <c r="C593" s="33" t="s">
        <v>306</v>
      </c>
      <c r="D593" s="49" t="s">
        <v>257</v>
      </c>
      <c r="E593" s="141"/>
      <c r="F593" s="142" t="s">
        <v>1304</v>
      </c>
      <c r="G593" s="147">
        <v>2019</v>
      </c>
      <c r="H593" s="148" t="s">
        <v>115</v>
      </c>
      <c r="I593" s="121">
        <f t="shared" si="101"/>
        <v>1.5</v>
      </c>
      <c r="J593" s="121">
        <f t="shared" si="102"/>
        <v>1.5</v>
      </c>
      <c r="K593" s="32"/>
      <c r="L593" s="32"/>
      <c r="M593" s="121">
        <v>1.5</v>
      </c>
      <c r="N593" s="32"/>
      <c r="O593" s="32"/>
      <c r="P593" s="32"/>
      <c r="Q593" s="33" t="s">
        <v>231</v>
      </c>
    </row>
    <row r="594" s="77" customFormat="1" customHeight="1" spans="1:17">
      <c r="A594" s="149" t="s">
        <v>2721</v>
      </c>
      <c r="B594" s="127">
        <v>1</v>
      </c>
      <c r="C594" s="33" t="s">
        <v>306</v>
      </c>
      <c r="D594" s="49" t="s">
        <v>257</v>
      </c>
      <c r="E594" s="141"/>
      <c r="F594" s="142" t="s">
        <v>1304</v>
      </c>
      <c r="G594" s="147">
        <v>2019</v>
      </c>
      <c r="H594" s="148" t="s">
        <v>115</v>
      </c>
      <c r="I594" s="121">
        <f t="shared" si="101"/>
        <v>1.5</v>
      </c>
      <c r="J594" s="121">
        <f t="shared" si="102"/>
        <v>1.5</v>
      </c>
      <c r="K594" s="32"/>
      <c r="L594" s="32"/>
      <c r="M594" s="121">
        <v>1.5</v>
      </c>
      <c r="N594" s="32"/>
      <c r="O594" s="32"/>
      <c r="P594" s="32"/>
      <c r="Q594" s="33" t="s">
        <v>231</v>
      </c>
    </row>
    <row r="595" s="77" customFormat="1" customHeight="1" spans="1:17">
      <c r="A595" s="146" t="s">
        <v>2722</v>
      </c>
      <c r="B595" s="127">
        <v>1</v>
      </c>
      <c r="C595" s="33" t="s">
        <v>306</v>
      </c>
      <c r="D595" s="49" t="s">
        <v>257</v>
      </c>
      <c r="E595" s="141"/>
      <c r="F595" s="142" t="s">
        <v>1304</v>
      </c>
      <c r="G595" s="147">
        <v>2019</v>
      </c>
      <c r="H595" s="148" t="s">
        <v>115</v>
      </c>
      <c r="I595" s="121">
        <f t="shared" si="101"/>
        <v>1.5</v>
      </c>
      <c r="J595" s="121">
        <f t="shared" si="102"/>
        <v>1.5</v>
      </c>
      <c r="K595" s="32"/>
      <c r="L595" s="32"/>
      <c r="M595" s="121">
        <v>1.5</v>
      </c>
      <c r="N595" s="32"/>
      <c r="O595" s="32"/>
      <c r="P595" s="32"/>
      <c r="Q595" s="33" t="s">
        <v>231</v>
      </c>
    </row>
    <row r="596" s="77" customFormat="1" customHeight="1" spans="1:17">
      <c r="A596" s="149" t="s">
        <v>2723</v>
      </c>
      <c r="B596" s="127">
        <v>1</v>
      </c>
      <c r="C596" s="33" t="s">
        <v>306</v>
      </c>
      <c r="D596" s="49" t="s">
        <v>257</v>
      </c>
      <c r="E596" s="141"/>
      <c r="F596" s="142" t="s">
        <v>1304</v>
      </c>
      <c r="G596" s="147">
        <v>2019</v>
      </c>
      <c r="H596" s="148" t="s">
        <v>115</v>
      </c>
      <c r="I596" s="121">
        <f t="shared" si="101"/>
        <v>1.5</v>
      </c>
      <c r="J596" s="121">
        <f t="shared" si="102"/>
        <v>1.5</v>
      </c>
      <c r="K596" s="32"/>
      <c r="L596" s="32"/>
      <c r="M596" s="121">
        <v>1.5</v>
      </c>
      <c r="N596" s="32"/>
      <c r="O596" s="32"/>
      <c r="P596" s="32"/>
      <c r="Q596" s="33" t="s">
        <v>231</v>
      </c>
    </row>
    <row r="597" s="77" customFormat="1" customHeight="1" spans="1:17">
      <c r="A597" s="149" t="s">
        <v>2724</v>
      </c>
      <c r="B597" s="127">
        <v>1</v>
      </c>
      <c r="C597" s="33" t="s">
        <v>306</v>
      </c>
      <c r="D597" s="49" t="s">
        <v>257</v>
      </c>
      <c r="E597" s="141"/>
      <c r="F597" s="142" t="s">
        <v>1304</v>
      </c>
      <c r="G597" s="147">
        <v>2019</v>
      </c>
      <c r="H597" s="148" t="s">
        <v>115</v>
      </c>
      <c r="I597" s="121">
        <f t="shared" si="101"/>
        <v>1.5</v>
      </c>
      <c r="J597" s="121">
        <f t="shared" si="102"/>
        <v>1.5</v>
      </c>
      <c r="K597" s="32"/>
      <c r="L597" s="32"/>
      <c r="M597" s="121">
        <v>1.5</v>
      </c>
      <c r="N597" s="32"/>
      <c r="O597" s="32"/>
      <c r="P597" s="32"/>
      <c r="Q597" s="33" t="s">
        <v>231</v>
      </c>
    </row>
    <row r="598" s="6" customFormat="1" ht="22" customHeight="1" spans="1:17">
      <c r="A598" s="149" t="s">
        <v>2725</v>
      </c>
      <c r="B598" s="127">
        <v>1</v>
      </c>
      <c r="C598" s="33" t="s">
        <v>306</v>
      </c>
      <c r="D598" s="49" t="s">
        <v>257</v>
      </c>
      <c r="E598" s="141"/>
      <c r="F598" s="142" t="s">
        <v>1304</v>
      </c>
      <c r="G598" s="147">
        <v>2019</v>
      </c>
      <c r="H598" s="148" t="s">
        <v>115</v>
      </c>
      <c r="I598" s="32">
        <f>SUM(J598,N598:P598)</f>
        <v>1.5</v>
      </c>
      <c r="J598" s="32">
        <f>SUM(K598:M598)</f>
        <v>1.5</v>
      </c>
      <c r="K598" s="32"/>
      <c r="L598" s="32"/>
      <c r="M598" s="121">
        <v>1.5</v>
      </c>
      <c r="N598" s="32"/>
      <c r="O598" s="32"/>
      <c r="P598" s="32"/>
      <c r="Q598" s="33" t="s">
        <v>231</v>
      </c>
    </row>
    <row r="599" s="6" customFormat="1" ht="16" customHeight="1" spans="1:17">
      <c r="A599" s="31" t="s">
        <v>220</v>
      </c>
      <c r="B599" s="32">
        <f>B600</f>
        <v>2</v>
      </c>
      <c r="C599" s="33"/>
      <c r="D599" s="49" t="s">
        <v>77</v>
      </c>
      <c r="E599" s="55"/>
      <c r="F599" s="31"/>
      <c r="G599" s="34"/>
      <c r="H599" s="33" t="s">
        <v>24</v>
      </c>
      <c r="I599" s="32">
        <f>SUM(J599,N599:P599)</f>
        <v>510</v>
      </c>
      <c r="J599" s="32">
        <f>SUM(K599:M599)</f>
        <v>510</v>
      </c>
      <c r="K599" s="32">
        <f t="shared" ref="K599:P599" si="103">K600</f>
        <v>0</v>
      </c>
      <c r="L599" s="32">
        <f t="shared" si="103"/>
        <v>510</v>
      </c>
      <c r="M599" s="32">
        <f t="shared" si="103"/>
        <v>0</v>
      </c>
      <c r="N599" s="32">
        <f t="shared" si="103"/>
        <v>0</v>
      </c>
      <c r="O599" s="32">
        <f t="shared" si="103"/>
        <v>0</v>
      </c>
      <c r="P599" s="32">
        <f t="shared" si="103"/>
        <v>0</v>
      </c>
      <c r="Q599" s="33"/>
    </row>
    <row r="600" s="6" customFormat="1" ht="18" customHeight="1" spans="1:17">
      <c r="A600" s="150" t="s">
        <v>221</v>
      </c>
      <c r="B600" s="47">
        <v>2</v>
      </c>
      <c r="C600" s="47"/>
      <c r="D600" s="49" t="s">
        <v>30</v>
      </c>
      <c r="E600" s="32">
        <v>0.49</v>
      </c>
      <c r="F600" s="150" t="s">
        <v>24</v>
      </c>
      <c r="G600" s="47" t="s">
        <v>24</v>
      </c>
      <c r="H600" s="47" t="s">
        <v>24</v>
      </c>
      <c r="I600" s="119">
        <v>510</v>
      </c>
      <c r="J600" s="119">
        <v>510</v>
      </c>
      <c r="K600" s="119"/>
      <c r="L600" s="119">
        <v>510</v>
      </c>
      <c r="M600" s="119"/>
      <c r="N600" s="119">
        <v>0</v>
      </c>
      <c r="O600" s="32"/>
      <c r="P600" s="32"/>
      <c r="Q600" s="33" t="s">
        <v>231</v>
      </c>
    </row>
    <row r="601" s="6" customFormat="1" ht="20" customHeight="1" spans="1:17">
      <c r="A601" s="31" t="s">
        <v>222</v>
      </c>
      <c r="B601" s="47"/>
      <c r="C601" s="33"/>
      <c r="D601" s="49" t="s">
        <v>77</v>
      </c>
      <c r="E601" s="32"/>
      <c r="F601" s="31"/>
      <c r="G601" s="34"/>
      <c r="H601" s="33" t="s">
        <v>24</v>
      </c>
      <c r="I601" s="32">
        <f t="shared" ref="I601:I606" si="104">SUM(J601,N601:P601)</f>
        <v>0</v>
      </c>
      <c r="J601" s="32">
        <f t="shared" ref="J601:J606" si="105">SUM(K601:M601)</f>
        <v>0</v>
      </c>
      <c r="K601" s="32"/>
      <c r="L601" s="32"/>
      <c r="M601" s="32"/>
      <c r="N601" s="32"/>
      <c r="O601" s="32"/>
      <c r="P601" s="32"/>
      <c r="Q601" s="33"/>
    </row>
    <row r="602" s="6" customFormat="1" ht="21" customHeight="1" spans="1:17">
      <c r="A602" s="31" t="s">
        <v>223</v>
      </c>
      <c r="B602" s="47">
        <v>1</v>
      </c>
      <c r="C602" s="33" t="s">
        <v>306</v>
      </c>
      <c r="D602" s="49" t="s">
        <v>77</v>
      </c>
      <c r="E602" s="32">
        <v>22</v>
      </c>
      <c r="F602" s="31"/>
      <c r="G602" s="34">
        <v>2019</v>
      </c>
      <c r="H602" s="33" t="s">
        <v>24</v>
      </c>
      <c r="I602" s="32">
        <f t="shared" si="104"/>
        <v>2938.54</v>
      </c>
      <c r="J602" s="32">
        <f t="shared" si="105"/>
        <v>587.71</v>
      </c>
      <c r="K602" s="32">
        <f t="shared" ref="K602:P602" si="106">K603</f>
        <v>587.71</v>
      </c>
      <c r="L602" s="32">
        <f t="shared" si="106"/>
        <v>0</v>
      </c>
      <c r="M602" s="32">
        <f t="shared" si="106"/>
        <v>0</v>
      </c>
      <c r="N602" s="32">
        <f t="shared" si="106"/>
        <v>2350.83</v>
      </c>
      <c r="O602" s="32">
        <f t="shared" si="106"/>
        <v>0</v>
      </c>
      <c r="P602" s="32">
        <f t="shared" si="106"/>
        <v>0</v>
      </c>
      <c r="Q602" s="33" t="s">
        <v>225</v>
      </c>
    </row>
    <row r="603" s="6" customFormat="1" ht="58" customHeight="1" spans="1:17">
      <c r="A603" s="31" t="s">
        <v>2726</v>
      </c>
      <c r="B603" s="47">
        <v>1</v>
      </c>
      <c r="C603" s="33" t="s">
        <v>306</v>
      </c>
      <c r="D603" s="49" t="s">
        <v>77</v>
      </c>
      <c r="E603" s="32">
        <v>22</v>
      </c>
      <c r="F603" s="31" t="s">
        <v>2727</v>
      </c>
      <c r="G603" s="33">
        <v>2019</v>
      </c>
      <c r="H603" s="33" t="s">
        <v>115</v>
      </c>
      <c r="I603" s="32">
        <f t="shared" si="104"/>
        <v>2938.54</v>
      </c>
      <c r="J603" s="32">
        <f t="shared" si="105"/>
        <v>587.71</v>
      </c>
      <c r="K603" s="32">
        <v>587.71</v>
      </c>
      <c r="L603" s="32">
        <v>0</v>
      </c>
      <c r="M603" s="32">
        <v>0</v>
      </c>
      <c r="N603" s="32">
        <v>2350.83</v>
      </c>
      <c r="O603" s="32">
        <v>0</v>
      </c>
      <c r="P603" s="32">
        <v>0</v>
      </c>
      <c r="Q603" s="33" t="s">
        <v>225</v>
      </c>
    </row>
    <row r="604" s="6" customFormat="1" ht="69" customHeight="1" spans="1:17">
      <c r="A604" s="31" t="s">
        <v>226</v>
      </c>
      <c r="B604" s="47">
        <v>6</v>
      </c>
      <c r="C604" s="33"/>
      <c r="D604" s="49" t="s">
        <v>77</v>
      </c>
      <c r="E604" s="32"/>
      <c r="F604" s="31" t="s">
        <v>227</v>
      </c>
      <c r="G604" s="34"/>
      <c r="H604" s="33" t="s">
        <v>24</v>
      </c>
      <c r="I604" s="32">
        <f t="shared" si="104"/>
        <v>14952</v>
      </c>
      <c r="J604" s="32">
        <f t="shared" si="105"/>
        <v>0</v>
      </c>
      <c r="K604" s="32"/>
      <c r="L604" s="32"/>
      <c r="M604" s="32"/>
      <c r="N604" s="32">
        <v>14952</v>
      </c>
      <c r="O604" s="32"/>
      <c r="P604" s="32"/>
      <c r="Q604" s="33" t="s">
        <v>116</v>
      </c>
    </row>
    <row r="605" s="6" customFormat="1" ht="17" customHeight="1" spans="1:17">
      <c r="A605" s="31" t="s">
        <v>228</v>
      </c>
      <c r="B605" s="32">
        <f>B606+B608</f>
        <v>41</v>
      </c>
      <c r="C605" s="33"/>
      <c r="D605" s="49"/>
      <c r="E605" s="55"/>
      <c r="F605" s="100"/>
      <c r="G605" s="56"/>
      <c r="H605" s="56" t="s">
        <v>24</v>
      </c>
      <c r="I605" s="32">
        <f t="shared" si="104"/>
        <v>2941.88</v>
      </c>
      <c r="J605" s="32">
        <f t="shared" si="105"/>
        <v>2941.88</v>
      </c>
      <c r="K605" s="32">
        <f t="shared" ref="K605:P605" si="107">K606+K608</f>
        <v>1655</v>
      </c>
      <c r="L605" s="32">
        <f t="shared" si="107"/>
        <v>747</v>
      </c>
      <c r="M605" s="32">
        <f t="shared" si="107"/>
        <v>539.88</v>
      </c>
      <c r="N605" s="32">
        <f t="shared" si="107"/>
        <v>0</v>
      </c>
      <c r="O605" s="32">
        <f t="shared" si="107"/>
        <v>0</v>
      </c>
      <c r="P605" s="32">
        <f t="shared" si="107"/>
        <v>0</v>
      </c>
      <c r="Q605" s="33"/>
    </row>
    <row r="606" s="81" customFormat="1" ht="22" customHeight="1" spans="1:17">
      <c r="A606" s="31" t="s">
        <v>229</v>
      </c>
      <c r="B606" s="32">
        <f>B607</f>
        <v>1</v>
      </c>
      <c r="C606" s="33"/>
      <c r="D606" s="49" t="s">
        <v>30</v>
      </c>
      <c r="E606" s="55"/>
      <c r="F606" s="100"/>
      <c r="G606" s="56"/>
      <c r="H606" s="56" t="s">
        <v>24</v>
      </c>
      <c r="I606" s="32">
        <f t="shared" si="104"/>
        <v>350</v>
      </c>
      <c r="J606" s="32">
        <f t="shared" si="105"/>
        <v>350</v>
      </c>
      <c r="K606" s="32">
        <f t="shared" ref="K606:P606" si="108">K607</f>
        <v>0</v>
      </c>
      <c r="L606" s="32">
        <f t="shared" si="108"/>
        <v>350</v>
      </c>
      <c r="M606" s="32">
        <f t="shared" si="108"/>
        <v>0</v>
      </c>
      <c r="N606" s="32">
        <f t="shared" si="108"/>
        <v>0</v>
      </c>
      <c r="O606" s="32">
        <f t="shared" si="108"/>
        <v>0</v>
      </c>
      <c r="P606" s="32">
        <f t="shared" si="108"/>
        <v>0</v>
      </c>
      <c r="Q606" s="33"/>
    </row>
    <row r="607" s="6" customFormat="1" ht="25" customHeight="1" spans="1:17">
      <c r="A607" s="31" t="s">
        <v>221</v>
      </c>
      <c r="B607" s="47">
        <v>1</v>
      </c>
      <c r="C607" s="33"/>
      <c r="D607" s="49" t="s">
        <v>30</v>
      </c>
      <c r="E607" s="56">
        <v>0.35</v>
      </c>
      <c r="F607" s="151" t="s">
        <v>230</v>
      </c>
      <c r="G607" s="34"/>
      <c r="H607" s="33" t="s">
        <v>24</v>
      </c>
      <c r="I607" s="32">
        <f t="shared" ref="I607:I612" si="109">SUM(J607,N607:P607)</f>
        <v>350</v>
      </c>
      <c r="J607" s="32">
        <f t="shared" ref="J607:J612" si="110">SUM(K607:M607)</f>
        <v>350</v>
      </c>
      <c r="K607" s="32"/>
      <c r="L607" s="32">
        <v>350</v>
      </c>
      <c r="M607" s="32"/>
      <c r="N607" s="32"/>
      <c r="O607" s="32"/>
      <c r="P607" s="32"/>
      <c r="Q607" s="33" t="s">
        <v>231</v>
      </c>
    </row>
    <row r="608" s="6" customFormat="1" ht="20" customHeight="1" spans="1:17">
      <c r="A608" s="31" t="s">
        <v>232</v>
      </c>
      <c r="B608" s="32">
        <f>B609+B610</f>
        <v>40</v>
      </c>
      <c r="C608" s="33"/>
      <c r="D608" s="49" t="s">
        <v>77</v>
      </c>
      <c r="E608" s="56"/>
      <c r="F608" s="100"/>
      <c r="G608" s="56"/>
      <c r="H608" s="56" t="s">
        <v>24</v>
      </c>
      <c r="I608" s="32">
        <f t="shared" si="109"/>
        <v>2591.88</v>
      </c>
      <c r="J608" s="32">
        <f t="shared" si="110"/>
        <v>2591.88</v>
      </c>
      <c r="K608" s="32">
        <f t="shared" ref="K608:P608" si="111">K609+K610</f>
        <v>1655</v>
      </c>
      <c r="L608" s="32">
        <f t="shared" si="111"/>
        <v>397</v>
      </c>
      <c r="M608" s="32">
        <f t="shared" si="111"/>
        <v>539.88</v>
      </c>
      <c r="N608" s="32">
        <f t="shared" si="111"/>
        <v>0</v>
      </c>
      <c r="O608" s="32">
        <f t="shared" si="111"/>
        <v>0</v>
      </c>
      <c r="P608" s="32">
        <f t="shared" si="111"/>
        <v>0</v>
      </c>
      <c r="Q608" s="33"/>
    </row>
    <row r="609" s="6" customFormat="1" ht="22" customHeight="1" spans="1:17">
      <c r="A609" s="31" t="s">
        <v>233</v>
      </c>
      <c r="B609" s="47"/>
      <c r="C609" s="33"/>
      <c r="D609" s="49" t="s">
        <v>77</v>
      </c>
      <c r="E609" s="56"/>
      <c r="F609" s="100"/>
      <c r="G609" s="56"/>
      <c r="H609" s="56" t="s">
        <v>24</v>
      </c>
      <c r="I609" s="32">
        <f t="shared" si="109"/>
        <v>0</v>
      </c>
      <c r="J609" s="32">
        <f t="shared" si="110"/>
        <v>0</v>
      </c>
      <c r="K609" s="32"/>
      <c r="L609" s="32"/>
      <c r="M609" s="32"/>
      <c r="N609" s="32"/>
      <c r="O609" s="32"/>
      <c r="P609" s="32"/>
      <c r="Q609" s="33"/>
    </row>
    <row r="610" s="6" customFormat="1" ht="18" customHeight="1" spans="1:17">
      <c r="A610" s="31" t="s">
        <v>235</v>
      </c>
      <c r="B610" s="32">
        <f>SUM(B611:B629)</f>
        <v>40</v>
      </c>
      <c r="C610" s="33"/>
      <c r="D610" s="49" t="s">
        <v>77</v>
      </c>
      <c r="E610" s="56"/>
      <c r="F610" s="100"/>
      <c r="G610" s="56"/>
      <c r="H610" s="56" t="s">
        <v>24</v>
      </c>
      <c r="I610" s="32">
        <f t="shared" si="109"/>
        <v>2591.88</v>
      </c>
      <c r="J610" s="32">
        <f t="shared" si="110"/>
        <v>2591.88</v>
      </c>
      <c r="K610" s="32">
        <f t="shared" ref="K610:P610" si="112">SUM(K611:K629)</f>
        <v>1655</v>
      </c>
      <c r="L610" s="32">
        <f t="shared" si="112"/>
        <v>397</v>
      </c>
      <c r="M610" s="32">
        <f t="shared" si="112"/>
        <v>539.88</v>
      </c>
      <c r="N610" s="32">
        <f t="shared" si="112"/>
        <v>0</v>
      </c>
      <c r="O610" s="32">
        <f t="shared" si="112"/>
        <v>0</v>
      </c>
      <c r="P610" s="32">
        <f t="shared" si="112"/>
        <v>0</v>
      </c>
      <c r="Q610" s="33"/>
    </row>
    <row r="611" s="6" customFormat="1" ht="26" customHeight="1" spans="1:17">
      <c r="A611" s="54" t="s">
        <v>2728</v>
      </c>
      <c r="B611" s="47">
        <v>1</v>
      </c>
      <c r="C611" s="33" t="s">
        <v>282</v>
      </c>
      <c r="D611" s="49" t="s">
        <v>77</v>
      </c>
      <c r="E611" s="56"/>
      <c r="F611" s="54" t="s">
        <v>2729</v>
      </c>
      <c r="G611" s="33" t="s">
        <v>2730</v>
      </c>
      <c r="H611" s="33" t="s">
        <v>24</v>
      </c>
      <c r="I611" s="32">
        <f t="shared" si="109"/>
        <v>0</v>
      </c>
      <c r="J611" s="32">
        <f t="shared" si="110"/>
        <v>0</v>
      </c>
      <c r="K611" s="66"/>
      <c r="L611" s="66"/>
      <c r="M611" s="66"/>
      <c r="N611" s="66"/>
      <c r="O611" s="66"/>
      <c r="P611" s="66"/>
      <c r="Q611" s="33" t="s">
        <v>535</v>
      </c>
    </row>
    <row r="612" s="74" customFormat="1" ht="25" customHeight="1" spans="1:17">
      <c r="A612" s="54" t="s">
        <v>2073</v>
      </c>
      <c r="B612" s="33">
        <v>3</v>
      </c>
      <c r="C612" s="33" t="s">
        <v>282</v>
      </c>
      <c r="D612" s="33" t="s">
        <v>77</v>
      </c>
      <c r="E612" s="56">
        <v>3</v>
      </c>
      <c r="F612" s="31" t="s">
        <v>2074</v>
      </c>
      <c r="G612" s="152">
        <v>2019</v>
      </c>
      <c r="H612" s="33" t="s">
        <v>24</v>
      </c>
      <c r="I612" s="32">
        <f t="shared" si="109"/>
        <v>150</v>
      </c>
      <c r="J612" s="32">
        <f t="shared" si="110"/>
        <v>150</v>
      </c>
      <c r="K612" s="66">
        <v>105</v>
      </c>
      <c r="L612" s="66">
        <v>45</v>
      </c>
      <c r="M612" s="66"/>
      <c r="N612" s="32"/>
      <c r="O612" s="32"/>
      <c r="P612" s="32"/>
      <c r="Q612" s="33" t="s">
        <v>513</v>
      </c>
    </row>
    <row r="613" s="74" customFormat="1" ht="31" customHeight="1" spans="1:17">
      <c r="A613" s="35" t="s">
        <v>2731</v>
      </c>
      <c r="B613" s="47">
        <v>1</v>
      </c>
      <c r="C613" s="33" t="s">
        <v>282</v>
      </c>
      <c r="D613" s="49" t="s">
        <v>77</v>
      </c>
      <c r="E613" s="55"/>
      <c r="F613" s="54" t="s">
        <v>2732</v>
      </c>
      <c r="G613" s="33" t="s">
        <v>2730</v>
      </c>
      <c r="H613" s="33" t="s">
        <v>24</v>
      </c>
      <c r="I613" s="32">
        <f t="shared" ref="I613:I648" si="113">SUM(J613,N613:P613)</f>
        <v>121.88</v>
      </c>
      <c r="J613" s="32">
        <f t="shared" ref="J613:J648" si="114">SUM(K613:M613)</f>
        <v>121.88</v>
      </c>
      <c r="K613" s="66"/>
      <c r="L613" s="66">
        <v>100</v>
      </c>
      <c r="M613" s="66">
        <v>21.88</v>
      </c>
      <c r="N613" s="32"/>
      <c r="O613" s="32"/>
      <c r="P613" s="32"/>
      <c r="Q613" s="33" t="s">
        <v>535</v>
      </c>
    </row>
    <row r="614" s="74" customFormat="1" ht="20" customHeight="1" spans="1:17">
      <c r="A614" s="150" t="s">
        <v>2078</v>
      </c>
      <c r="B614" s="127">
        <v>20</v>
      </c>
      <c r="C614" s="47" t="s">
        <v>282</v>
      </c>
      <c r="D614" s="49" t="s">
        <v>77</v>
      </c>
      <c r="E614" s="124"/>
      <c r="F614" s="153" t="s">
        <v>2733</v>
      </c>
      <c r="G614" s="152">
        <v>2019</v>
      </c>
      <c r="H614" s="47" t="s">
        <v>115</v>
      </c>
      <c r="I614" s="32">
        <f t="shared" si="113"/>
        <v>400</v>
      </c>
      <c r="J614" s="32">
        <f t="shared" si="114"/>
        <v>400</v>
      </c>
      <c r="K614" s="121">
        <v>400</v>
      </c>
      <c r="L614" s="32"/>
      <c r="M614" s="32"/>
      <c r="N614" s="32"/>
      <c r="O614" s="32"/>
      <c r="P614" s="32"/>
      <c r="Q614" s="33" t="s">
        <v>544</v>
      </c>
    </row>
    <row r="615" s="74" customFormat="1" ht="19" customHeight="1" spans="1:17">
      <c r="A615" s="150" t="s">
        <v>2081</v>
      </c>
      <c r="B615" s="127">
        <v>1</v>
      </c>
      <c r="C615" s="47" t="s">
        <v>282</v>
      </c>
      <c r="D615" s="49" t="s">
        <v>77</v>
      </c>
      <c r="E615" s="124"/>
      <c r="F615" s="153" t="s">
        <v>2734</v>
      </c>
      <c r="G615" s="152">
        <v>2019</v>
      </c>
      <c r="H615" s="47" t="s">
        <v>115</v>
      </c>
      <c r="I615" s="32">
        <f t="shared" si="113"/>
        <v>300</v>
      </c>
      <c r="J615" s="32">
        <f t="shared" si="114"/>
        <v>300</v>
      </c>
      <c r="K615" s="121">
        <v>300</v>
      </c>
      <c r="L615" s="32"/>
      <c r="M615" s="32"/>
      <c r="N615" s="32"/>
      <c r="O615" s="32"/>
      <c r="P615" s="32"/>
      <c r="Q615" s="33" t="s">
        <v>544</v>
      </c>
    </row>
    <row r="616" s="6" customFormat="1" ht="19" customHeight="1" spans="1:17">
      <c r="A616" s="150" t="s">
        <v>2084</v>
      </c>
      <c r="B616" s="127">
        <v>1</v>
      </c>
      <c r="C616" s="106" t="s">
        <v>282</v>
      </c>
      <c r="D616" s="49" t="s">
        <v>77</v>
      </c>
      <c r="E616" s="154"/>
      <c r="F616" s="153" t="s">
        <v>2735</v>
      </c>
      <c r="G616" s="127" t="s">
        <v>2736</v>
      </c>
      <c r="H616" s="47" t="s">
        <v>115</v>
      </c>
      <c r="I616" s="32">
        <f t="shared" si="113"/>
        <v>500</v>
      </c>
      <c r="J616" s="32">
        <f t="shared" si="114"/>
        <v>500</v>
      </c>
      <c r="K616" s="121">
        <v>500</v>
      </c>
      <c r="L616" s="104"/>
      <c r="M616" s="104"/>
      <c r="N616" s="104"/>
      <c r="O616" s="104"/>
      <c r="P616" s="104"/>
      <c r="Q616" s="33" t="s">
        <v>544</v>
      </c>
    </row>
    <row r="617" s="77" customFormat="1" ht="21" customHeight="1" spans="1:17">
      <c r="A617" s="150" t="s">
        <v>2737</v>
      </c>
      <c r="B617" s="127">
        <v>1</v>
      </c>
      <c r="C617" s="106" t="s">
        <v>282</v>
      </c>
      <c r="D617" s="49" t="s">
        <v>77</v>
      </c>
      <c r="E617" s="154"/>
      <c r="F617" s="153" t="s">
        <v>2738</v>
      </c>
      <c r="G617" s="152" t="s">
        <v>2739</v>
      </c>
      <c r="H617" s="47" t="s">
        <v>115</v>
      </c>
      <c r="I617" s="32">
        <f t="shared" si="113"/>
        <v>280</v>
      </c>
      <c r="J617" s="32">
        <f t="shared" si="114"/>
        <v>280</v>
      </c>
      <c r="K617" s="121"/>
      <c r="L617" s="155">
        <v>252</v>
      </c>
      <c r="M617" s="155">
        <v>28</v>
      </c>
      <c r="N617" s="104"/>
      <c r="O617" s="104"/>
      <c r="P617" s="104"/>
      <c r="Q617" s="33" t="s">
        <v>544</v>
      </c>
    </row>
    <row r="618" s="77" customFormat="1" ht="20" customHeight="1" spans="1:17">
      <c r="A618" s="31" t="s">
        <v>2740</v>
      </c>
      <c r="B618" s="47">
        <v>1</v>
      </c>
      <c r="C618" s="33"/>
      <c r="D618" s="49" t="s">
        <v>77</v>
      </c>
      <c r="E618" s="127">
        <v>1</v>
      </c>
      <c r="F618" s="31" t="s">
        <v>2741</v>
      </c>
      <c r="G618" s="34">
        <v>2019</v>
      </c>
      <c r="H618" s="47" t="s">
        <v>115</v>
      </c>
      <c r="I618" s="32">
        <f t="shared" si="113"/>
        <v>580</v>
      </c>
      <c r="J618" s="32">
        <f t="shared" si="114"/>
        <v>580</v>
      </c>
      <c r="K618" s="32">
        <v>350</v>
      </c>
      <c r="L618" s="32"/>
      <c r="M618" s="32">
        <v>230</v>
      </c>
      <c r="N618" s="32"/>
      <c r="O618" s="32"/>
      <c r="P618" s="32"/>
      <c r="Q618" s="33" t="s">
        <v>136</v>
      </c>
    </row>
    <row r="619" s="77" customFormat="1" ht="33" customHeight="1" spans="1:17">
      <c r="A619" s="31" t="s">
        <v>2742</v>
      </c>
      <c r="B619" s="47">
        <v>1</v>
      </c>
      <c r="C619" s="33" t="s">
        <v>282</v>
      </c>
      <c r="D619" s="49" t="s">
        <v>77</v>
      </c>
      <c r="E619" s="127">
        <v>1</v>
      </c>
      <c r="F619" s="100" t="s">
        <v>2743</v>
      </c>
      <c r="G619" s="56" t="s">
        <v>556</v>
      </c>
      <c r="H619" s="56" t="s">
        <v>115</v>
      </c>
      <c r="I619" s="32">
        <f t="shared" si="113"/>
        <v>30</v>
      </c>
      <c r="J619" s="32">
        <f t="shared" si="114"/>
        <v>30</v>
      </c>
      <c r="K619" s="32"/>
      <c r="L619" s="32"/>
      <c r="M619" s="32">
        <v>30</v>
      </c>
      <c r="N619" s="32"/>
      <c r="O619" s="32"/>
      <c r="P619" s="32"/>
      <c r="Q619" s="33" t="s">
        <v>540</v>
      </c>
    </row>
    <row r="620" s="77" customFormat="1" ht="34" customHeight="1" spans="1:17">
      <c r="A620" s="31" t="s">
        <v>2744</v>
      </c>
      <c r="B620" s="47">
        <v>1</v>
      </c>
      <c r="C620" s="33" t="s">
        <v>282</v>
      </c>
      <c r="D620" s="49" t="s">
        <v>77</v>
      </c>
      <c r="E620" s="127">
        <v>1</v>
      </c>
      <c r="F620" s="100" t="s">
        <v>2743</v>
      </c>
      <c r="G620" s="56" t="s">
        <v>556</v>
      </c>
      <c r="H620" s="56" t="s">
        <v>115</v>
      </c>
      <c r="I620" s="32">
        <f t="shared" si="113"/>
        <v>30</v>
      </c>
      <c r="J620" s="32">
        <f t="shared" si="114"/>
        <v>30</v>
      </c>
      <c r="K620" s="32"/>
      <c r="L620" s="32"/>
      <c r="M620" s="32">
        <v>30</v>
      </c>
      <c r="N620" s="32"/>
      <c r="O620" s="32"/>
      <c r="P620" s="32"/>
      <c r="Q620" s="33" t="s">
        <v>540</v>
      </c>
    </row>
    <row r="621" s="77" customFormat="1" ht="30" customHeight="1" spans="1:17">
      <c r="A621" s="31" t="s">
        <v>2745</v>
      </c>
      <c r="B621" s="47">
        <v>1</v>
      </c>
      <c r="C621" s="33" t="s">
        <v>282</v>
      </c>
      <c r="D621" s="49" t="s">
        <v>77</v>
      </c>
      <c r="E621" s="127">
        <v>1</v>
      </c>
      <c r="F621" s="100" t="s">
        <v>2743</v>
      </c>
      <c r="G621" s="56" t="s">
        <v>556</v>
      </c>
      <c r="H621" s="56" t="s">
        <v>115</v>
      </c>
      <c r="I621" s="32">
        <f t="shared" si="113"/>
        <v>30</v>
      </c>
      <c r="J621" s="32">
        <f t="shared" si="114"/>
        <v>30</v>
      </c>
      <c r="K621" s="32"/>
      <c r="L621" s="32"/>
      <c r="M621" s="32">
        <v>30</v>
      </c>
      <c r="N621" s="32"/>
      <c r="O621" s="32"/>
      <c r="P621" s="32"/>
      <c r="Q621" s="33" t="s">
        <v>540</v>
      </c>
    </row>
    <row r="622" s="77" customFormat="1" ht="31" customHeight="1" spans="1:17">
      <c r="A622" s="31" t="s">
        <v>2746</v>
      </c>
      <c r="B622" s="47">
        <v>1</v>
      </c>
      <c r="C622" s="33" t="s">
        <v>282</v>
      </c>
      <c r="D622" s="49" t="s">
        <v>77</v>
      </c>
      <c r="E622" s="127">
        <v>1</v>
      </c>
      <c r="F622" s="100" t="s">
        <v>2743</v>
      </c>
      <c r="G622" s="56" t="s">
        <v>556</v>
      </c>
      <c r="H622" s="56" t="s">
        <v>115</v>
      </c>
      <c r="I622" s="32">
        <f t="shared" si="113"/>
        <v>30</v>
      </c>
      <c r="J622" s="32">
        <f t="shared" si="114"/>
        <v>30</v>
      </c>
      <c r="K622" s="32"/>
      <c r="L622" s="32"/>
      <c r="M622" s="32">
        <v>30</v>
      </c>
      <c r="N622" s="32"/>
      <c r="O622" s="32"/>
      <c r="P622" s="32"/>
      <c r="Q622" s="33" t="s">
        <v>540</v>
      </c>
    </row>
    <row r="623" s="77" customFormat="1" ht="32" customHeight="1" spans="1:17">
      <c r="A623" s="31" t="s">
        <v>2747</v>
      </c>
      <c r="B623" s="47">
        <v>1</v>
      </c>
      <c r="C623" s="33" t="s">
        <v>282</v>
      </c>
      <c r="D623" s="49" t="s">
        <v>77</v>
      </c>
      <c r="E623" s="32">
        <v>1</v>
      </c>
      <c r="F623" s="100" t="s">
        <v>2743</v>
      </c>
      <c r="G623" s="56" t="s">
        <v>556</v>
      </c>
      <c r="H623" s="56" t="s">
        <v>115</v>
      </c>
      <c r="I623" s="32">
        <f t="shared" si="113"/>
        <v>30</v>
      </c>
      <c r="J623" s="32">
        <f t="shared" si="114"/>
        <v>30</v>
      </c>
      <c r="K623" s="32"/>
      <c r="L623" s="32"/>
      <c r="M623" s="32">
        <v>30</v>
      </c>
      <c r="N623" s="32"/>
      <c r="O623" s="32"/>
      <c r="P623" s="32"/>
      <c r="Q623" s="33" t="s">
        <v>540</v>
      </c>
    </row>
    <row r="624" s="62" customFormat="1" ht="35" customHeight="1" spans="1:17">
      <c r="A624" s="31" t="s">
        <v>2748</v>
      </c>
      <c r="B624" s="47">
        <v>1</v>
      </c>
      <c r="C624" s="33" t="s">
        <v>282</v>
      </c>
      <c r="D624" s="49" t="s">
        <v>77</v>
      </c>
      <c r="E624" s="32">
        <v>1</v>
      </c>
      <c r="F624" s="100" t="s">
        <v>2743</v>
      </c>
      <c r="G624" s="56" t="s">
        <v>556</v>
      </c>
      <c r="H624" s="56" t="s">
        <v>115</v>
      </c>
      <c r="I624" s="32">
        <f t="shared" si="113"/>
        <v>30</v>
      </c>
      <c r="J624" s="32">
        <f t="shared" si="114"/>
        <v>30</v>
      </c>
      <c r="K624" s="32"/>
      <c r="L624" s="32"/>
      <c r="M624" s="32">
        <v>30</v>
      </c>
      <c r="N624" s="32"/>
      <c r="O624" s="32"/>
      <c r="P624" s="32"/>
      <c r="Q624" s="33" t="s">
        <v>540</v>
      </c>
    </row>
    <row r="625" s="77" customFormat="1" ht="40" customHeight="1" spans="1:17">
      <c r="A625" s="31" t="s">
        <v>2749</v>
      </c>
      <c r="B625" s="47">
        <v>1</v>
      </c>
      <c r="C625" s="33" t="s">
        <v>282</v>
      </c>
      <c r="D625" s="49" t="s">
        <v>77</v>
      </c>
      <c r="E625" s="32">
        <v>1</v>
      </c>
      <c r="F625" s="100" t="s">
        <v>2743</v>
      </c>
      <c r="G625" s="56" t="s">
        <v>556</v>
      </c>
      <c r="H625" s="56" t="s">
        <v>115</v>
      </c>
      <c r="I625" s="32">
        <f t="shared" si="113"/>
        <v>30</v>
      </c>
      <c r="J625" s="32">
        <f t="shared" si="114"/>
        <v>30</v>
      </c>
      <c r="K625" s="32"/>
      <c r="L625" s="32"/>
      <c r="M625" s="32">
        <v>30</v>
      </c>
      <c r="N625" s="32"/>
      <c r="O625" s="32"/>
      <c r="P625" s="32"/>
      <c r="Q625" s="33" t="s">
        <v>540</v>
      </c>
    </row>
    <row r="626" s="77" customFormat="1" ht="35" customHeight="1" spans="1:17">
      <c r="A626" s="31" t="s">
        <v>2750</v>
      </c>
      <c r="B626" s="47">
        <v>1</v>
      </c>
      <c r="C626" s="33" t="s">
        <v>282</v>
      </c>
      <c r="D626" s="49" t="s">
        <v>2105</v>
      </c>
      <c r="E626" s="32">
        <v>200</v>
      </c>
      <c r="F626" s="31" t="s">
        <v>2751</v>
      </c>
      <c r="G626" s="33" t="s">
        <v>556</v>
      </c>
      <c r="H626" s="33" t="s">
        <v>115</v>
      </c>
      <c r="I626" s="32">
        <f t="shared" si="113"/>
        <v>20</v>
      </c>
      <c r="J626" s="32">
        <f t="shared" si="114"/>
        <v>20</v>
      </c>
      <c r="K626" s="32"/>
      <c r="L626" s="32"/>
      <c r="M626" s="32">
        <v>20</v>
      </c>
      <c r="N626" s="32"/>
      <c r="O626" s="32"/>
      <c r="P626" s="32"/>
      <c r="Q626" s="33" t="s">
        <v>540</v>
      </c>
    </row>
    <row r="627" s="77" customFormat="1" ht="37" customHeight="1" spans="1:17">
      <c r="A627" s="31" t="s">
        <v>2752</v>
      </c>
      <c r="B627" s="47">
        <v>1</v>
      </c>
      <c r="C627" s="33" t="s">
        <v>282</v>
      </c>
      <c r="D627" s="49" t="s">
        <v>77</v>
      </c>
      <c r="E627" s="32">
        <v>1</v>
      </c>
      <c r="F627" s="100" t="s">
        <v>2753</v>
      </c>
      <c r="G627" s="56" t="s">
        <v>556</v>
      </c>
      <c r="H627" s="56" t="s">
        <v>115</v>
      </c>
      <c r="I627" s="32">
        <f t="shared" si="113"/>
        <v>10</v>
      </c>
      <c r="J627" s="32">
        <f t="shared" si="114"/>
        <v>10</v>
      </c>
      <c r="K627" s="32"/>
      <c r="L627" s="32"/>
      <c r="M627" s="32">
        <v>10</v>
      </c>
      <c r="N627" s="32"/>
      <c r="O627" s="32"/>
      <c r="P627" s="32"/>
      <c r="Q627" s="33" t="s">
        <v>540</v>
      </c>
    </row>
    <row r="628" s="6" customFormat="1" ht="29" customHeight="1" spans="1:17">
      <c r="A628" s="31" t="s">
        <v>2754</v>
      </c>
      <c r="B628" s="47">
        <v>1</v>
      </c>
      <c r="C628" s="33" t="s">
        <v>282</v>
      </c>
      <c r="D628" s="49" t="s">
        <v>77</v>
      </c>
      <c r="E628" s="32">
        <v>1</v>
      </c>
      <c r="F628" s="100" t="s">
        <v>2753</v>
      </c>
      <c r="G628" s="56" t="s">
        <v>556</v>
      </c>
      <c r="H628" s="56" t="s">
        <v>115</v>
      </c>
      <c r="I628" s="32">
        <f t="shared" si="113"/>
        <v>10</v>
      </c>
      <c r="J628" s="32">
        <f t="shared" si="114"/>
        <v>10</v>
      </c>
      <c r="K628" s="32"/>
      <c r="L628" s="32"/>
      <c r="M628" s="32">
        <v>10</v>
      </c>
      <c r="N628" s="32"/>
      <c r="O628" s="32"/>
      <c r="P628" s="32"/>
      <c r="Q628" s="33" t="s">
        <v>540</v>
      </c>
    </row>
    <row r="629" s="6" customFormat="1" ht="36" customHeight="1" spans="1:17">
      <c r="A629" s="31" t="s">
        <v>2755</v>
      </c>
      <c r="B629" s="47">
        <v>1</v>
      </c>
      <c r="C629" s="33" t="s">
        <v>282</v>
      </c>
      <c r="D629" s="49" t="s">
        <v>77</v>
      </c>
      <c r="E629" s="32">
        <v>1</v>
      </c>
      <c r="F629" s="100" t="s">
        <v>2753</v>
      </c>
      <c r="G629" s="56" t="s">
        <v>556</v>
      </c>
      <c r="H629" s="56" t="s">
        <v>115</v>
      </c>
      <c r="I629" s="32">
        <f t="shared" si="113"/>
        <v>10</v>
      </c>
      <c r="J629" s="32">
        <f t="shared" si="114"/>
        <v>10</v>
      </c>
      <c r="K629" s="32"/>
      <c r="L629" s="32"/>
      <c r="M629" s="32">
        <v>10</v>
      </c>
      <c r="N629" s="32"/>
      <c r="O629" s="32"/>
      <c r="P629" s="32"/>
      <c r="Q629" s="33" t="s">
        <v>540</v>
      </c>
    </row>
    <row r="630" s="6" customFormat="1" ht="20" customHeight="1" spans="1:17">
      <c r="A630" s="31" t="s">
        <v>238</v>
      </c>
      <c r="B630" s="32">
        <f>B631+B633+B634</f>
        <v>1</v>
      </c>
      <c r="C630" s="33"/>
      <c r="D630" s="49" t="s">
        <v>239</v>
      </c>
      <c r="E630" s="55">
        <f>E631+E633+E634</f>
        <v>0.414</v>
      </c>
      <c r="F630" s="100"/>
      <c r="G630" s="56"/>
      <c r="H630" s="56" t="s">
        <v>24</v>
      </c>
      <c r="I630" s="32">
        <f t="shared" si="113"/>
        <v>8454</v>
      </c>
      <c r="J630" s="32">
        <f t="shared" si="114"/>
        <v>4314</v>
      </c>
      <c r="K630" s="32">
        <f t="shared" ref="K630:P630" si="115">K631+K633+K634</f>
        <v>110</v>
      </c>
      <c r="L630" s="32">
        <f t="shared" si="115"/>
        <v>40</v>
      </c>
      <c r="M630" s="32">
        <f t="shared" si="115"/>
        <v>4164</v>
      </c>
      <c r="N630" s="32">
        <f t="shared" si="115"/>
        <v>0</v>
      </c>
      <c r="O630" s="32">
        <f t="shared" si="115"/>
        <v>0</v>
      </c>
      <c r="P630" s="32">
        <f t="shared" si="115"/>
        <v>4140</v>
      </c>
      <c r="Q630" s="33"/>
    </row>
    <row r="631" s="6" customFormat="1" ht="18" customHeight="1" spans="1:17">
      <c r="A631" s="31" t="s">
        <v>241</v>
      </c>
      <c r="B631" s="47">
        <f>B632</f>
        <v>1</v>
      </c>
      <c r="C631" s="33"/>
      <c r="D631" s="49" t="s">
        <v>239</v>
      </c>
      <c r="E631" s="55">
        <f>E632</f>
        <v>0.414</v>
      </c>
      <c r="F631" s="100"/>
      <c r="G631" s="56"/>
      <c r="H631" s="56" t="s">
        <v>24</v>
      </c>
      <c r="I631" s="32">
        <f t="shared" si="113"/>
        <v>8280</v>
      </c>
      <c r="J631" s="32">
        <f t="shared" si="114"/>
        <v>4140</v>
      </c>
      <c r="K631" s="32">
        <f t="shared" ref="K631:P631" si="116">K632</f>
        <v>0</v>
      </c>
      <c r="L631" s="32">
        <f t="shared" si="116"/>
        <v>0</v>
      </c>
      <c r="M631" s="32">
        <f t="shared" si="116"/>
        <v>4140</v>
      </c>
      <c r="N631" s="32">
        <f t="shared" si="116"/>
        <v>0</v>
      </c>
      <c r="O631" s="32">
        <f t="shared" si="116"/>
        <v>0</v>
      </c>
      <c r="P631" s="32">
        <f t="shared" si="116"/>
        <v>4140</v>
      </c>
      <c r="Q631" s="33" t="s">
        <v>24</v>
      </c>
    </row>
    <row r="632" s="6" customFormat="1" ht="17" customHeight="1" spans="1:17">
      <c r="A632" s="31" t="s">
        <v>2116</v>
      </c>
      <c r="B632" s="33">
        <v>1</v>
      </c>
      <c r="C632" s="33"/>
      <c r="D632" s="49" t="s">
        <v>239</v>
      </c>
      <c r="E632" s="55">
        <v>0.414</v>
      </c>
      <c r="F632" s="31" t="s">
        <v>2117</v>
      </c>
      <c r="G632" s="34"/>
      <c r="H632" s="33"/>
      <c r="I632" s="32">
        <f t="shared" si="113"/>
        <v>8280</v>
      </c>
      <c r="J632" s="32">
        <f t="shared" si="114"/>
        <v>4140</v>
      </c>
      <c r="K632" s="32"/>
      <c r="L632" s="32"/>
      <c r="M632" s="32">
        <v>4140</v>
      </c>
      <c r="N632" s="32"/>
      <c r="O632" s="32"/>
      <c r="P632" s="32">
        <v>4140</v>
      </c>
      <c r="Q632" s="33" t="s">
        <v>149</v>
      </c>
    </row>
    <row r="633" s="74" customFormat="1" ht="9.5" spans="1:17">
      <c r="A633" s="31" t="s">
        <v>242</v>
      </c>
      <c r="B633" s="47"/>
      <c r="C633" s="33"/>
      <c r="D633" s="49" t="s">
        <v>239</v>
      </c>
      <c r="E633" s="55"/>
      <c r="F633" s="100"/>
      <c r="G633" s="56"/>
      <c r="H633" s="56" t="s">
        <v>24</v>
      </c>
      <c r="I633" s="32">
        <f t="shared" si="113"/>
        <v>0</v>
      </c>
      <c r="J633" s="32">
        <f t="shared" si="114"/>
        <v>0</v>
      </c>
      <c r="K633" s="32"/>
      <c r="L633" s="32"/>
      <c r="M633" s="32"/>
      <c r="N633" s="32"/>
      <c r="O633" s="32"/>
      <c r="P633" s="32"/>
      <c r="Q633" s="33"/>
    </row>
    <row r="634" s="6" customFormat="1" ht="9.5" spans="1:17">
      <c r="A634" s="31" t="s">
        <v>243</v>
      </c>
      <c r="B634" s="32"/>
      <c r="C634" s="33"/>
      <c r="D634" s="49" t="s">
        <v>239</v>
      </c>
      <c r="E634" s="55"/>
      <c r="F634" s="100"/>
      <c r="G634" s="56"/>
      <c r="H634" s="56" t="s">
        <v>24</v>
      </c>
      <c r="I634" s="32">
        <f t="shared" si="113"/>
        <v>174</v>
      </c>
      <c r="J634" s="32">
        <f t="shared" si="114"/>
        <v>174</v>
      </c>
      <c r="K634" s="32">
        <f t="shared" ref="K634:P634" si="117">SUM(K635:K637)</f>
        <v>110</v>
      </c>
      <c r="L634" s="32">
        <f t="shared" si="117"/>
        <v>40</v>
      </c>
      <c r="M634" s="32">
        <f t="shared" si="117"/>
        <v>24</v>
      </c>
      <c r="N634" s="32">
        <f t="shared" si="117"/>
        <v>0</v>
      </c>
      <c r="O634" s="32">
        <f t="shared" si="117"/>
        <v>0</v>
      </c>
      <c r="P634" s="32">
        <f t="shared" si="117"/>
        <v>0</v>
      </c>
      <c r="Q634" s="33"/>
    </row>
    <row r="635" s="6" customFormat="1" ht="17" customHeight="1" spans="1:17">
      <c r="A635" s="31" t="s">
        <v>2118</v>
      </c>
      <c r="B635" s="47">
        <v>1</v>
      </c>
      <c r="C635" s="33" t="s">
        <v>306</v>
      </c>
      <c r="D635" s="49" t="s">
        <v>239</v>
      </c>
      <c r="E635" s="55">
        <v>0.005</v>
      </c>
      <c r="F635" s="31" t="s">
        <v>2119</v>
      </c>
      <c r="G635" s="56" t="s">
        <v>556</v>
      </c>
      <c r="H635" s="33" t="s">
        <v>24</v>
      </c>
      <c r="I635" s="32">
        <f t="shared" si="113"/>
        <v>100</v>
      </c>
      <c r="J635" s="32">
        <f t="shared" si="114"/>
        <v>100</v>
      </c>
      <c r="K635" s="47">
        <v>70</v>
      </c>
      <c r="L635" s="47">
        <v>30</v>
      </c>
      <c r="M635" s="32"/>
      <c r="N635" s="32"/>
      <c r="O635" s="32"/>
      <c r="P635" s="32"/>
      <c r="Q635" s="33" t="s">
        <v>513</v>
      </c>
    </row>
    <row r="636" s="4" customFormat="1" ht="13" customHeight="1" spans="1:17">
      <c r="A636" s="31" t="s">
        <v>2120</v>
      </c>
      <c r="B636" s="47">
        <v>1</v>
      </c>
      <c r="C636" s="33" t="s">
        <v>282</v>
      </c>
      <c r="D636" s="49"/>
      <c r="E636" s="55"/>
      <c r="F636" s="31"/>
      <c r="G636" s="34"/>
      <c r="H636" s="33"/>
      <c r="I636" s="32">
        <f t="shared" si="113"/>
        <v>50</v>
      </c>
      <c r="J636" s="32">
        <f t="shared" si="114"/>
        <v>50</v>
      </c>
      <c r="K636" s="47">
        <v>40</v>
      </c>
      <c r="L636" s="47">
        <v>10</v>
      </c>
      <c r="M636" s="32"/>
      <c r="N636" s="32"/>
      <c r="O636" s="32"/>
      <c r="P636" s="32"/>
      <c r="Q636" s="33" t="s">
        <v>513</v>
      </c>
    </row>
    <row r="637" s="6" customFormat="1" ht="18" customHeight="1" spans="1:17">
      <c r="A637" s="31" t="s">
        <v>2756</v>
      </c>
      <c r="B637" s="47"/>
      <c r="C637" s="33"/>
      <c r="D637" s="49" t="s">
        <v>239</v>
      </c>
      <c r="E637" s="55"/>
      <c r="F637" s="31" t="s">
        <v>2757</v>
      </c>
      <c r="G637" s="56" t="s">
        <v>556</v>
      </c>
      <c r="H637" s="33"/>
      <c r="I637" s="32">
        <f t="shared" si="113"/>
        <v>24</v>
      </c>
      <c r="J637" s="32">
        <f t="shared" si="114"/>
        <v>24</v>
      </c>
      <c r="K637" s="32"/>
      <c r="L637" s="32"/>
      <c r="M637" s="32">
        <v>24</v>
      </c>
      <c r="N637" s="32"/>
      <c r="O637" s="32"/>
      <c r="P637" s="32"/>
      <c r="Q637" s="33" t="s">
        <v>136</v>
      </c>
    </row>
    <row r="638" s="6" customFormat="1" ht="22" customHeight="1" spans="1:17">
      <c r="A638" s="31" t="s">
        <v>246</v>
      </c>
      <c r="B638" s="32">
        <f>SUM(B639,B640,B661)</f>
        <v>22</v>
      </c>
      <c r="C638" s="33"/>
      <c r="D638" s="49" t="s">
        <v>24</v>
      </c>
      <c r="E638" s="49" t="s">
        <v>24</v>
      </c>
      <c r="F638" s="49"/>
      <c r="G638" s="56"/>
      <c r="H638" s="56" t="s">
        <v>24</v>
      </c>
      <c r="I638" s="32">
        <f t="shared" si="113"/>
        <v>47906.89</v>
      </c>
      <c r="J638" s="32">
        <f t="shared" si="114"/>
        <v>47906.89</v>
      </c>
      <c r="K638" s="32">
        <f t="shared" ref="K638:P638" si="118">SUM(K639,K640,K661)</f>
        <v>6396.458</v>
      </c>
      <c r="L638" s="32">
        <f t="shared" si="118"/>
        <v>15727.072</v>
      </c>
      <c r="M638" s="32">
        <f t="shared" si="118"/>
        <v>25783.36</v>
      </c>
      <c r="N638" s="32">
        <f t="shared" si="118"/>
        <v>0</v>
      </c>
      <c r="O638" s="32">
        <f t="shared" si="118"/>
        <v>0</v>
      </c>
      <c r="P638" s="32">
        <f t="shared" si="118"/>
        <v>0</v>
      </c>
      <c r="Q638" s="33"/>
    </row>
    <row r="639" s="6" customFormat="1" ht="18" customHeight="1" spans="1:17">
      <c r="A639" s="31" t="s">
        <v>247</v>
      </c>
      <c r="B639" s="47"/>
      <c r="C639" s="33"/>
      <c r="D639" s="49"/>
      <c r="E639" s="55"/>
      <c r="F639" s="100"/>
      <c r="G639" s="56"/>
      <c r="H639" s="56" t="s">
        <v>24</v>
      </c>
      <c r="I639" s="32">
        <f t="shared" si="113"/>
        <v>0</v>
      </c>
      <c r="J639" s="32">
        <f t="shared" si="114"/>
        <v>0</v>
      </c>
      <c r="K639" s="32"/>
      <c r="L639" s="32"/>
      <c r="M639" s="32"/>
      <c r="N639" s="32"/>
      <c r="O639" s="32"/>
      <c r="P639" s="32"/>
      <c r="Q639" s="33"/>
    </row>
    <row r="640" s="6" customFormat="1" ht="18" customHeight="1" spans="1:17">
      <c r="A640" s="31" t="s">
        <v>248</v>
      </c>
      <c r="B640" s="104">
        <f>SUM(B641,B656,B661)</f>
        <v>14</v>
      </c>
      <c r="C640" s="33"/>
      <c r="D640" s="49"/>
      <c r="E640" s="55"/>
      <c r="F640" s="100"/>
      <c r="G640" s="56"/>
      <c r="H640" s="56" t="s">
        <v>24</v>
      </c>
      <c r="I640" s="32">
        <f t="shared" si="113"/>
        <v>42392.57</v>
      </c>
      <c r="J640" s="32">
        <f t="shared" si="114"/>
        <v>42392.57</v>
      </c>
      <c r="K640" s="104">
        <f t="shared" ref="K640:P640" si="119">SUM(K641,K656,K661)</f>
        <v>5563.458</v>
      </c>
      <c r="L640" s="104">
        <f t="shared" si="119"/>
        <v>15637.072</v>
      </c>
      <c r="M640" s="104">
        <f t="shared" si="119"/>
        <v>21192.04</v>
      </c>
      <c r="N640" s="104">
        <f t="shared" si="119"/>
        <v>0</v>
      </c>
      <c r="O640" s="104">
        <f t="shared" si="119"/>
        <v>0</v>
      </c>
      <c r="P640" s="104">
        <f t="shared" si="119"/>
        <v>0</v>
      </c>
      <c r="Q640" s="33"/>
    </row>
    <row r="641" s="6" customFormat="1" ht="19" customHeight="1" spans="1:17">
      <c r="A641" s="31" t="s">
        <v>249</v>
      </c>
      <c r="B641" s="32">
        <f>B642+B647+B655+B643</f>
        <v>6</v>
      </c>
      <c r="C641" s="33"/>
      <c r="D641" s="49"/>
      <c r="E641" s="55"/>
      <c r="F641" s="100"/>
      <c r="G641" s="56"/>
      <c r="H641" s="56" t="s">
        <v>24</v>
      </c>
      <c r="I641" s="32">
        <f t="shared" si="113"/>
        <v>34627.17</v>
      </c>
      <c r="J641" s="32">
        <f t="shared" si="114"/>
        <v>34627.17</v>
      </c>
      <c r="K641" s="32">
        <f t="shared" ref="K641:P641" si="120">K642+K647+K655+K643</f>
        <v>2689.99</v>
      </c>
      <c r="L641" s="32">
        <f t="shared" si="120"/>
        <v>15336.46</v>
      </c>
      <c r="M641" s="32">
        <f t="shared" si="120"/>
        <v>16600.72</v>
      </c>
      <c r="N641" s="32">
        <f t="shared" si="120"/>
        <v>0</v>
      </c>
      <c r="O641" s="32">
        <f t="shared" si="120"/>
        <v>0</v>
      </c>
      <c r="P641" s="32">
        <f t="shared" si="120"/>
        <v>0</v>
      </c>
      <c r="Q641" s="33"/>
    </row>
    <row r="642" s="77" customFormat="1" ht="24" customHeight="1" spans="1:17">
      <c r="A642" s="31" t="s">
        <v>251</v>
      </c>
      <c r="B642" s="47"/>
      <c r="C642" s="33"/>
      <c r="D642" s="49" t="s">
        <v>250</v>
      </c>
      <c r="E642" s="55"/>
      <c r="F642" s="100"/>
      <c r="G642" s="56"/>
      <c r="H642" s="56" t="s">
        <v>24</v>
      </c>
      <c r="I642" s="32">
        <f t="shared" si="113"/>
        <v>0</v>
      </c>
      <c r="J642" s="32">
        <f t="shared" si="114"/>
        <v>0</v>
      </c>
      <c r="K642" s="32"/>
      <c r="L642" s="32"/>
      <c r="M642" s="32"/>
      <c r="N642" s="32"/>
      <c r="O642" s="32"/>
      <c r="P642" s="32"/>
      <c r="Q642" s="33"/>
    </row>
    <row r="643" s="77" customFormat="1" ht="22" customHeight="1" spans="1:17">
      <c r="A643" s="31" t="s">
        <v>252</v>
      </c>
      <c r="B643" s="32">
        <f>SUM(B644:B646)</f>
        <v>3</v>
      </c>
      <c r="C643" s="33"/>
      <c r="D643" s="49" t="s">
        <v>250</v>
      </c>
      <c r="E643" s="55"/>
      <c r="F643" s="100"/>
      <c r="G643" s="56"/>
      <c r="H643" s="56" t="s">
        <v>24</v>
      </c>
      <c r="I643" s="32">
        <f t="shared" si="113"/>
        <v>2600</v>
      </c>
      <c r="J643" s="32">
        <f t="shared" si="114"/>
        <v>2600</v>
      </c>
      <c r="K643" s="32">
        <f t="shared" ref="K643:P643" si="121">SUM(K644:K646)</f>
        <v>1300</v>
      </c>
      <c r="L643" s="32">
        <f t="shared" si="121"/>
        <v>780</v>
      </c>
      <c r="M643" s="32">
        <f t="shared" si="121"/>
        <v>520</v>
      </c>
      <c r="N643" s="32">
        <f t="shared" si="121"/>
        <v>0</v>
      </c>
      <c r="O643" s="32">
        <f t="shared" si="121"/>
        <v>0</v>
      </c>
      <c r="P643" s="32">
        <f t="shared" si="121"/>
        <v>0</v>
      </c>
      <c r="Q643" s="33"/>
    </row>
    <row r="644" s="77" customFormat="1" ht="65" customHeight="1" spans="1:17">
      <c r="A644" s="156" t="s">
        <v>2758</v>
      </c>
      <c r="B644" s="127">
        <v>1</v>
      </c>
      <c r="C644" s="33" t="s">
        <v>282</v>
      </c>
      <c r="D644" s="49" t="s">
        <v>250</v>
      </c>
      <c r="E644" s="55" t="s">
        <v>2759</v>
      </c>
      <c r="F644" s="157" t="s">
        <v>2760</v>
      </c>
      <c r="G644" s="158">
        <v>2019</v>
      </c>
      <c r="H644" s="33" t="s">
        <v>115</v>
      </c>
      <c r="I644" s="32">
        <f t="shared" si="113"/>
        <v>1000</v>
      </c>
      <c r="J644" s="32">
        <f t="shared" si="114"/>
        <v>1000</v>
      </c>
      <c r="K644" s="170">
        <v>500</v>
      </c>
      <c r="L644" s="170">
        <v>300</v>
      </c>
      <c r="M644" s="170">
        <v>200</v>
      </c>
      <c r="N644" s="32"/>
      <c r="O644" s="32"/>
      <c r="P644" s="32"/>
      <c r="Q644" s="33" t="s">
        <v>231</v>
      </c>
    </row>
    <row r="645" s="6" customFormat="1" ht="18" customHeight="1" spans="1:17">
      <c r="A645" s="156" t="s">
        <v>2761</v>
      </c>
      <c r="B645" s="127">
        <v>1</v>
      </c>
      <c r="C645" s="33" t="s">
        <v>282</v>
      </c>
      <c r="D645" s="49" t="s">
        <v>250</v>
      </c>
      <c r="E645" s="55" t="s">
        <v>2759</v>
      </c>
      <c r="F645" s="157" t="s">
        <v>2762</v>
      </c>
      <c r="G645" s="158">
        <v>2019</v>
      </c>
      <c r="H645" s="33" t="s">
        <v>115</v>
      </c>
      <c r="I645" s="32">
        <f t="shared" si="113"/>
        <v>800</v>
      </c>
      <c r="J645" s="32">
        <f t="shared" ref="J645:J653" si="122">SUM(K645:M645)</f>
        <v>800</v>
      </c>
      <c r="K645" s="170">
        <v>400</v>
      </c>
      <c r="L645" s="170">
        <v>240</v>
      </c>
      <c r="M645" s="170">
        <v>160</v>
      </c>
      <c r="N645" s="32"/>
      <c r="O645" s="32"/>
      <c r="P645" s="32"/>
      <c r="Q645" s="33" t="s">
        <v>231</v>
      </c>
    </row>
    <row r="646" s="77" customFormat="1" ht="25" customHeight="1" spans="1:17">
      <c r="A646" s="156" t="s">
        <v>2763</v>
      </c>
      <c r="B646" s="127">
        <v>1</v>
      </c>
      <c r="C646" s="33" t="s">
        <v>282</v>
      </c>
      <c r="D646" s="49" t="s">
        <v>250</v>
      </c>
      <c r="E646" s="55" t="s">
        <v>2759</v>
      </c>
      <c r="F646" s="157" t="s">
        <v>2764</v>
      </c>
      <c r="G646" s="158">
        <v>2019</v>
      </c>
      <c r="H646" s="33" t="s">
        <v>115</v>
      </c>
      <c r="I646" s="32">
        <f t="shared" si="113"/>
        <v>800</v>
      </c>
      <c r="J646" s="32">
        <f t="shared" si="122"/>
        <v>800</v>
      </c>
      <c r="K646" s="170">
        <v>400</v>
      </c>
      <c r="L646" s="170">
        <v>240</v>
      </c>
      <c r="M646" s="170">
        <v>160</v>
      </c>
      <c r="N646" s="32"/>
      <c r="O646" s="32"/>
      <c r="P646" s="32"/>
      <c r="Q646" s="33" t="s">
        <v>231</v>
      </c>
    </row>
    <row r="647" s="77" customFormat="1" ht="21" customHeight="1" spans="1:17">
      <c r="A647" s="31" t="s">
        <v>254</v>
      </c>
      <c r="B647" s="32">
        <v>3</v>
      </c>
      <c r="C647" s="33"/>
      <c r="D647" s="49" t="s">
        <v>250</v>
      </c>
      <c r="E647" s="55"/>
      <c r="F647" s="100"/>
      <c r="G647" s="56"/>
      <c r="H647" s="56" t="s">
        <v>24</v>
      </c>
      <c r="I647" s="32">
        <f t="shared" si="113"/>
        <v>32027.17</v>
      </c>
      <c r="J647" s="32">
        <f t="shared" si="122"/>
        <v>32027.17</v>
      </c>
      <c r="K647" s="32">
        <f t="shared" ref="K647:P647" si="123">SUM(K648:K654)</f>
        <v>1389.99</v>
      </c>
      <c r="L647" s="32">
        <f t="shared" si="123"/>
        <v>14556.46</v>
      </c>
      <c r="M647" s="32">
        <f t="shared" si="123"/>
        <v>16080.72</v>
      </c>
      <c r="N647" s="32">
        <f t="shared" si="123"/>
        <v>0</v>
      </c>
      <c r="O647" s="32">
        <f t="shared" si="123"/>
        <v>0</v>
      </c>
      <c r="P647" s="32">
        <f t="shared" si="123"/>
        <v>0</v>
      </c>
      <c r="Q647" s="33"/>
    </row>
    <row r="648" s="77" customFormat="1" ht="19" customHeight="1" spans="1:17">
      <c r="A648" s="31" t="s">
        <v>2765</v>
      </c>
      <c r="B648" s="127">
        <v>1</v>
      </c>
      <c r="C648" s="33" t="s">
        <v>306</v>
      </c>
      <c r="D648" s="49" t="s">
        <v>250</v>
      </c>
      <c r="E648" s="55" t="s">
        <v>554</v>
      </c>
      <c r="F648" s="53" t="s">
        <v>2766</v>
      </c>
      <c r="G648" s="29" t="s">
        <v>556</v>
      </c>
      <c r="H648" s="33" t="s">
        <v>115</v>
      </c>
      <c r="I648" s="32">
        <f t="shared" si="113"/>
        <v>200</v>
      </c>
      <c r="J648" s="32">
        <f t="shared" si="122"/>
        <v>200</v>
      </c>
      <c r="K648" s="32"/>
      <c r="L648" s="171">
        <v>80</v>
      </c>
      <c r="M648" s="171">
        <v>120</v>
      </c>
      <c r="N648" s="32"/>
      <c r="O648" s="32"/>
      <c r="P648" s="32"/>
      <c r="Q648" s="33" t="s">
        <v>231</v>
      </c>
    </row>
    <row r="649" s="6" customFormat="1" ht="40" customHeight="1" spans="1:17">
      <c r="A649" s="159" t="s">
        <v>2767</v>
      </c>
      <c r="B649" s="127">
        <v>1</v>
      </c>
      <c r="C649" s="33" t="s">
        <v>282</v>
      </c>
      <c r="D649" s="49" t="s">
        <v>250</v>
      </c>
      <c r="E649" s="55" t="s">
        <v>554</v>
      </c>
      <c r="F649" s="160" t="s">
        <v>2768</v>
      </c>
      <c r="G649" s="29" t="s">
        <v>556</v>
      </c>
      <c r="H649" s="33" t="s">
        <v>115</v>
      </c>
      <c r="I649" s="32">
        <v>10738.96</v>
      </c>
      <c r="J649" s="32">
        <v>10738.96</v>
      </c>
      <c r="K649" s="172"/>
      <c r="L649" s="173">
        <v>4295.58</v>
      </c>
      <c r="M649" s="173">
        <v>6443.38</v>
      </c>
      <c r="N649" s="32"/>
      <c r="O649" s="32"/>
      <c r="P649" s="32"/>
      <c r="Q649" s="33" t="s">
        <v>231</v>
      </c>
    </row>
    <row r="650" s="7" customFormat="1" ht="47" customHeight="1" spans="1:17">
      <c r="A650" s="57" t="s">
        <v>2769</v>
      </c>
      <c r="B650" s="127" t="s">
        <v>24</v>
      </c>
      <c r="C650" s="58" t="s">
        <v>819</v>
      </c>
      <c r="D650" s="29" t="s">
        <v>250</v>
      </c>
      <c r="E650" s="29" t="s">
        <v>554</v>
      </c>
      <c r="F650" s="53" t="s">
        <v>555</v>
      </c>
      <c r="G650" s="29" t="s">
        <v>556</v>
      </c>
      <c r="H650" s="29" t="s">
        <v>378</v>
      </c>
      <c r="I650" s="58">
        <f t="shared" ref="I650:I653" si="124">SUM(J650,N650,O650,P650)</f>
        <v>2159.98</v>
      </c>
      <c r="J650" s="58">
        <f t="shared" si="122"/>
        <v>2159.98</v>
      </c>
      <c r="K650" s="58"/>
      <c r="L650" s="58">
        <v>2159.98</v>
      </c>
      <c r="M650" s="58"/>
      <c r="N650" s="58"/>
      <c r="O650" s="58"/>
      <c r="P650" s="58"/>
      <c r="Q650" s="68" t="s">
        <v>231</v>
      </c>
    </row>
    <row r="651" s="7" customFormat="1" ht="45" customHeight="1" spans="1:17">
      <c r="A651" s="57" t="s">
        <v>2770</v>
      </c>
      <c r="B651" s="127" t="s">
        <v>24</v>
      </c>
      <c r="C651" s="58" t="s">
        <v>819</v>
      </c>
      <c r="D651" s="29" t="s">
        <v>250</v>
      </c>
      <c r="E651" s="29" t="s">
        <v>554</v>
      </c>
      <c r="F651" s="53" t="s">
        <v>558</v>
      </c>
      <c r="G651" s="29" t="s">
        <v>556</v>
      </c>
      <c r="H651" s="29" t="s">
        <v>378</v>
      </c>
      <c r="I651" s="58">
        <f t="shared" si="124"/>
        <v>7969.21</v>
      </c>
      <c r="J651" s="58">
        <f t="shared" si="122"/>
        <v>7969.21</v>
      </c>
      <c r="K651" s="58"/>
      <c r="L651" s="58">
        <v>3583.68</v>
      </c>
      <c r="M651" s="58">
        <v>4385.53</v>
      </c>
      <c r="N651" s="58"/>
      <c r="O651" s="58"/>
      <c r="P651" s="58"/>
      <c r="Q651" s="68" t="s">
        <v>231</v>
      </c>
    </row>
    <row r="652" s="7" customFormat="1" ht="36" customHeight="1" spans="1:17">
      <c r="A652" s="57" t="s">
        <v>2771</v>
      </c>
      <c r="B652" s="127" t="s">
        <v>24</v>
      </c>
      <c r="C652" s="58" t="s">
        <v>819</v>
      </c>
      <c r="D652" s="29" t="s">
        <v>250</v>
      </c>
      <c r="E652" s="29" t="s">
        <v>554</v>
      </c>
      <c r="F652" s="53" t="s">
        <v>561</v>
      </c>
      <c r="G652" s="29" t="s">
        <v>556</v>
      </c>
      <c r="H652" s="29" t="s">
        <v>378</v>
      </c>
      <c r="I652" s="58">
        <f t="shared" si="124"/>
        <v>1769.04</v>
      </c>
      <c r="J652" s="58">
        <f t="shared" si="122"/>
        <v>1769.04</v>
      </c>
      <c r="K652" s="58"/>
      <c r="L652" s="58">
        <v>1317.22</v>
      </c>
      <c r="M652" s="58">
        <v>451.82</v>
      </c>
      <c r="N652" s="58"/>
      <c r="O652" s="58"/>
      <c r="P652" s="58"/>
      <c r="Q652" s="68" t="s">
        <v>231</v>
      </c>
    </row>
    <row r="653" s="7" customFormat="1" ht="45" customHeight="1" spans="1:17">
      <c r="A653" s="57" t="s">
        <v>2772</v>
      </c>
      <c r="B653" s="127" t="s">
        <v>24</v>
      </c>
      <c r="C653" s="58" t="s">
        <v>819</v>
      </c>
      <c r="D653" s="29" t="s">
        <v>250</v>
      </c>
      <c r="E653" s="29" t="s">
        <v>554</v>
      </c>
      <c r="F653" s="53" t="s">
        <v>563</v>
      </c>
      <c r="G653" s="29" t="s">
        <v>556</v>
      </c>
      <c r="H653" s="29" t="s">
        <v>378</v>
      </c>
      <c r="I653" s="58">
        <f t="shared" si="124"/>
        <v>1389.99</v>
      </c>
      <c r="J653" s="58">
        <f t="shared" si="122"/>
        <v>1389.99</v>
      </c>
      <c r="K653" s="58">
        <v>1389.99</v>
      </c>
      <c r="L653" s="58"/>
      <c r="M653" s="58"/>
      <c r="N653" s="58"/>
      <c r="O653" s="58"/>
      <c r="P653" s="58"/>
      <c r="Q653" s="68" t="s">
        <v>231</v>
      </c>
    </row>
    <row r="654" s="6" customFormat="1" ht="21" customHeight="1" spans="1:17">
      <c r="A654" s="159" t="s">
        <v>2773</v>
      </c>
      <c r="B654" s="127">
        <v>1</v>
      </c>
      <c r="C654" s="33" t="s">
        <v>282</v>
      </c>
      <c r="D654" s="49" t="s">
        <v>250</v>
      </c>
      <c r="E654" s="55" t="s">
        <v>554</v>
      </c>
      <c r="F654" s="160" t="s">
        <v>2774</v>
      </c>
      <c r="G654" s="158">
        <v>2019</v>
      </c>
      <c r="H654" s="33" t="s">
        <v>115</v>
      </c>
      <c r="I654" s="32">
        <f t="shared" ref="I654:I659" si="125">SUM(J654,N654:P654)</f>
        <v>7799.99</v>
      </c>
      <c r="J654" s="32">
        <f t="shared" ref="J654:J659" si="126">SUM(K654:M654)</f>
        <v>7799.99</v>
      </c>
      <c r="K654" s="172"/>
      <c r="L654" s="173">
        <v>3120</v>
      </c>
      <c r="M654" s="173">
        <v>4679.99</v>
      </c>
      <c r="N654" s="32"/>
      <c r="O654" s="32"/>
      <c r="P654" s="32"/>
      <c r="Q654" s="33" t="s">
        <v>231</v>
      </c>
    </row>
    <row r="655" s="6" customFormat="1" ht="9.5" spans="1:17">
      <c r="A655" s="31" t="s">
        <v>256</v>
      </c>
      <c r="B655" s="47"/>
      <c r="C655" s="33"/>
      <c r="D655" s="49" t="s">
        <v>257</v>
      </c>
      <c r="E655" s="55"/>
      <c r="F655" s="100"/>
      <c r="G655" s="56"/>
      <c r="H655" s="56" t="s">
        <v>24</v>
      </c>
      <c r="I655" s="32">
        <f t="shared" si="125"/>
        <v>0</v>
      </c>
      <c r="J655" s="32">
        <f t="shared" si="126"/>
        <v>0</v>
      </c>
      <c r="K655" s="32"/>
      <c r="L655" s="32"/>
      <c r="M655" s="32"/>
      <c r="N655" s="32"/>
      <c r="O655" s="32"/>
      <c r="P655" s="32"/>
      <c r="Q655" s="33"/>
    </row>
    <row r="656" s="6" customFormat="1" ht="9.5" spans="1:17">
      <c r="A656" s="31" t="s">
        <v>259</v>
      </c>
      <c r="B656" s="47"/>
      <c r="C656" s="33"/>
      <c r="D656" s="49"/>
      <c r="E656" s="55"/>
      <c r="F656" s="100"/>
      <c r="G656" s="56"/>
      <c r="H656" s="56" t="s">
        <v>24</v>
      </c>
      <c r="I656" s="32">
        <f t="shared" si="125"/>
        <v>2251.08</v>
      </c>
      <c r="J656" s="32">
        <f t="shared" si="126"/>
        <v>2251.08</v>
      </c>
      <c r="K656" s="32">
        <f t="shared" ref="K656:P656" si="127">K657+K658+K660</f>
        <v>2040.468</v>
      </c>
      <c r="L656" s="32">
        <f t="shared" si="127"/>
        <v>210.612</v>
      </c>
      <c r="M656" s="32">
        <f t="shared" si="127"/>
        <v>0</v>
      </c>
      <c r="N656" s="32">
        <f t="shared" si="127"/>
        <v>0</v>
      </c>
      <c r="O656" s="32">
        <f t="shared" si="127"/>
        <v>0</v>
      </c>
      <c r="P656" s="32">
        <f t="shared" si="127"/>
        <v>0</v>
      </c>
      <c r="Q656" s="33"/>
    </row>
    <row r="657" s="6" customFormat="1" ht="9.5" spans="1:17">
      <c r="A657" s="31" t="s">
        <v>260</v>
      </c>
      <c r="B657" s="47"/>
      <c r="C657" s="33"/>
      <c r="D657" s="49" t="s">
        <v>30</v>
      </c>
      <c r="E657" s="55"/>
      <c r="F657" s="100"/>
      <c r="G657" s="56"/>
      <c r="H657" s="56" t="s">
        <v>24</v>
      </c>
      <c r="I657" s="32">
        <f t="shared" si="125"/>
        <v>0</v>
      </c>
      <c r="J657" s="32">
        <f t="shared" si="126"/>
        <v>0</v>
      </c>
      <c r="K657" s="32"/>
      <c r="L657" s="32"/>
      <c r="M657" s="32"/>
      <c r="N657" s="32"/>
      <c r="O657" s="32"/>
      <c r="P657" s="32"/>
      <c r="Q657" s="33"/>
    </row>
    <row r="658" s="6" customFormat="1" ht="17" customHeight="1" spans="1:17">
      <c r="A658" s="31" t="s">
        <v>261</v>
      </c>
      <c r="B658" s="32">
        <f>SUM(B659)</f>
        <v>0</v>
      </c>
      <c r="C658" s="33"/>
      <c r="D658" s="49" t="s">
        <v>30</v>
      </c>
      <c r="E658" s="55"/>
      <c r="F658" s="100"/>
      <c r="G658" s="56"/>
      <c r="H658" s="56" t="s">
        <v>24</v>
      </c>
      <c r="I658" s="32">
        <f t="shared" si="125"/>
        <v>2251.08</v>
      </c>
      <c r="J658" s="32">
        <f t="shared" si="126"/>
        <v>2251.08</v>
      </c>
      <c r="K658" s="32">
        <f t="shared" ref="K658:P658" si="128">SUM(K659)</f>
        <v>2040.468</v>
      </c>
      <c r="L658" s="32">
        <f t="shared" si="128"/>
        <v>210.612</v>
      </c>
      <c r="M658" s="32">
        <f t="shared" si="128"/>
        <v>0</v>
      </c>
      <c r="N658" s="32">
        <f t="shared" si="128"/>
        <v>0</v>
      </c>
      <c r="O658" s="32">
        <f t="shared" si="128"/>
        <v>0</v>
      </c>
      <c r="P658" s="32">
        <f t="shared" si="128"/>
        <v>0</v>
      </c>
      <c r="Q658" s="33"/>
    </row>
    <row r="659" s="7" customFormat="1" ht="47" customHeight="1" spans="1:17">
      <c r="A659" s="53" t="s">
        <v>830</v>
      </c>
      <c r="B659" s="127" t="s">
        <v>24</v>
      </c>
      <c r="C659" s="127" t="s">
        <v>819</v>
      </c>
      <c r="D659" s="127" t="s">
        <v>30</v>
      </c>
      <c r="E659" s="127" t="s">
        <v>24</v>
      </c>
      <c r="F659" s="53" t="s">
        <v>565</v>
      </c>
      <c r="G659" s="43"/>
      <c r="H659" s="161" t="s">
        <v>378</v>
      </c>
      <c r="I659" s="58">
        <f t="shared" si="125"/>
        <v>2251.08</v>
      </c>
      <c r="J659" s="58">
        <f t="shared" si="126"/>
        <v>2251.08</v>
      </c>
      <c r="K659" s="58">
        <v>2040.468</v>
      </c>
      <c r="L659" s="58">
        <v>210.612</v>
      </c>
      <c r="M659" s="58"/>
      <c r="N659" s="58"/>
      <c r="O659" s="58"/>
      <c r="P659" s="58"/>
      <c r="Q659" s="29" t="s">
        <v>231</v>
      </c>
    </row>
    <row r="660" s="6" customFormat="1" ht="9.5" spans="1:17">
      <c r="A660" s="31" t="s">
        <v>262</v>
      </c>
      <c r="B660" s="47"/>
      <c r="C660" s="33"/>
      <c r="D660" s="49" t="s">
        <v>30</v>
      </c>
      <c r="E660" s="55"/>
      <c r="F660" s="100"/>
      <c r="G660" s="56"/>
      <c r="H660" s="56" t="s">
        <v>24</v>
      </c>
      <c r="I660" s="32">
        <f t="shared" ref="I660:I684" si="129">SUM(J660,N660:P660)</f>
        <v>0</v>
      </c>
      <c r="J660" s="32">
        <f t="shared" ref="J660:J684" si="130">SUM(K660:M660)</f>
        <v>0</v>
      </c>
      <c r="K660" s="32"/>
      <c r="L660" s="32"/>
      <c r="M660" s="32"/>
      <c r="N660" s="32"/>
      <c r="O660" s="32"/>
      <c r="P660" s="32"/>
      <c r="Q660" s="33"/>
    </row>
    <row r="661" s="6" customFormat="1" ht="9.5" spans="1:17">
      <c r="A661" s="31" t="s">
        <v>263</v>
      </c>
      <c r="B661" s="32">
        <f>B662+B663+B664+B665+B674+B676+B677</f>
        <v>8</v>
      </c>
      <c r="C661" s="33"/>
      <c r="D661" s="49"/>
      <c r="E661" s="55"/>
      <c r="F661" s="100"/>
      <c r="G661" s="56"/>
      <c r="H661" s="56" t="s">
        <v>24</v>
      </c>
      <c r="I661" s="32">
        <f t="shared" si="129"/>
        <v>5514.32</v>
      </c>
      <c r="J661" s="32">
        <f t="shared" si="130"/>
        <v>5514.32</v>
      </c>
      <c r="K661" s="32">
        <f t="shared" ref="K661:P661" si="131">K662+K663+K664+K665+K674+K676+K677</f>
        <v>833</v>
      </c>
      <c r="L661" s="32">
        <f t="shared" si="131"/>
        <v>90</v>
      </c>
      <c r="M661" s="32">
        <f t="shared" si="131"/>
        <v>4591.32</v>
      </c>
      <c r="N661" s="32">
        <f t="shared" si="131"/>
        <v>0</v>
      </c>
      <c r="O661" s="32">
        <f t="shared" si="131"/>
        <v>0</v>
      </c>
      <c r="P661" s="32">
        <f t="shared" si="131"/>
        <v>0</v>
      </c>
      <c r="Q661" s="33"/>
    </row>
    <row r="662" s="6" customFormat="1" ht="9.5" spans="1:17">
      <c r="A662" s="31" t="s">
        <v>264</v>
      </c>
      <c r="B662" s="47"/>
      <c r="C662" s="33"/>
      <c r="D662" s="49" t="s">
        <v>250</v>
      </c>
      <c r="E662" s="55"/>
      <c r="F662" s="100"/>
      <c r="G662" s="56"/>
      <c r="H662" s="56" t="s">
        <v>24</v>
      </c>
      <c r="I662" s="32">
        <f t="shared" si="129"/>
        <v>0</v>
      </c>
      <c r="J662" s="32">
        <f t="shared" si="130"/>
        <v>0</v>
      </c>
      <c r="K662" s="32"/>
      <c r="L662" s="32"/>
      <c r="M662" s="32"/>
      <c r="N662" s="32"/>
      <c r="O662" s="32"/>
      <c r="P662" s="32"/>
      <c r="Q662" s="33"/>
    </row>
    <row r="663" s="6" customFormat="1" ht="16" customHeight="1" spans="1:17">
      <c r="A663" s="31" t="s">
        <v>265</v>
      </c>
      <c r="B663" s="47"/>
      <c r="C663" s="33"/>
      <c r="D663" s="49" t="s">
        <v>250</v>
      </c>
      <c r="E663" s="55"/>
      <c r="F663" s="100"/>
      <c r="G663" s="56"/>
      <c r="H663" s="56" t="s">
        <v>24</v>
      </c>
      <c r="I663" s="32">
        <f t="shared" si="129"/>
        <v>0</v>
      </c>
      <c r="J663" s="32">
        <f t="shared" si="130"/>
        <v>0</v>
      </c>
      <c r="K663" s="32"/>
      <c r="L663" s="32"/>
      <c r="M663" s="32"/>
      <c r="N663" s="32"/>
      <c r="O663" s="32"/>
      <c r="P663" s="32"/>
      <c r="Q663" s="33"/>
    </row>
    <row r="664" s="81" customFormat="1" ht="25" customHeight="1" spans="1:17">
      <c r="A664" s="31" t="s">
        <v>266</v>
      </c>
      <c r="B664" s="47"/>
      <c r="C664" s="33"/>
      <c r="D664" s="49" t="s">
        <v>250</v>
      </c>
      <c r="E664" s="55"/>
      <c r="F664" s="100"/>
      <c r="G664" s="56"/>
      <c r="H664" s="56" t="s">
        <v>24</v>
      </c>
      <c r="I664" s="32">
        <f t="shared" si="129"/>
        <v>0</v>
      </c>
      <c r="J664" s="32">
        <f t="shared" si="130"/>
        <v>0</v>
      </c>
      <c r="K664" s="32"/>
      <c r="L664" s="32"/>
      <c r="M664" s="32"/>
      <c r="N664" s="32"/>
      <c r="O664" s="32"/>
      <c r="P664" s="32"/>
      <c r="Q664" s="33"/>
    </row>
    <row r="665" s="81" customFormat="1" ht="22" customHeight="1" spans="1:17">
      <c r="A665" s="31" t="s">
        <v>267</v>
      </c>
      <c r="B665" s="32">
        <f>SUM(B666:B673)</f>
        <v>8</v>
      </c>
      <c r="C665" s="33"/>
      <c r="D665" s="49" t="s">
        <v>250</v>
      </c>
      <c r="E665" s="55"/>
      <c r="F665" s="100"/>
      <c r="G665" s="56"/>
      <c r="H665" s="56" t="s">
        <v>24</v>
      </c>
      <c r="I665" s="32">
        <f t="shared" si="129"/>
        <v>2944.32</v>
      </c>
      <c r="J665" s="32">
        <f t="shared" si="130"/>
        <v>2944.32</v>
      </c>
      <c r="K665" s="32">
        <f t="shared" ref="K665:P665" si="132">SUM(K666:K673)</f>
        <v>833</v>
      </c>
      <c r="L665" s="32">
        <f t="shared" si="132"/>
        <v>90</v>
      </c>
      <c r="M665" s="32">
        <f t="shared" si="132"/>
        <v>2021.32</v>
      </c>
      <c r="N665" s="32">
        <f t="shared" si="132"/>
        <v>0</v>
      </c>
      <c r="O665" s="32">
        <f t="shared" si="132"/>
        <v>0</v>
      </c>
      <c r="P665" s="32">
        <f t="shared" si="132"/>
        <v>0</v>
      </c>
      <c r="Q665" s="33"/>
    </row>
    <row r="666" s="81" customFormat="1" ht="25" customHeight="1" spans="1:17">
      <c r="A666" s="162" t="s">
        <v>2775</v>
      </c>
      <c r="B666" s="127">
        <v>1</v>
      </c>
      <c r="C666" s="33" t="s">
        <v>306</v>
      </c>
      <c r="D666" s="49" t="s">
        <v>250</v>
      </c>
      <c r="E666" s="55" t="s">
        <v>2154</v>
      </c>
      <c r="F666" s="163" t="s">
        <v>837</v>
      </c>
      <c r="G666" s="158">
        <v>2019</v>
      </c>
      <c r="H666" s="34" t="s">
        <v>115</v>
      </c>
      <c r="I666" s="32">
        <f t="shared" si="129"/>
        <v>382.09</v>
      </c>
      <c r="J666" s="32">
        <f t="shared" si="130"/>
        <v>382.09</v>
      </c>
      <c r="K666" s="174">
        <v>119</v>
      </c>
      <c r="L666" s="175"/>
      <c r="M666" s="174">
        <v>263.09</v>
      </c>
      <c r="N666" s="32"/>
      <c r="O666" s="32"/>
      <c r="P666" s="32"/>
      <c r="Q666" s="33" t="s">
        <v>231</v>
      </c>
    </row>
    <row r="667" s="81" customFormat="1" ht="25" customHeight="1" spans="1:17">
      <c r="A667" s="162" t="s">
        <v>2776</v>
      </c>
      <c r="B667" s="127">
        <v>1</v>
      </c>
      <c r="C667" s="33" t="s">
        <v>306</v>
      </c>
      <c r="D667" s="49" t="s">
        <v>250</v>
      </c>
      <c r="E667" s="55" t="s">
        <v>2154</v>
      </c>
      <c r="F667" s="163" t="s">
        <v>837</v>
      </c>
      <c r="G667" s="158">
        <v>2019</v>
      </c>
      <c r="H667" s="34" t="s">
        <v>115</v>
      </c>
      <c r="I667" s="32">
        <f t="shared" si="129"/>
        <v>453.66</v>
      </c>
      <c r="J667" s="32">
        <f t="shared" si="130"/>
        <v>453.66</v>
      </c>
      <c r="K667" s="174">
        <v>119</v>
      </c>
      <c r="L667" s="175"/>
      <c r="M667" s="174">
        <v>334.66</v>
      </c>
      <c r="N667" s="32"/>
      <c r="O667" s="32"/>
      <c r="P667" s="32"/>
      <c r="Q667" s="33" t="s">
        <v>231</v>
      </c>
    </row>
    <row r="668" s="81" customFormat="1" ht="25" customHeight="1" spans="1:17">
      <c r="A668" s="162" t="s">
        <v>2777</v>
      </c>
      <c r="B668" s="127">
        <v>1</v>
      </c>
      <c r="C668" s="33" t="s">
        <v>306</v>
      </c>
      <c r="D668" s="49" t="s">
        <v>250</v>
      </c>
      <c r="E668" s="55" t="s">
        <v>2154</v>
      </c>
      <c r="F668" s="163" t="s">
        <v>837</v>
      </c>
      <c r="G668" s="158">
        <v>2019</v>
      </c>
      <c r="H668" s="34" t="s">
        <v>115</v>
      </c>
      <c r="I668" s="32">
        <f t="shared" si="129"/>
        <v>485.73</v>
      </c>
      <c r="J668" s="32">
        <f t="shared" si="130"/>
        <v>485.73</v>
      </c>
      <c r="K668" s="174">
        <v>119</v>
      </c>
      <c r="L668" s="175"/>
      <c r="M668" s="174">
        <v>366.73</v>
      </c>
      <c r="N668" s="32"/>
      <c r="O668" s="32"/>
      <c r="P668" s="32"/>
      <c r="Q668" s="33" t="s">
        <v>231</v>
      </c>
    </row>
    <row r="669" s="81" customFormat="1" ht="25" customHeight="1" spans="1:17">
      <c r="A669" s="162" t="s">
        <v>2778</v>
      </c>
      <c r="B669" s="127">
        <v>1</v>
      </c>
      <c r="C669" s="33" t="s">
        <v>306</v>
      </c>
      <c r="D669" s="49" t="s">
        <v>250</v>
      </c>
      <c r="E669" s="55" t="s">
        <v>2154</v>
      </c>
      <c r="F669" s="163" t="s">
        <v>837</v>
      </c>
      <c r="G669" s="158">
        <v>2019</v>
      </c>
      <c r="H669" s="34" t="s">
        <v>115</v>
      </c>
      <c r="I669" s="32">
        <f t="shared" si="129"/>
        <v>312.08</v>
      </c>
      <c r="J669" s="32">
        <f t="shared" si="130"/>
        <v>312.08</v>
      </c>
      <c r="K669" s="174">
        <v>119</v>
      </c>
      <c r="L669" s="175"/>
      <c r="M669" s="174">
        <v>193.08</v>
      </c>
      <c r="N669" s="32"/>
      <c r="O669" s="32"/>
      <c r="P669" s="32"/>
      <c r="Q669" s="33" t="s">
        <v>231</v>
      </c>
    </row>
    <row r="670" s="81" customFormat="1" ht="25" customHeight="1" spans="1:17">
      <c r="A670" s="162" t="s">
        <v>2779</v>
      </c>
      <c r="B670" s="127">
        <v>1</v>
      </c>
      <c r="C670" s="33" t="s">
        <v>306</v>
      </c>
      <c r="D670" s="49" t="s">
        <v>250</v>
      </c>
      <c r="E670" s="55" t="s">
        <v>2154</v>
      </c>
      <c r="F670" s="163" t="s">
        <v>835</v>
      </c>
      <c r="G670" s="158">
        <v>2019</v>
      </c>
      <c r="H670" s="34" t="s">
        <v>115</v>
      </c>
      <c r="I670" s="32">
        <f t="shared" si="129"/>
        <v>386.57</v>
      </c>
      <c r="J670" s="32">
        <f t="shared" si="130"/>
        <v>386.57</v>
      </c>
      <c r="K670" s="174">
        <v>119</v>
      </c>
      <c r="L670" s="175"/>
      <c r="M670" s="174">
        <v>267.57</v>
      </c>
      <c r="N670" s="32"/>
      <c r="O670" s="32"/>
      <c r="P670" s="32"/>
      <c r="Q670" s="33" t="s">
        <v>231</v>
      </c>
    </row>
    <row r="671" s="81" customFormat="1" ht="25" customHeight="1" spans="1:17">
      <c r="A671" s="162" t="s">
        <v>2780</v>
      </c>
      <c r="B671" s="127">
        <v>1</v>
      </c>
      <c r="C671" s="33" t="s">
        <v>306</v>
      </c>
      <c r="D671" s="49" t="s">
        <v>250</v>
      </c>
      <c r="E671" s="55" t="s">
        <v>2154</v>
      </c>
      <c r="F671" s="163" t="s">
        <v>835</v>
      </c>
      <c r="G671" s="158">
        <v>2019</v>
      </c>
      <c r="H671" s="34" t="s">
        <v>115</v>
      </c>
      <c r="I671" s="32">
        <f t="shared" si="129"/>
        <v>288.72</v>
      </c>
      <c r="J671" s="32">
        <f t="shared" si="130"/>
        <v>288.72</v>
      </c>
      <c r="K671" s="174">
        <v>119</v>
      </c>
      <c r="L671" s="175"/>
      <c r="M671" s="174">
        <v>169.72</v>
      </c>
      <c r="N671" s="32"/>
      <c r="O671" s="32"/>
      <c r="P671" s="32"/>
      <c r="Q671" s="33" t="s">
        <v>231</v>
      </c>
    </row>
    <row r="672" s="6" customFormat="1" ht="21" customHeight="1" spans="1:17">
      <c r="A672" s="162" t="s">
        <v>2781</v>
      </c>
      <c r="B672" s="127">
        <v>1</v>
      </c>
      <c r="C672" s="33" t="s">
        <v>306</v>
      </c>
      <c r="D672" s="49" t="s">
        <v>250</v>
      </c>
      <c r="E672" s="55" t="s">
        <v>2154</v>
      </c>
      <c r="F672" s="163" t="s">
        <v>835</v>
      </c>
      <c r="G672" s="158">
        <v>2019</v>
      </c>
      <c r="H672" s="34" t="s">
        <v>115</v>
      </c>
      <c r="I672" s="32">
        <f t="shared" si="129"/>
        <v>356.52</v>
      </c>
      <c r="J672" s="32">
        <f t="shared" si="130"/>
        <v>356.52</v>
      </c>
      <c r="K672" s="174">
        <v>119</v>
      </c>
      <c r="L672" s="175"/>
      <c r="M672" s="174">
        <v>237.52</v>
      </c>
      <c r="N672" s="32"/>
      <c r="O672" s="32"/>
      <c r="P672" s="32"/>
      <c r="Q672" s="33" t="s">
        <v>231</v>
      </c>
    </row>
    <row r="673" s="77" customFormat="1" ht="21" customHeight="1" spans="1:17">
      <c r="A673" s="162" t="s">
        <v>2782</v>
      </c>
      <c r="B673" s="127">
        <v>1</v>
      </c>
      <c r="C673" s="33" t="s">
        <v>306</v>
      </c>
      <c r="D673" s="49" t="s">
        <v>250</v>
      </c>
      <c r="E673" s="55" t="s">
        <v>2154</v>
      </c>
      <c r="F673" s="163" t="s">
        <v>835</v>
      </c>
      <c r="G673" s="158">
        <v>2019</v>
      </c>
      <c r="H673" s="34" t="s">
        <v>115</v>
      </c>
      <c r="I673" s="32">
        <f t="shared" si="129"/>
        <v>278.95</v>
      </c>
      <c r="J673" s="32">
        <f t="shared" si="130"/>
        <v>278.95</v>
      </c>
      <c r="K673" s="175"/>
      <c r="L673" s="174">
        <v>90</v>
      </c>
      <c r="M673" s="174">
        <v>188.95</v>
      </c>
      <c r="N673" s="32"/>
      <c r="O673" s="32"/>
      <c r="P673" s="32"/>
      <c r="Q673" s="33" t="s">
        <v>231</v>
      </c>
    </row>
    <row r="674" s="6" customFormat="1" ht="15" customHeight="1" spans="1:17">
      <c r="A674" s="31" t="s">
        <v>269</v>
      </c>
      <c r="B674" s="47"/>
      <c r="C674" s="33"/>
      <c r="D674" s="49" t="s">
        <v>270</v>
      </c>
      <c r="E674" s="55"/>
      <c r="F674" s="100"/>
      <c r="G674" s="56"/>
      <c r="H674" s="56" t="s">
        <v>24</v>
      </c>
      <c r="I674" s="32">
        <f t="shared" si="129"/>
        <v>2570</v>
      </c>
      <c r="J674" s="32">
        <f t="shared" si="130"/>
        <v>2570</v>
      </c>
      <c r="K674" s="32">
        <f t="shared" ref="K674:P674" si="133">K675</f>
        <v>0</v>
      </c>
      <c r="L674" s="32">
        <f t="shared" si="133"/>
        <v>0</v>
      </c>
      <c r="M674" s="32">
        <f t="shared" si="133"/>
        <v>2570</v>
      </c>
      <c r="N674" s="32">
        <f t="shared" si="133"/>
        <v>0</v>
      </c>
      <c r="O674" s="32">
        <f t="shared" si="133"/>
        <v>0</v>
      </c>
      <c r="P674" s="32">
        <f t="shared" si="133"/>
        <v>0</v>
      </c>
      <c r="Q674" s="33"/>
    </row>
    <row r="675" s="6" customFormat="1" ht="15" customHeight="1" spans="1:17">
      <c r="A675" s="31" t="s">
        <v>2783</v>
      </c>
      <c r="B675" s="127">
        <v>1</v>
      </c>
      <c r="C675" s="33" t="s">
        <v>282</v>
      </c>
      <c r="D675" s="49" t="s">
        <v>270</v>
      </c>
      <c r="E675" s="164">
        <v>15.29</v>
      </c>
      <c r="F675" s="53" t="s">
        <v>2784</v>
      </c>
      <c r="G675" s="158">
        <v>2019</v>
      </c>
      <c r="H675" s="33" t="s">
        <v>115</v>
      </c>
      <c r="I675" s="32">
        <f t="shared" si="129"/>
        <v>2570</v>
      </c>
      <c r="J675" s="32">
        <f t="shared" si="130"/>
        <v>2570</v>
      </c>
      <c r="K675" s="32"/>
      <c r="L675" s="32"/>
      <c r="M675" s="121">
        <v>2570</v>
      </c>
      <c r="N675" s="32"/>
      <c r="O675" s="32"/>
      <c r="P675" s="32"/>
      <c r="Q675" s="33" t="s">
        <v>231</v>
      </c>
    </row>
    <row r="676" s="6" customFormat="1" ht="15" customHeight="1" spans="1:17">
      <c r="A676" s="31" t="s">
        <v>272</v>
      </c>
      <c r="B676" s="47"/>
      <c r="C676" s="33"/>
      <c r="D676" s="49" t="s">
        <v>273</v>
      </c>
      <c r="E676" s="55"/>
      <c r="F676" s="100"/>
      <c r="G676" s="56"/>
      <c r="H676" s="56" t="s">
        <v>24</v>
      </c>
      <c r="I676" s="32">
        <f t="shared" si="129"/>
        <v>0</v>
      </c>
      <c r="J676" s="32">
        <f t="shared" si="130"/>
        <v>0</v>
      </c>
      <c r="K676" s="32"/>
      <c r="L676" s="32"/>
      <c r="M676" s="32"/>
      <c r="N676" s="32"/>
      <c r="O676" s="32"/>
      <c r="P676" s="32"/>
      <c r="Q676" s="33"/>
    </row>
    <row r="677" s="6" customFormat="1" ht="15" customHeight="1" spans="1:17">
      <c r="A677" s="31" t="s">
        <v>274</v>
      </c>
      <c r="B677" s="47"/>
      <c r="C677" s="33"/>
      <c r="D677" s="49" t="s">
        <v>77</v>
      </c>
      <c r="E677" s="55"/>
      <c r="F677" s="100"/>
      <c r="G677" s="56"/>
      <c r="H677" s="56" t="s">
        <v>24</v>
      </c>
      <c r="I677" s="32">
        <f t="shared" si="129"/>
        <v>0</v>
      </c>
      <c r="J677" s="32">
        <f t="shared" si="130"/>
        <v>0</v>
      </c>
      <c r="K677" s="32"/>
      <c r="L677" s="32"/>
      <c r="M677" s="32"/>
      <c r="N677" s="32"/>
      <c r="O677" s="32"/>
      <c r="P677" s="32"/>
      <c r="Q677" s="33"/>
    </row>
    <row r="678" s="6" customFormat="1" ht="15" customHeight="1" spans="1:17">
      <c r="A678" s="31" t="s">
        <v>275</v>
      </c>
      <c r="B678" s="47"/>
      <c r="C678" s="33"/>
      <c r="D678" s="49"/>
      <c r="E678" s="55"/>
      <c r="F678" s="100"/>
      <c r="G678" s="56"/>
      <c r="H678" s="56" t="s">
        <v>24</v>
      </c>
      <c r="I678" s="32">
        <f t="shared" si="129"/>
        <v>0</v>
      </c>
      <c r="J678" s="32">
        <f t="shared" si="130"/>
        <v>0</v>
      </c>
      <c r="K678" s="32"/>
      <c r="L678" s="32"/>
      <c r="M678" s="32"/>
      <c r="N678" s="32"/>
      <c r="O678" s="32"/>
      <c r="P678" s="32"/>
      <c r="Q678" s="33"/>
    </row>
    <row r="679" s="6" customFormat="1" ht="15" customHeight="1" spans="1:17">
      <c r="A679" s="31" t="s">
        <v>276</v>
      </c>
      <c r="B679" s="47"/>
      <c r="C679" s="33"/>
      <c r="D679" s="49" t="s">
        <v>77</v>
      </c>
      <c r="E679" s="55"/>
      <c r="F679" s="100"/>
      <c r="G679" s="56"/>
      <c r="H679" s="56" t="s">
        <v>24</v>
      </c>
      <c r="I679" s="32">
        <f t="shared" si="129"/>
        <v>0</v>
      </c>
      <c r="J679" s="32">
        <f t="shared" si="130"/>
        <v>0</v>
      </c>
      <c r="K679" s="32"/>
      <c r="L679" s="32"/>
      <c r="M679" s="32"/>
      <c r="N679" s="32"/>
      <c r="O679" s="32"/>
      <c r="P679" s="32"/>
      <c r="Q679" s="33"/>
    </row>
    <row r="680" s="6" customFormat="1" ht="15" customHeight="1" spans="1:17">
      <c r="A680" s="31" t="s">
        <v>277</v>
      </c>
      <c r="B680" s="47"/>
      <c r="C680" s="33"/>
      <c r="D680" s="49" t="s">
        <v>77</v>
      </c>
      <c r="E680" s="55"/>
      <c r="F680" s="100"/>
      <c r="G680" s="56"/>
      <c r="H680" s="56" t="s">
        <v>24</v>
      </c>
      <c r="I680" s="32">
        <f t="shared" si="129"/>
        <v>0</v>
      </c>
      <c r="J680" s="32">
        <f t="shared" si="130"/>
        <v>0</v>
      </c>
      <c r="K680" s="32"/>
      <c r="L680" s="32"/>
      <c r="M680" s="32"/>
      <c r="N680" s="32"/>
      <c r="O680" s="32"/>
      <c r="P680" s="32"/>
      <c r="Q680" s="33"/>
    </row>
    <row r="681" s="6" customFormat="1" ht="15" customHeight="1" spans="1:17">
      <c r="A681" s="31" t="s">
        <v>275</v>
      </c>
      <c r="B681" s="47"/>
      <c r="C681" s="33"/>
      <c r="D681" s="49"/>
      <c r="E681" s="55"/>
      <c r="F681" s="31"/>
      <c r="G681" s="34"/>
      <c r="H681" s="33" t="s">
        <v>24</v>
      </c>
      <c r="I681" s="32">
        <f t="shared" si="129"/>
        <v>0</v>
      </c>
      <c r="J681" s="32">
        <f t="shared" si="130"/>
        <v>0</v>
      </c>
      <c r="K681" s="32"/>
      <c r="L681" s="32"/>
      <c r="M681" s="32"/>
      <c r="N681" s="32"/>
      <c r="O681" s="32"/>
      <c r="P681" s="32"/>
      <c r="Q681" s="33"/>
    </row>
    <row r="682" s="6" customFormat="1" ht="15" customHeight="1" spans="1:17">
      <c r="A682" s="31" t="s">
        <v>276</v>
      </c>
      <c r="B682" s="47"/>
      <c r="C682" s="33"/>
      <c r="D682" s="49" t="s">
        <v>77</v>
      </c>
      <c r="E682" s="55"/>
      <c r="F682" s="31"/>
      <c r="G682" s="34"/>
      <c r="H682" s="33" t="s">
        <v>24</v>
      </c>
      <c r="I682" s="32">
        <f t="shared" si="129"/>
        <v>0</v>
      </c>
      <c r="J682" s="32">
        <f t="shared" si="130"/>
        <v>0</v>
      </c>
      <c r="K682" s="32"/>
      <c r="L682" s="32"/>
      <c r="M682" s="32"/>
      <c r="N682" s="32"/>
      <c r="O682" s="32"/>
      <c r="P682" s="32"/>
      <c r="Q682" s="33"/>
    </row>
    <row r="683" s="76" customFormat="1" spans="1:17">
      <c r="A683" s="31" t="s">
        <v>277</v>
      </c>
      <c r="B683" s="47"/>
      <c r="C683" s="33"/>
      <c r="D683" s="49" t="s">
        <v>77</v>
      </c>
      <c r="E683" s="55"/>
      <c r="F683" s="31"/>
      <c r="G683" s="34"/>
      <c r="H683" s="33" t="s">
        <v>24</v>
      </c>
      <c r="I683" s="32">
        <f t="shared" si="129"/>
        <v>0</v>
      </c>
      <c r="J683" s="32">
        <f t="shared" si="130"/>
        <v>0</v>
      </c>
      <c r="K683" s="32"/>
      <c r="L683" s="32"/>
      <c r="M683" s="32"/>
      <c r="N683" s="32"/>
      <c r="O683" s="32"/>
      <c r="P683" s="32"/>
      <c r="Q683" s="33"/>
    </row>
    <row r="684" s="76" customFormat="1" ht="31" customHeight="1" spans="1:17">
      <c r="A684" s="31" t="s">
        <v>278</v>
      </c>
      <c r="B684" s="47"/>
      <c r="C684" s="33"/>
      <c r="D684" s="49" t="s">
        <v>77</v>
      </c>
      <c r="E684" s="55"/>
      <c r="F684" s="31"/>
      <c r="G684" s="34"/>
      <c r="H684" s="33" t="s">
        <v>24</v>
      </c>
      <c r="I684" s="32">
        <f t="shared" si="129"/>
        <v>0</v>
      </c>
      <c r="J684" s="32">
        <f t="shared" si="130"/>
        <v>0</v>
      </c>
      <c r="K684" s="32"/>
      <c r="L684" s="32"/>
      <c r="M684" s="32"/>
      <c r="N684" s="32"/>
      <c r="O684" s="32"/>
      <c r="P684" s="32"/>
      <c r="Q684" s="33"/>
    </row>
    <row r="685" s="76" customFormat="1" spans="1:17">
      <c r="A685" s="165" t="s">
        <v>279</v>
      </c>
      <c r="B685" s="166"/>
      <c r="C685" s="167"/>
      <c r="D685" s="168"/>
      <c r="E685" s="169"/>
      <c r="F685" s="165"/>
      <c r="G685" s="167"/>
      <c r="H685" s="167"/>
      <c r="I685" s="71"/>
      <c r="J685" s="71"/>
      <c r="K685" s="176"/>
      <c r="L685" s="176"/>
      <c r="M685" s="176"/>
      <c r="N685" s="176"/>
      <c r="O685" s="176"/>
      <c r="P685" s="176"/>
      <c r="Q685" s="167"/>
    </row>
    <row r="686" s="76" customFormat="1" spans="1:17">
      <c r="A686" s="8"/>
      <c r="B686" s="82"/>
      <c r="C686" s="10"/>
      <c r="D686" s="11"/>
      <c r="E686" s="83"/>
      <c r="F686" s="12"/>
      <c r="G686" s="10"/>
      <c r="H686" s="10"/>
      <c r="I686" s="13"/>
      <c r="J686" s="13"/>
      <c r="K686" s="13"/>
      <c r="L686" s="13"/>
      <c r="M686" s="13"/>
      <c r="N686" s="13"/>
      <c r="O686" s="13"/>
      <c r="P686" s="13"/>
      <c r="Q686" s="10"/>
    </row>
    <row r="687" s="76" customFormat="1" spans="1:17">
      <c r="A687" s="8"/>
      <c r="B687" s="82"/>
      <c r="C687" s="10"/>
      <c r="D687" s="11"/>
      <c r="E687" s="83"/>
      <c r="F687" s="12"/>
      <c r="G687" s="10"/>
      <c r="H687" s="10"/>
      <c r="I687" s="13"/>
      <c r="J687" s="13"/>
      <c r="K687" s="13"/>
      <c r="L687" s="13"/>
      <c r="M687" s="13"/>
      <c r="N687" s="13"/>
      <c r="O687" s="13"/>
      <c r="P687" s="13"/>
      <c r="Q687" s="10"/>
    </row>
    <row r="688" s="76" customFormat="1" spans="1:17">
      <c r="A688" s="8"/>
      <c r="B688" s="82"/>
      <c r="C688" s="10"/>
      <c r="D688" s="11"/>
      <c r="E688" s="83"/>
      <c r="F688" s="12"/>
      <c r="G688" s="10"/>
      <c r="H688" s="10"/>
      <c r="I688" s="13"/>
      <c r="J688" s="13"/>
      <c r="K688" s="13"/>
      <c r="L688" s="13"/>
      <c r="M688" s="13"/>
      <c r="N688" s="13"/>
      <c r="O688" s="13"/>
      <c r="P688" s="13"/>
      <c r="Q688" s="10"/>
    </row>
    <row r="689" s="76" customFormat="1" spans="1:17">
      <c r="A689" s="8"/>
      <c r="B689" s="82"/>
      <c r="C689" s="10"/>
      <c r="D689" s="11"/>
      <c r="E689" s="83"/>
      <c r="F689" s="12"/>
      <c r="G689" s="10"/>
      <c r="H689" s="10"/>
      <c r="I689" s="13"/>
      <c r="J689" s="13"/>
      <c r="K689" s="13"/>
      <c r="L689" s="13"/>
      <c r="M689" s="13"/>
      <c r="N689" s="13"/>
      <c r="O689" s="13"/>
      <c r="P689" s="13"/>
      <c r="Q689" s="10"/>
    </row>
    <row r="690" s="76" customFormat="1" spans="1:17">
      <c r="A690" s="8"/>
      <c r="B690" s="82"/>
      <c r="C690" s="10"/>
      <c r="D690" s="11"/>
      <c r="E690" s="83"/>
      <c r="F690" s="12"/>
      <c r="G690" s="10"/>
      <c r="H690" s="10"/>
      <c r="I690" s="13"/>
      <c r="J690" s="13"/>
      <c r="K690" s="13"/>
      <c r="L690" s="13"/>
      <c r="M690" s="13"/>
      <c r="N690" s="13"/>
      <c r="O690" s="13"/>
      <c r="P690" s="13"/>
      <c r="Q690" s="10"/>
    </row>
    <row r="691" s="76" customFormat="1" spans="1:17">
      <c r="A691" s="8"/>
      <c r="B691" s="82"/>
      <c r="C691" s="10"/>
      <c r="D691" s="11"/>
      <c r="E691" s="83"/>
      <c r="F691" s="12"/>
      <c r="G691" s="10"/>
      <c r="H691" s="10"/>
      <c r="I691" s="13"/>
      <c r="J691" s="13"/>
      <c r="K691" s="13"/>
      <c r="L691" s="13"/>
      <c r="M691" s="13"/>
      <c r="N691" s="13"/>
      <c r="O691" s="13"/>
      <c r="P691" s="13"/>
      <c r="Q691" s="10"/>
    </row>
    <row r="692" s="76" customFormat="1" spans="1:17">
      <c r="A692" s="8"/>
      <c r="B692" s="82"/>
      <c r="C692" s="10"/>
      <c r="D692" s="11"/>
      <c r="E692" s="83"/>
      <c r="F692" s="12"/>
      <c r="G692" s="10"/>
      <c r="H692" s="10"/>
      <c r="I692" s="13"/>
      <c r="J692" s="13"/>
      <c r="K692" s="13"/>
      <c r="L692" s="13"/>
      <c r="M692" s="13"/>
      <c r="N692" s="13"/>
      <c r="O692" s="13"/>
      <c r="P692" s="13"/>
      <c r="Q692" s="10"/>
    </row>
    <row r="693" s="76" customFormat="1" spans="1:17">
      <c r="A693" s="8"/>
      <c r="B693" s="82"/>
      <c r="C693" s="10"/>
      <c r="D693" s="11"/>
      <c r="E693" s="83"/>
      <c r="F693" s="12"/>
      <c r="G693" s="10"/>
      <c r="H693" s="10"/>
      <c r="I693" s="13"/>
      <c r="J693" s="13"/>
      <c r="K693" s="13"/>
      <c r="L693" s="13"/>
      <c r="M693" s="13"/>
      <c r="N693" s="13"/>
      <c r="O693" s="13"/>
      <c r="P693" s="13"/>
      <c r="Q693" s="10"/>
    </row>
    <row r="694" s="76" customFormat="1" spans="1:17">
      <c r="A694" s="8"/>
      <c r="B694" s="82"/>
      <c r="C694" s="10"/>
      <c r="D694" s="11"/>
      <c r="E694" s="83"/>
      <c r="F694" s="12"/>
      <c r="G694" s="10"/>
      <c r="H694" s="10"/>
      <c r="I694" s="13"/>
      <c r="J694" s="13"/>
      <c r="K694" s="13"/>
      <c r="L694" s="13"/>
      <c r="M694" s="13"/>
      <c r="N694" s="13"/>
      <c r="O694" s="13"/>
      <c r="P694" s="13"/>
      <c r="Q694" s="10"/>
    </row>
    <row r="695" s="76" customFormat="1" spans="1:17">
      <c r="A695" s="8"/>
      <c r="B695" s="82"/>
      <c r="C695" s="10"/>
      <c r="D695" s="11"/>
      <c r="E695" s="83"/>
      <c r="F695" s="12"/>
      <c r="G695" s="10"/>
      <c r="H695" s="10"/>
      <c r="I695" s="13"/>
      <c r="J695" s="13"/>
      <c r="K695" s="13"/>
      <c r="L695" s="13"/>
      <c r="M695" s="13"/>
      <c r="N695" s="13"/>
      <c r="O695" s="13"/>
      <c r="P695" s="13"/>
      <c r="Q695" s="10"/>
    </row>
    <row r="696" s="76" customFormat="1" spans="1:17">
      <c r="A696" s="8"/>
      <c r="B696" s="82"/>
      <c r="C696" s="10"/>
      <c r="D696" s="11"/>
      <c r="E696" s="83"/>
      <c r="F696" s="12"/>
      <c r="G696" s="10"/>
      <c r="H696" s="10"/>
      <c r="I696" s="13"/>
      <c r="J696" s="13"/>
      <c r="K696" s="13"/>
      <c r="L696" s="13"/>
      <c r="M696" s="13"/>
      <c r="N696" s="13"/>
      <c r="O696" s="13"/>
      <c r="P696" s="13"/>
      <c r="Q696" s="10"/>
    </row>
  </sheetData>
  <mergeCells count="20">
    <mergeCell ref="A1:Q1"/>
    <mergeCell ref="A2:H2"/>
    <mergeCell ref="O2:Q2"/>
    <mergeCell ref="D3:F3"/>
    <mergeCell ref="I3:P3"/>
    <mergeCell ref="J4:M4"/>
    <mergeCell ref="A685:Q685"/>
    <mergeCell ref="A3:A5"/>
    <mergeCell ref="B3:B5"/>
    <mergeCell ref="C3:C5"/>
    <mergeCell ref="D4:D5"/>
    <mergeCell ref="E4:E5"/>
    <mergeCell ref="F4:F5"/>
    <mergeCell ref="G3:G5"/>
    <mergeCell ref="H3:H5"/>
    <mergeCell ref="I4:I5"/>
    <mergeCell ref="N4:N5"/>
    <mergeCell ref="O4:O5"/>
    <mergeCell ref="P4:P5"/>
    <mergeCell ref="Q3:Q5"/>
  </mergeCells>
  <conditionalFormatting sqref="P28">
    <cfRule type="expression" dxfId="0" priority="254" stopIfTrue="1">
      <formula>AND(ISNUMBER(#REF!),#REF!&lt;200)</formula>
    </cfRule>
    <cfRule type="expression" dxfId="0" priority="253" stopIfTrue="1">
      <formula>AND(ISNUMBER(#REF!),#REF!&lt;200)</formula>
    </cfRule>
    <cfRule type="expression" dxfId="0" priority="252" stopIfTrue="1">
      <formula>AND(ISNUMBER(#REF!),#REF!&lt;200)</formula>
    </cfRule>
    <cfRule type="expression" dxfId="0" priority="251" stopIfTrue="1">
      <formula>AND(ISNUMBER(#REF!),#REF!&lt;200)</formula>
    </cfRule>
  </conditionalFormatting>
  <conditionalFormatting sqref="P30">
    <cfRule type="expression" dxfId="0" priority="250" stopIfTrue="1">
      <formula>AND(ISNUMBER(#REF!),#REF!&lt;200)</formula>
    </cfRule>
    <cfRule type="expression" dxfId="0" priority="249" stopIfTrue="1">
      <formula>AND(ISNUMBER(#REF!),#REF!&lt;200)</formula>
    </cfRule>
    <cfRule type="expression" dxfId="0" priority="248" stopIfTrue="1">
      <formula>AND(ISNUMBER(#REF!),#REF!&lt;200)</formula>
    </cfRule>
    <cfRule type="expression" dxfId="0" priority="247" stopIfTrue="1">
      <formula>AND(ISNUMBER(#REF!),#REF!&lt;200)</formula>
    </cfRule>
  </conditionalFormatting>
  <conditionalFormatting sqref="E43:F43">
    <cfRule type="expression" dxfId="0" priority="306" stopIfTrue="1">
      <formula>AND(ISNUMBER(#REF!),#REF!&lt;200)</formula>
    </cfRule>
    <cfRule type="expression" dxfId="0" priority="305" stopIfTrue="1">
      <formula>AND(ISNUMBER(#REF!),#REF!&lt;200)</formula>
    </cfRule>
    <cfRule type="expression" dxfId="0" priority="304" stopIfTrue="1">
      <formula>AND(ISNUMBER(#REF!),#REF!&lt;200)</formula>
    </cfRule>
    <cfRule type="expression" dxfId="0" priority="303" stopIfTrue="1">
      <formula>AND(ISNUMBER(#REF!),#REF!&lt;200)</formula>
    </cfRule>
    <cfRule type="expression" dxfId="0" priority="302" stopIfTrue="1">
      <formula>AND(ISNUMBER(#REF!),#REF!&lt;200)</formula>
    </cfRule>
    <cfRule type="expression" dxfId="0" priority="301" stopIfTrue="1">
      <formula>AND(ISNUMBER(#REF!),#REF!&lt;200)</formula>
    </cfRule>
    <cfRule type="expression" dxfId="0" priority="300" stopIfTrue="1">
      <formula>AND(ISNUMBER(#REF!),#REF!&lt;200)</formula>
    </cfRule>
    <cfRule type="expression" dxfId="0" priority="299" stopIfTrue="1">
      <formula>AND(ISNUMBER(#REF!),#REF!&lt;200)</formula>
    </cfRule>
  </conditionalFormatting>
  <conditionalFormatting sqref="C52:F52">
    <cfRule type="expression" dxfId="0" priority="280" stopIfTrue="1">
      <formula>AND(ISNUMBER(#REF!),#REF!&lt;200)</formula>
    </cfRule>
    <cfRule type="expression" dxfId="0" priority="279" stopIfTrue="1">
      <formula>AND(ISNUMBER(#REF!),#REF!&lt;200)</formula>
    </cfRule>
    <cfRule type="expression" dxfId="0" priority="278" stopIfTrue="1">
      <formula>AND(ISNUMBER(#REF!),#REF!&lt;200)</formula>
    </cfRule>
    <cfRule type="expression" dxfId="0" priority="277" stopIfTrue="1">
      <formula>AND(ISNUMBER(#REF!),#REF!&lt;200)</formula>
    </cfRule>
    <cfRule type="expression" dxfId="0" priority="276" stopIfTrue="1">
      <formula>AND(ISNUMBER(#REF!),#REF!&lt;200)</formula>
    </cfRule>
    <cfRule type="expression" dxfId="0" priority="275" stopIfTrue="1">
      <formula>AND(ISNUMBER(#REF!),#REF!&lt;200)</formula>
    </cfRule>
    <cfRule type="expression" dxfId="0" priority="274" stopIfTrue="1">
      <formula>AND(ISNUMBER(#REF!),#REF!&lt;200)</formula>
    </cfRule>
    <cfRule type="expression" dxfId="0" priority="273" stopIfTrue="1">
      <formula>AND(ISNUMBER(#REF!),#REF!&lt;200)</formula>
    </cfRule>
  </conditionalFormatting>
  <conditionalFormatting sqref="K52">
    <cfRule type="expression" dxfId="0" priority="291" stopIfTrue="1">
      <formula>AND(ISNUMBER(#REF!),#REF!&lt;200)</formula>
    </cfRule>
    <cfRule type="expression" dxfId="0" priority="290" stopIfTrue="1">
      <formula>AND(ISNUMBER(#REF!),#REF!&lt;200)</formula>
    </cfRule>
    <cfRule type="expression" dxfId="0" priority="289" stopIfTrue="1">
      <formula>AND(ISNUMBER(#REF!),#REF!&lt;200)</formula>
    </cfRule>
    <cfRule type="expression" dxfId="0" priority="288" stopIfTrue="1">
      <formula>AND(ISNUMBER(#REF!),#REF!&lt;200)</formula>
    </cfRule>
    <cfRule type="cellIs" priority="287" stopIfTrue="1" operator="greaterThan">
      <formula>400000</formula>
    </cfRule>
    <cfRule type="cellIs" priority="286" stopIfTrue="1" operator="greaterThan">
      <formula>400000</formula>
    </cfRule>
    <cfRule type="cellIs" priority="285" stopIfTrue="1" operator="greaterThan">
      <formula>400000</formula>
    </cfRule>
  </conditionalFormatting>
  <conditionalFormatting sqref="L52:O52">
    <cfRule type="expression" dxfId="0" priority="284" stopIfTrue="1">
      <formula>AND(ISNUMBER(#REF!),#REF!&lt;200)</formula>
    </cfRule>
    <cfRule type="expression" dxfId="0" priority="283" stopIfTrue="1">
      <formula>AND(ISNUMBER(#REF!),#REF!&lt;200)</formula>
    </cfRule>
    <cfRule type="expression" dxfId="0" priority="282" stopIfTrue="1">
      <formula>AND(ISNUMBER(#REF!),#REF!&lt;200)</formula>
    </cfRule>
    <cfRule type="expression" dxfId="0" priority="281" stopIfTrue="1">
      <formula>AND(ISNUMBER(#REF!),#REF!&lt;200)</formula>
    </cfRule>
    <cfRule type="cellIs" priority="271" stopIfTrue="1" operator="greaterThan">
      <formula>400000</formula>
    </cfRule>
    <cfRule type="cellIs" priority="270" stopIfTrue="1" operator="greaterThan">
      <formula>400000</formula>
    </cfRule>
  </conditionalFormatting>
  <conditionalFormatting sqref="L52:N52">
    <cfRule type="cellIs" priority="272" stopIfTrue="1" operator="greaterThan">
      <formula>400000</formula>
    </cfRule>
  </conditionalFormatting>
  <conditionalFormatting sqref="K102">
    <cfRule type="cellIs" priority="128" stopIfTrue="1" operator="greaterThan">
      <formula>400000</formula>
    </cfRule>
    <cfRule type="expression" dxfId="0" priority="129" stopIfTrue="1">
      <formula>AND(ISNUMBER(#REF!),#REF!&lt;200)</formula>
    </cfRule>
    <cfRule type="expression" dxfId="0" priority="130" stopIfTrue="1">
      <formula>AND(ISNUMBER(#REF!),#REF!&lt;200)</formula>
    </cfRule>
  </conditionalFormatting>
  <conditionalFormatting sqref="E105">
    <cfRule type="expression" dxfId="0" priority="120" stopIfTrue="1">
      <formula>AND(ISNUMBER(#REF!),#REF!&lt;200)</formula>
    </cfRule>
    <cfRule type="expression" dxfId="0" priority="121" stopIfTrue="1">
      <formula>AND(ISNUMBER(#REF!),#REF!&lt;200)</formula>
    </cfRule>
    <cfRule type="expression" dxfId="0" priority="122" stopIfTrue="1">
      <formula>AND(ISNUMBER(#REF!),#REF!&lt;200)</formula>
    </cfRule>
    <cfRule type="expression" dxfId="0" priority="123" stopIfTrue="1">
      <formula>AND(ISNUMBER(#REF!),#REF!&lt;200)</formula>
    </cfRule>
    <cfRule type="expression" dxfId="0" priority="124" stopIfTrue="1">
      <formula>AND(ISNUMBER(#REF!),#REF!&lt;200)</formula>
    </cfRule>
    <cfRule type="expression" dxfId="0" priority="125" stopIfTrue="1">
      <formula>AND(ISNUMBER(#REF!),#REF!&lt;200)</formula>
    </cfRule>
    <cfRule type="expression" dxfId="0" priority="126" stopIfTrue="1">
      <formula>AND(ISNUMBER(#REF!),#REF!&lt;200)</formula>
    </cfRule>
    <cfRule type="expression" dxfId="0" priority="127" stopIfTrue="1">
      <formula>AND(ISNUMBER(#REF!),#REF!&lt;200)</formula>
    </cfRule>
  </conditionalFormatting>
  <conditionalFormatting sqref="P614">
    <cfRule type="expression" dxfId="1" priority="360" stopIfTrue="1">
      <formula>AND(ISNUMBER(#REF!),$Q623&lt;200)</formula>
    </cfRule>
  </conditionalFormatting>
  <conditionalFormatting sqref="P615">
    <cfRule type="expression" dxfId="1" priority="47" stopIfTrue="1">
      <formula>AND(ISNUMBER(#REF!),$Q623&lt;200)</formula>
    </cfRule>
  </conditionalFormatting>
  <conditionalFormatting sqref="C647:F647">
    <cfRule type="expression" dxfId="0" priority="137" stopIfTrue="1">
      <formula>AND(ISNUMBER(#REF!),$Q657&lt;200)</formula>
    </cfRule>
  </conditionalFormatting>
  <conditionalFormatting sqref="C655:F655">
    <cfRule type="expression" dxfId="0" priority="235" stopIfTrue="1">
      <formula>AND(ISNUMBER(#REF!),$Q658&lt;200)</formula>
    </cfRule>
  </conditionalFormatting>
  <conditionalFormatting sqref="L655:P655">
    <cfRule type="expression" dxfId="0" priority="138" stopIfTrue="1">
      <formula>AND(ISNUMBER(#REF!),#REF!&lt;200)</formula>
    </cfRule>
  </conditionalFormatting>
  <conditionalFormatting sqref="C656:F656">
    <cfRule type="expression" dxfId="0" priority="166" stopIfTrue="1">
      <formula>AND(ISNUMBER(#REF!),$Q660&lt;200)</formula>
    </cfRule>
  </conditionalFormatting>
  <conditionalFormatting sqref="C657:F657">
    <cfRule type="expression" dxfId="0" priority="167" stopIfTrue="1">
      <formula>AND(ISNUMBER(#REF!),#REF!&lt;200)</formula>
    </cfRule>
    <cfRule type="expression" dxfId="0" priority="168" stopIfTrue="1">
      <formula>AND(ISNUMBER(#REF!),#REF!&lt;200)</formula>
    </cfRule>
    <cfRule type="expression" dxfId="0" priority="234" stopIfTrue="1">
      <formula>AND(ISNUMBER(#REF!),#REF!&lt;200)</formula>
    </cfRule>
  </conditionalFormatting>
  <conditionalFormatting sqref="L657:P657">
    <cfRule type="expression" dxfId="0" priority="176" stopIfTrue="1">
      <formula>AND(ISNUMBER(#REF!),$Q661&lt;200)</formula>
    </cfRule>
    <cfRule type="expression" dxfId="0" priority="177" stopIfTrue="1">
      <formula>AND(ISNUMBER(#REF!),#REF!&lt;200)</formula>
    </cfRule>
  </conditionalFormatting>
  <conditionalFormatting sqref="C658:F658">
    <cfRule type="expression" dxfId="0" priority="169" stopIfTrue="1">
      <formula>AND(ISNUMBER(#REF!),#REF!&lt;200)</formula>
    </cfRule>
    <cfRule type="expression" dxfId="0" priority="170" stopIfTrue="1">
      <formula>AND(ISNUMBER(#REF!),$Q662&lt;200)</formula>
    </cfRule>
    <cfRule type="expression" dxfId="0" priority="171" stopIfTrue="1">
      <formula>AND(ISNUMBER(#REF!),#REF!&lt;200)</formula>
    </cfRule>
    <cfRule type="expression" dxfId="0" priority="172" stopIfTrue="1">
      <formula>AND(ISNUMBER(#REF!),$Q662&lt;200)</formula>
    </cfRule>
  </conditionalFormatting>
  <conditionalFormatting sqref="C660:F660">
    <cfRule type="expression" dxfId="0" priority="139" stopIfTrue="1">
      <formula>AND(ISNUMBER(#REF!),$Q663&lt;200)</formula>
    </cfRule>
    <cfRule type="expression" dxfId="0" priority="140" stopIfTrue="1">
      <formula>AND(ISNUMBER(#REF!),#REF!&lt;200)</formula>
    </cfRule>
    <cfRule type="expression" dxfId="0" priority="143" stopIfTrue="1">
      <formula>AND(ISNUMBER(#REF!),$Q663&lt;200)</formula>
    </cfRule>
    <cfRule type="expression" dxfId="0" priority="178" stopIfTrue="1">
      <formula>AND(ISNUMBER(#REF!),$Q661&lt;200)</formula>
    </cfRule>
  </conditionalFormatting>
  <conditionalFormatting sqref="L660:P660">
    <cfRule type="expression" dxfId="0" priority="141" stopIfTrue="1">
      <formula>AND(ISNUMBER(#REF!),#REF!&lt;200)</formula>
    </cfRule>
    <cfRule type="expression" dxfId="0" priority="142" stopIfTrue="1">
      <formula>AND(ISNUMBER(#REF!),#REF!&lt;200)</formula>
    </cfRule>
    <cfRule type="expression" dxfId="0" priority="144" stopIfTrue="1">
      <formula>AND(ISNUMBER(#REF!),#REF!&lt;200)</formula>
    </cfRule>
  </conditionalFormatting>
  <conditionalFormatting sqref="C661:F661">
    <cfRule type="expression" dxfId="0" priority="179" stopIfTrue="1">
      <formula>AND(ISNUMBER(#REF!),$Q664&lt;200)</formula>
    </cfRule>
    <cfRule type="expression" dxfId="0" priority="180" stopIfTrue="1">
      <formula>AND(ISNUMBER(#REF!),$Q664&lt;200)</formula>
    </cfRule>
  </conditionalFormatting>
  <conditionalFormatting sqref="C662:F662">
    <cfRule type="expression" dxfId="0" priority="185" stopIfTrue="1">
      <formula>AND(ISNUMBER(#REF!),#REF!&lt;200)</formula>
    </cfRule>
    <cfRule type="expression" dxfId="0" priority="186" stopIfTrue="1">
      <formula>AND(ISNUMBER(#REF!),#REF!&lt;200)</formula>
    </cfRule>
  </conditionalFormatting>
  <conditionalFormatting sqref="L662:P662">
    <cfRule type="expression" dxfId="0" priority="187" stopIfTrue="1">
      <formula>AND(ISNUMBER(#REF!),$Q665&lt;200)</formula>
    </cfRule>
    <cfRule type="expression" dxfId="0" priority="188" stopIfTrue="1">
      <formula>AND(ISNUMBER(#REF!),$Q665&lt;200)</formula>
    </cfRule>
  </conditionalFormatting>
  <conditionalFormatting sqref="C663:F663">
    <cfRule type="expression" dxfId="0" priority="181" stopIfTrue="1">
      <formula>AND(ISNUMBER(#REF!),#REF!&lt;200)</formula>
    </cfRule>
    <cfRule type="expression" dxfId="0" priority="182" stopIfTrue="1">
      <formula>AND(ISNUMBER(#REF!),#REF!&lt;200)</formula>
    </cfRule>
  </conditionalFormatting>
  <conditionalFormatting sqref="L663:P663">
    <cfRule type="expression" dxfId="0" priority="183" stopIfTrue="1">
      <formula>AND(ISNUMBER(#REF!),$Q674&lt;200)</formula>
    </cfRule>
    <cfRule type="expression" dxfId="0" priority="184" stopIfTrue="1">
      <formula>AND(ISNUMBER(#REF!),$Q674&lt;200)</formula>
    </cfRule>
  </conditionalFormatting>
  <conditionalFormatting sqref="C664:F664">
    <cfRule type="expression" dxfId="0" priority="189" stopIfTrue="1">
      <formula>AND(ISNUMBER(#REF!),#REF!&lt;200)</formula>
    </cfRule>
    <cfRule type="expression" dxfId="0" priority="190" stopIfTrue="1">
      <formula>AND(ISNUMBER(#REF!),#REF!&lt;200)</formula>
    </cfRule>
    <cfRule type="expression" dxfId="0" priority="191" stopIfTrue="1">
      <formula>AND(ISNUMBER(#REF!),#REF!&lt;200)</formula>
    </cfRule>
    <cfRule type="expression" dxfId="0" priority="192" stopIfTrue="1">
      <formula>AND(ISNUMBER(#REF!),#REF!&lt;200)</formula>
    </cfRule>
  </conditionalFormatting>
  <conditionalFormatting sqref="L664:P664">
    <cfRule type="expression" dxfId="0" priority="147" stopIfTrue="1">
      <formula>AND(ISNUMBER(#REF!),$Q676&lt;200)</formula>
    </cfRule>
    <cfRule type="expression" dxfId="0" priority="148" stopIfTrue="1">
      <formula>AND(ISNUMBER(#REF!),#REF!&lt;200)</formula>
    </cfRule>
    <cfRule type="expression" dxfId="0" priority="151" stopIfTrue="1">
      <formula>AND(ISNUMBER(#REF!),$Q676&lt;200)</formula>
    </cfRule>
    <cfRule type="expression" dxfId="0" priority="152" stopIfTrue="1">
      <formula>AND(ISNUMBER(#REF!),#REF!&lt;200)</formula>
    </cfRule>
  </conditionalFormatting>
  <conditionalFormatting sqref="C665:F665">
    <cfRule type="expression" dxfId="0" priority="145" stopIfTrue="1">
      <formula>AND(ISNUMBER(#REF!),#REF!&lt;200)</formula>
    </cfRule>
    <cfRule type="expression" dxfId="0" priority="146" stopIfTrue="1">
      <formula>AND(ISNUMBER(#REF!),#REF!&lt;200)</formula>
    </cfRule>
    <cfRule type="expression" dxfId="0" priority="149" stopIfTrue="1">
      <formula>AND(ISNUMBER(#REF!),#REF!&lt;200)</formula>
    </cfRule>
    <cfRule type="expression" dxfId="0" priority="150" stopIfTrue="1">
      <formula>AND(ISNUMBER(#REF!),#REF!&lt;200)</formula>
    </cfRule>
    <cfRule type="expression" dxfId="0" priority="193" stopIfTrue="1">
      <formula>AND(ISNUMBER(#REF!),#REF!&lt;200)</formula>
    </cfRule>
    <cfRule type="expression" dxfId="0" priority="194" stopIfTrue="1">
      <formula>AND(ISNUMBER(#REF!),#REF!&lt;200)</formula>
    </cfRule>
    <cfRule type="expression" dxfId="0" priority="195" stopIfTrue="1">
      <formula>AND(ISNUMBER(#REF!),#REF!&lt;200)</formula>
    </cfRule>
    <cfRule type="expression" dxfId="0" priority="196" stopIfTrue="1">
      <formula>AND(ISNUMBER(#REF!),#REF!&lt;200)</formula>
    </cfRule>
  </conditionalFormatting>
  <conditionalFormatting sqref="C674:F674">
    <cfRule type="expression" dxfId="0" priority="161" stopIfTrue="1">
      <formula>AND(ISNUMBER(#REF!),#REF!&lt;200)</formula>
    </cfRule>
    <cfRule type="expression" dxfId="0" priority="162" stopIfTrue="1">
      <formula>AND(ISNUMBER(#REF!),#REF!&lt;200)</formula>
    </cfRule>
    <cfRule type="expression" dxfId="0" priority="163" stopIfTrue="1">
      <formula>AND(ISNUMBER(#REF!),#REF!&lt;200)</formula>
    </cfRule>
    <cfRule type="expression" dxfId="0" priority="164" stopIfTrue="1">
      <formula>AND(ISNUMBER(#REF!),#REF!&lt;200)</formula>
    </cfRule>
  </conditionalFormatting>
  <conditionalFormatting sqref="C676:F676">
    <cfRule type="expression" dxfId="0" priority="153" stopIfTrue="1">
      <formula>AND(ISNUMBER(#REF!),$Q679&lt;200)</formula>
    </cfRule>
    <cfRule type="expression" dxfId="0" priority="154" stopIfTrue="1">
      <formula>AND(ISNUMBER(#REF!),#REF!&lt;200)</formula>
    </cfRule>
    <cfRule type="expression" dxfId="0" priority="157" stopIfTrue="1">
      <formula>AND(ISNUMBER(#REF!),$Q679&lt;200)</formula>
    </cfRule>
    <cfRule type="expression" dxfId="0" priority="158" stopIfTrue="1">
      <formula>AND(ISNUMBER(#REF!),#REF!&lt;200)</formula>
    </cfRule>
  </conditionalFormatting>
  <conditionalFormatting sqref="L676:P676">
    <cfRule type="expression" dxfId="0" priority="155" stopIfTrue="1">
      <formula>AND(ISNUMBER(#REF!),#REF!&lt;200)</formula>
    </cfRule>
    <cfRule type="expression" dxfId="0" priority="156" stopIfTrue="1">
      <formula>AND(ISNUMBER(#REF!),#REF!&lt;200)</formula>
    </cfRule>
    <cfRule type="expression" dxfId="0" priority="159" stopIfTrue="1">
      <formula>AND(ISNUMBER(#REF!),#REF!&lt;200)</formula>
    </cfRule>
    <cfRule type="expression" dxfId="0" priority="160" stopIfTrue="1">
      <formula>AND(ISNUMBER(#REF!),#REF!&lt;200)</formula>
    </cfRule>
  </conditionalFormatting>
  <conditionalFormatting sqref="C677:F677">
    <cfRule type="expression" dxfId="0" priority="197" stopIfTrue="1">
      <formula>AND(ISNUMBER(#REF!),$Q680&lt;200)</formula>
    </cfRule>
    <cfRule type="expression" dxfId="0" priority="198" stopIfTrue="1">
      <formula>AND(ISNUMBER(#REF!),$Q680&lt;200)</formula>
    </cfRule>
    <cfRule type="expression" dxfId="0" priority="199" stopIfTrue="1">
      <formula>AND(ISNUMBER(#REF!),$J680&lt;200)</formula>
    </cfRule>
  </conditionalFormatting>
  <conditionalFormatting sqref="L677:P677">
    <cfRule type="expression" dxfId="0" priority="200" stopIfTrue="1">
      <formula>AND(ISNUMBER(#REF!),#REF!&lt;200)</formula>
    </cfRule>
    <cfRule type="expression" dxfId="0" priority="201" stopIfTrue="1">
      <formula>AND(ISNUMBER(#REF!),#REF!&lt;200)</formula>
    </cfRule>
  </conditionalFormatting>
  <conditionalFormatting sqref="C678:F678">
    <cfRule type="expression" dxfId="0" priority="202" stopIfTrue="1">
      <formula>AND(ISNUMBER(#REF!),#REF!&lt;200)</formula>
    </cfRule>
    <cfRule type="expression" dxfId="0" priority="203" stopIfTrue="1">
      <formula>AND(ISNUMBER(#REF!),#REF!&lt;200)</formula>
    </cfRule>
    <cfRule type="expression" dxfId="0" priority="204" stopIfTrue="1">
      <formula>AND(ISNUMBER(#REF!),#REF!&lt;200)</formula>
    </cfRule>
    <cfRule type="expression" dxfId="0" priority="205" stopIfTrue="1">
      <formula>AND(ISNUMBER(#REF!),#REF!&lt;200)</formula>
    </cfRule>
  </conditionalFormatting>
  <conditionalFormatting sqref="H678">
    <cfRule type="expression" dxfId="0" priority="206" stopIfTrue="1">
      <formula>AND(ISNUMBER(#REF!),#REF!&lt;200)</formula>
    </cfRule>
    <cfRule type="expression" dxfId="0" priority="207" stopIfTrue="1">
      <formula>AND(ISNUMBER(#REF!),#REF!&lt;200)</formula>
    </cfRule>
  </conditionalFormatting>
  <conditionalFormatting sqref="L678:P678">
    <cfRule type="expression" dxfId="0" priority="209" stopIfTrue="1">
      <formula>AND(ISNUMBER(#REF!),#REF!&lt;200)</formula>
    </cfRule>
    <cfRule type="expression" dxfId="0" priority="210" stopIfTrue="1">
      <formula>AND(ISNUMBER(#REF!),#REF!&lt;200)</formula>
    </cfRule>
    <cfRule type="expression" dxfId="0" priority="211" stopIfTrue="1">
      <formula>AND(ISNUMBER(#REF!),#REF!&lt;200)</formula>
    </cfRule>
  </conditionalFormatting>
  <conditionalFormatting sqref="C679:F679">
    <cfRule type="expression" dxfId="0" priority="212" stopIfTrue="1">
      <formula>AND(ISNUMBER(#REF!),#REF!&lt;200)</formula>
    </cfRule>
    <cfRule type="expression" dxfId="0" priority="213" stopIfTrue="1">
      <formula>AND(ISNUMBER(#REF!),#REF!&lt;200)</formula>
    </cfRule>
    <cfRule type="expression" dxfId="0" priority="214" stopIfTrue="1">
      <formula>AND(ISNUMBER(#REF!),#REF!&lt;200)</formula>
    </cfRule>
    <cfRule type="expression" dxfId="0" priority="215" stopIfTrue="1">
      <formula>AND(ISNUMBER(#REF!),#REF!&lt;200)</formula>
    </cfRule>
    <cfRule type="expression" dxfId="0" priority="216" stopIfTrue="1">
      <formula>AND(ISNUMBER(#REF!),#REF!&lt;200)</formula>
    </cfRule>
  </conditionalFormatting>
  <conditionalFormatting sqref="H679">
    <cfRule type="expression" dxfId="0" priority="228" stopIfTrue="1">
      <formula>AND(ISNUMBER(#REF!),#REF!&lt;200)</formula>
    </cfRule>
    <cfRule type="expression" dxfId="0" priority="229" stopIfTrue="1">
      <formula>AND(ISNUMBER(#REF!),#REF!&lt;200)</formula>
    </cfRule>
  </conditionalFormatting>
  <conditionalFormatting sqref="L679:P679">
    <cfRule type="expression" dxfId="0" priority="231" stopIfTrue="1">
      <formula>AND(ISNUMBER(#REF!),#REF!&lt;200)</formula>
    </cfRule>
    <cfRule type="expression" dxfId="0" priority="232" stopIfTrue="1">
      <formula>AND(ISNUMBER(#REF!),#REF!&lt;200)</formula>
    </cfRule>
    <cfRule type="expression" dxfId="0" priority="233" stopIfTrue="1">
      <formula>AND(ISNUMBER(#REF!),#REF!&lt;200)</formula>
    </cfRule>
  </conditionalFormatting>
  <conditionalFormatting sqref="C680:F680">
    <cfRule type="expression" dxfId="0" priority="217" stopIfTrue="1">
      <formula>AND(ISNUMBER(#REF!),#REF!&lt;200)</formula>
    </cfRule>
    <cfRule type="expression" dxfId="0" priority="218" stopIfTrue="1">
      <formula>AND(ISNUMBER(#REF!),#REF!&lt;200)</formula>
    </cfRule>
    <cfRule type="expression" dxfId="0" priority="219" stopIfTrue="1">
      <formula>AND(ISNUMBER(#REF!),#REF!&lt;200)</formula>
    </cfRule>
    <cfRule type="expression" dxfId="0" priority="220" stopIfTrue="1">
      <formula>AND(ISNUMBER(#REF!),#REF!&lt;200)</formula>
    </cfRule>
    <cfRule type="expression" dxfId="0" priority="221" stopIfTrue="1">
      <formula>AND(ISNUMBER(#REF!),#REF!&lt;200)</formula>
    </cfRule>
  </conditionalFormatting>
  <conditionalFormatting sqref="H680">
    <cfRule type="expression" dxfId="0" priority="222" stopIfTrue="1">
      <formula>AND(ISNUMBER(#REF!),#REF!&lt;200)</formula>
    </cfRule>
    <cfRule type="expression" dxfId="0" priority="223" stopIfTrue="1">
      <formula>AND(ISNUMBER(#REF!),#REF!&lt;200)</formula>
    </cfRule>
  </conditionalFormatting>
  <conditionalFormatting sqref="L680:P680">
    <cfRule type="expression" dxfId="0" priority="225" stopIfTrue="1">
      <formula>AND(ISNUMBER(#REF!),#REF!&lt;200)</formula>
    </cfRule>
    <cfRule type="expression" dxfId="0" priority="226" stopIfTrue="1">
      <formula>AND(ISNUMBER(#REF!),#REF!&lt;200)</formula>
    </cfRule>
    <cfRule type="expression" dxfId="0" priority="227" stopIfTrue="1">
      <formula>AND(ISNUMBER(#REF!),#REF!&lt;200)</formula>
    </cfRule>
  </conditionalFormatting>
  <conditionalFormatting sqref="C681:F681">
    <cfRule type="expression" dxfId="0" priority="57" stopIfTrue="1">
      <formula>AND(ISNUMBER(#REF!),#REF!&lt;200)</formula>
    </cfRule>
    <cfRule type="expression" dxfId="0" priority="88" stopIfTrue="1">
      <formula>AND(ISNUMBER(#REF!),$Q684&lt;200)</formula>
    </cfRule>
    <cfRule type="expression" dxfId="0" priority="89" stopIfTrue="1">
      <formula>AND(ISNUMBER(#REF!),$Q684&lt;200)</formula>
    </cfRule>
    <cfRule type="expression" dxfId="0" priority="90" stopIfTrue="1">
      <formula>AND(ISNUMBER(#REF!),$J684&lt;200)</formula>
    </cfRule>
    <cfRule type="expression" dxfId="0" priority="91" stopIfTrue="1">
      <formula>AND(ISNUMBER(#REF!),$K684&lt;200)</formula>
    </cfRule>
  </conditionalFormatting>
  <conditionalFormatting sqref="H681">
    <cfRule type="expression" dxfId="0" priority="92" stopIfTrue="1">
      <formula>AND(ISNUMBER(#REF!),#REF!&lt;200)</formula>
    </cfRule>
    <cfRule type="expression" dxfId="0" priority="93" stopIfTrue="1">
      <formula>AND(ISNUMBER(#REF!),#REF!&lt;200)</formula>
    </cfRule>
  </conditionalFormatting>
  <conditionalFormatting sqref="K681:P681">
    <cfRule type="expression" dxfId="0" priority="95" stopIfTrue="1">
      <formula>AND(ISNUMBER(#REF!),#REF!&lt;200)</formula>
    </cfRule>
    <cfRule type="expression" dxfId="0" priority="96" stopIfTrue="1">
      <formula>AND(ISNUMBER(#REF!),#REF!&lt;200)</formula>
    </cfRule>
    <cfRule type="expression" dxfId="0" priority="97" stopIfTrue="1">
      <formula>AND(ISNUMBER(#REF!),#REF!&lt;200)</formula>
    </cfRule>
  </conditionalFormatting>
  <conditionalFormatting sqref="C682:F682">
    <cfRule type="expression" dxfId="0" priority="98" stopIfTrue="1">
      <formula>AND(ISNUMBER(#REF!),#REF!&lt;200)</formula>
    </cfRule>
    <cfRule type="expression" dxfId="0" priority="99" stopIfTrue="1">
      <formula>AND(ISNUMBER(#REF!),#REF!&lt;200)</formula>
    </cfRule>
    <cfRule type="expression" dxfId="0" priority="100" stopIfTrue="1">
      <formula>AND(ISNUMBER(#REF!),#REF!&lt;200)</formula>
    </cfRule>
    <cfRule type="expression" dxfId="0" priority="101" stopIfTrue="1">
      <formula>AND(ISNUMBER(#REF!),#REF!&lt;200)</formula>
    </cfRule>
    <cfRule type="expression" dxfId="0" priority="102" stopIfTrue="1">
      <formula>AND(ISNUMBER(#REF!),#REF!&lt;200)</formula>
    </cfRule>
  </conditionalFormatting>
  <conditionalFormatting sqref="H682">
    <cfRule type="expression" dxfId="0" priority="114" stopIfTrue="1">
      <formula>AND(ISNUMBER(#REF!),#REF!&lt;200)</formula>
    </cfRule>
    <cfRule type="expression" dxfId="0" priority="115" stopIfTrue="1">
      <formula>AND(ISNUMBER(#REF!),#REF!&lt;200)</formula>
    </cfRule>
  </conditionalFormatting>
  <conditionalFormatting sqref="K682:P682">
    <cfRule type="expression" dxfId="0" priority="117" stopIfTrue="1">
      <formula>AND(ISNUMBER(#REF!),#REF!&lt;200)</formula>
    </cfRule>
    <cfRule type="expression" dxfId="0" priority="118" stopIfTrue="1">
      <formula>AND(ISNUMBER(#REF!),#REF!&lt;200)</formula>
    </cfRule>
    <cfRule type="expression" dxfId="0" priority="119" stopIfTrue="1">
      <formula>AND(ISNUMBER(#REF!),#REF!&lt;200)</formula>
    </cfRule>
  </conditionalFormatting>
  <conditionalFormatting sqref="C683:F683">
    <cfRule type="expression" dxfId="0" priority="103" stopIfTrue="1">
      <formula>AND(ISNUMBER(#REF!),$Q685&lt;200)</formula>
    </cfRule>
    <cfRule type="expression" dxfId="0" priority="104" stopIfTrue="1">
      <formula>AND(ISNUMBER(#REF!),$Q685&lt;200)</formula>
    </cfRule>
    <cfRule type="expression" dxfId="0" priority="105" stopIfTrue="1">
      <formula>AND(ISNUMBER(#REF!),#REF!&lt;200)</formula>
    </cfRule>
    <cfRule type="expression" dxfId="0" priority="106" stopIfTrue="1">
      <formula>AND(ISNUMBER(#REF!),$J685&lt;200)</formula>
    </cfRule>
    <cfRule type="expression" dxfId="0" priority="107" stopIfTrue="1">
      <formula>AND(ISNUMBER(#REF!),$K685&lt;200)</formula>
    </cfRule>
  </conditionalFormatting>
  <conditionalFormatting sqref="H683">
    <cfRule type="expression" dxfId="0" priority="108" stopIfTrue="1">
      <formula>AND(ISNUMBER(#REF!),#REF!&lt;200)</formula>
    </cfRule>
    <cfRule type="expression" dxfId="0" priority="109" stopIfTrue="1">
      <formula>AND(ISNUMBER(#REF!),#REF!&lt;200)</formula>
    </cfRule>
  </conditionalFormatting>
  <conditionalFormatting sqref="K683:P683">
    <cfRule type="expression" dxfId="0" priority="111" stopIfTrue="1">
      <formula>AND(ISNUMBER(#REF!),#REF!&lt;200)</formula>
    </cfRule>
    <cfRule type="expression" dxfId="0" priority="112" stopIfTrue="1">
      <formula>AND(ISNUMBER(#REF!),#REF!&lt;200)</formula>
    </cfRule>
    <cfRule type="expression" dxfId="0" priority="113" stopIfTrue="1">
      <formula>AND(ISNUMBER(#REF!),#REF!&lt;200)</formula>
    </cfRule>
  </conditionalFormatting>
  <conditionalFormatting sqref="C684:F684">
    <cfRule type="expression" dxfId="0" priority="74" stopIfTrue="1">
      <formula>AND(ISNUMBER(#REF!),#REF!&lt;200)</formula>
    </cfRule>
    <cfRule type="expression" dxfId="0" priority="78" stopIfTrue="1">
      <formula>AND(ISNUMBER(#REF!),#REF!&lt;200)</formula>
    </cfRule>
    <cfRule type="expression" dxfId="0" priority="79" stopIfTrue="1">
      <formula>AND(ISNUMBER(#REF!),#REF!&lt;200)</formula>
    </cfRule>
    <cfRule type="expression" dxfId="0" priority="82" stopIfTrue="1">
      <formula>AND(ISNUMBER(#REF!),#REF!&lt;200)</formula>
    </cfRule>
    <cfRule type="expression" dxfId="0" priority="84" stopIfTrue="1">
      <formula>AND(ISNUMBER(#REF!),#REF!&lt;200)</formula>
    </cfRule>
    <cfRule type="expression" dxfId="0" priority="86" stopIfTrue="1">
      <formula>AND(ISNUMBER(#REF!),#REF!&lt;200)</formula>
    </cfRule>
  </conditionalFormatting>
  <conditionalFormatting sqref="H684">
    <cfRule type="expression" dxfId="0" priority="83" stopIfTrue="1">
      <formula>AND(ISNUMBER(#REF!),#REF!&lt;200)</formula>
    </cfRule>
    <cfRule type="expression" dxfId="0" priority="85" stopIfTrue="1">
      <formula>AND(ISNUMBER(#REF!),#REF!&lt;200)</formula>
    </cfRule>
  </conditionalFormatting>
  <conditionalFormatting sqref="K684:P684">
    <cfRule type="expression" dxfId="0" priority="77" stopIfTrue="1">
      <formula>AND(ISNUMBER(#REF!),#REF!&lt;200)</formula>
    </cfRule>
    <cfRule type="expression" dxfId="0" priority="80" stopIfTrue="1">
      <formula>AND(ISNUMBER(#REF!),#REF!&lt;200)</formula>
    </cfRule>
    <cfRule type="expression" dxfId="0" priority="81" stopIfTrue="1">
      <formula>AND(ISNUMBER(#REF!),#REF!&lt;200)</formula>
    </cfRule>
  </conditionalFormatting>
  <conditionalFormatting sqref="K684:N684">
    <cfRule type="cellIs" priority="60" stopIfTrue="1" operator="greaterThan">
      <formula>400000</formula>
    </cfRule>
  </conditionalFormatting>
  <conditionalFormatting sqref="H58637:P58637">
    <cfRule type="expression" dxfId="0" priority="350" stopIfTrue="1">
      <formula>AND(ISNUMBER(#REF!),$Q65709&lt;200)</formula>
    </cfRule>
  </conditionalFormatting>
  <conditionalFormatting sqref="C58638:G58638">
    <cfRule type="expression" dxfId="0" priority="351" stopIfTrue="1">
      <formula>AND(ISNUMBER(#REF!),$Q65709&lt;200)</formula>
    </cfRule>
  </conditionalFormatting>
  <conditionalFormatting sqref="I58640:Q58640">
    <cfRule type="expression" dxfId="0" priority="339" stopIfTrue="1">
      <formula>AND(ISNUMBER(#REF!),#REF!&lt;200)</formula>
    </cfRule>
  </conditionalFormatting>
  <conditionalFormatting sqref="C58641:H58641">
    <cfRule type="expression" dxfId="0" priority="340" stopIfTrue="1">
      <formula>AND(ISNUMBER(#REF!),#REF!&lt;200)</formula>
    </cfRule>
  </conditionalFormatting>
  <conditionalFormatting sqref="H58644:P58644">
    <cfRule type="expression" dxfId="0" priority="324" stopIfTrue="1">
      <formula>AND(ISNUMBER(#REF!),$Q65709&lt;200)</formula>
    </cfRule>
  </conditionalFormatting>
  <conditionalFormatting sqref="C58645:G58645">
    <cfRule type="expression" dxfId="0" priority="325" stopIfTrue="1">
      <formula>AND(ISNUMBER(#REF!),$Q65709&lt;200)</formula>
    </cfRule>
  </conditionalFormatting>
  <conditionalFormatting sqref="I58647:Q58647">
    <cfRule type="expression" dxfId="0" priority="313" stopIfTrue="1">
      <formula>AND(ISNUMBER(#REF!),#REF!&lt;200)</formula>
    </cfRule>
  </conditionalFormatting>
  <conditionalFormatting sqref="C58648:H58648">
    <cfRule type="expression" dxfId="0" priority="314" stopIfTrue="1">
      <formula>AND(ISNUMBER(#REF!),#REF!&lt;200)</formula>
    </cfRule>
  </conditionalFormatting>
  <conditionalFormatting sqref="H58661:P58661">
    <cfRule type="expression" dxfId="0" priority="357" stopIfTrue="1">
      <formula>AND(ISNUMBER(#REF!),$Q65709&lt;200)</formula>
    </cfRule>
  </conditionalFormatting>
  <conditionalFormatting sqref="C58662:G58662">
    <cfRule type="expression" dxfId="0" priority="358" stopIfTrue="1">
      <formula>AND(ISNUMBER(#REF!),$Q65709&lt;200)</formula>
    </cfRule>
  </conditionalFormatting>
  <conditionalFormatting sqref="G58663:I58663">
    <cfRule type="expression" dxfId="0" priority="347" stopIfTrue="1">
      <formula>AND(ISNUMBER(#REF!),$J65709&lt;200)</formula>
    </cfRule>
  </conditionalFormatting>
  <conditionalFormatting sqref="C58664:F58664">
    <cfRule type="expression" dxfId="0" priority="349" stopIfTrue="1">
      <formula>AND(ISNUMBER(#REF!),$J65709&lt;200)</formula>
    </cfRule>
  </conditionalFormatting>
  <conditionalFormatting sqref="G58666:J58666">
    <cfRule type="expression" dxfId="0" priority="334" stopIfTrue="1">
      <formula>AND(ISNUMBER(#REF!),$K65709&lt;200)</formula>
    </cfRule>
  </conditionalFormatting>
  <conditionalFormatting sqref="C58667:F58667">
    <cfRule type="expression" dxfId="0" priority="336" stopIfTrue="1">
      <formula>AND(ISNUMBER(#REF!),$K65709&lt;200)</formula>
    </cfRule>
  </conditionalFormatting>
  <conditionalFormatting sqref="G58670:I58670">
    <cfRule type="expression" dxfId="0" priority="318" stopIfTrue="1">
      <formula>AND(ISNUMBER(#REF!),$J65709&lt;200)</formula>
    </cfRule>
  </conditionalFormatting>
  <conditionalFormatting sqref="C58671:F58671">
    <cfRule type="expression" dxfId="0" priority="320" stopIfTrue="1">
      <formula>AND(ISNUMBER(#REF!),$J65709&lt;200)</formula>
    </cfRule>
  </conditionalFormatting>
  <conditionalFormatting sqref="G58673:J58673">
    <cfRule type="expression" dxfId="0" priority="308" stopIfTrue="1">
      <formula>AND(ISNUMBER(#REF!),$K65709&lt;200)</formula>
    </cfRule>
  </conditionalFormatting>
  <conditionalFormatting sqref="C58674:F58674">
    <cfRule type="expression" dxfId="0" priority="310" stopIfTrue="1">
      <formula>AND(ISNUMBER(#REF!),$K65709&lt;200)</formula>
    </cfRule>
  </conditionalFormatting>
  <conditionalFormatting sqref="H58742:P58742">
    <cfRule type="expression" dxfId="0" priority="352" stopIfTrue="1">
      <formula>AND(ISNUMBER(#REF!),$Q65709&lt;200)</formula>
    </cfRule>
  </conditionalFormatting>
  <conditionalFormatting sqref="C58743:G58743">
    <cfRule type="expression" dxfId="0" priority="353" stopIfTrue="1">
      <formula>AND(ISNUMBER(#REF!),$Q65709&lt;200)</formula>
    </cfRule>
  </conditionalFormatting>
  <conditionalFormatting sqref="I58745:Q58745">
    <cfRule type="expression" dxfId="0" priority="341" stopIfTrue="1">
      <formula>AND(ISNUMBER(#REF!),#REF!&lt;200)</formula>
    </cfRule>
  </conditionalFormatting>
  <conditionalFormatting sqref="C58746:H58746">
    <cfRule type="expression" dxfId="0" priority="342" stopIfTrue="1">
      <formula>AND(ISNUMBER(#REF!),#REF!&lt;200)</formula>
    </cfRule>
  </conditionalFormatting>
  <conditionalFormatting sqref="H58746:P58746">
    <cfRule type="expression" dxfId="0" priority="328" stopIfTrue="1">
      <formula>AND(ISNUMBER(#REF!),$Q65709&lt;200)</formula>
    </cfRule>
  </conditionalFormatting>
  <conditionalFormatting sqref="C58747:G58747">
    <cfRule type="expression" dxfId="0" priority="329" stopIfTrue="1">
      <formula>AND(ISNUMBER(#REF!),$Q65709&lt;200)</formula>
    </cfRule>
  </conditionalFormatting>
  <conditionalFormatting sqref="H58749:P58749">
    <cfRule type="expression" dxfId="0" priority="326" stopIfTrue="1">
      <formula>AND(ISNUMBER(#REF!),$Q65709&lt;200)</formula>
    </cfRule>
  </conditionalFormatting>
  <conditionalFormatting sqref="C58750:G58750">
    <cfRule type="expression" dxfId="0" priority="327" stopIfTrue="1">
      <formula>AND(ISNUMBER(#REF!),$Q65709&lt;200)</formula>
    </cfRule>
  </conditionalFormatting>
  <conditionalFormatting sqref="I58752:Q58752">
    <cfRule type="expression" dxfId="0" priority="315" stopIfTrue="1">
      <formula>AND(ISNUMBER(#REF!),#REF!&lt;200)</formula>
    </cfRule>
  </conditionalFormatting>
  <conditionalFormatting sqref="C58753:H58753">
    <cfRule type="expression" dxfId="0" priority="316" stopIfTrue="1">
      <formula>AND(ISNUMBER(#REF!),#REF!&lt;200)</formula>
    </cfRule>
  </conditionalFormatting>
  <conditionalFormatting sqref="K43:K45">
    <cfRule type="expression" dxfId="0" priority="298" stopIfTrue="1">
      <formula>AND(ISNUMBER(#REF!),#REF!&lt;200)</formula>
    </cfRule>
    <cfRule type="expression" dxfId="0" priority="297" stopIfTrue="1">
      <formula>AND(ISNUMBER(#REF!),#REF!&lt;200)</formula>
    </cfRule>
    <cfRule type="expression" dxfId="0" priority="296" stopIfTrue="1">
      <formula>AND(ISNUMBER(#REF!),#REF!&lt;200)</formula>
    </cfRule>
    <cfRule type="expression" dxfId="0" priority="295" stopIfTrue="1">
      <formula>AND(ISNUMBER(#REF!),#REF!&lt;200)</formula>
    </cfRule>
    <cfRule type="cellIs" priority="294" stopIfTrue="1" operator="greaterThan">
      <formula>400000</formula>
    </cfRule>
    <cfRule type="cellIs" priority="293" stopIfTrue="1" operator="greaterThan">
      <formula>400000</formula>
    </cfRule>
    <cfRule type="cellIs" priority="292" stopIfTrue="1" operator="greaterThan">
      <formula>400000</formula>
    </cfRule>
  </conditionalFormatting>
  <conditionalFormatting sqref="Q687:Q65707">
    <cfRule type="cellIs" priority="354" stopIfTrue="1" operator="greaterThan">
      <formula>400000</formula>
    </cfRule>
  </conditionalFormatting>
  <conditionalFormatting sqref="L43:P45">
    <cfRule type="expression" dxfId="0" priority="269" stopIfTrue="1">
      <formula>AND(ISNUMBER(#REF!),#REF!&lt;200)</formula>
    </cfRule>
    <cfRule type="expression" dxfId="0" priority="268" stopIfTrue="1">
      <formula>AND(ISNUMBER(#REF!),#REF!&lt;200)</formula>
    </cfRule>
    <cfRule type="expression" dxfId="0" priority="267" stopIfTrue="1">
      <formula>AND(ISNUMBER(#REF!),#REF!&lt;200)</formula>
    </cfRule>
    <cfRule type="expression" dxfId="0" priority="266" stopIfTrue="1">
      <formula>AND(ISNUMBER(#REF!),#REF!&lt;200)</formula>
    </cfRule>
  </conditionalFormatting>
  <conditionalFormatting sqref="L43:N45">
    <cfRule type="cellIs" priority="257" stopIfTrue="1" operator="greaterThan">
      <formula>400000</formula>
    </cfRule>
  </conditionalFormatting>
  <conditionalFormatting sqref="L43:O45">
    <cfRule type="cellIs" priority="256" stopIfTrue="1" operator="greaterThan">
      <formula>400000</formula>
    </cfRule>
    <cfRule type="cellIs" priority="255" stopIfTrue="1" operator="greaterThan">
      <formula>400000</formula>
    </cfRule>
  </conditionalFormatting>
  <conditionalFormatting sqref="E44:F45">
    <cfRule type="expression" dxfId="0" priority="265" stopIfTrue="1">
      <formula>AND(ISNUMBER(#REF!),#REF!&lt;200)</formula>
    </cfRule>
    <cfRule type="expression" dxfId="0" priority="264" stopIfTrue="1">
      <formula>AND(ISNUMBER(#REF!),#REF!&lt;200)</formula>
    </cfRule>
    <cfRule type="expression" dxfId="0" priority="263" stopIfTrue="1">
      <formula>AND(ISNUMBER(#REF!),#REF!&lt;200)</formula>
    </cfRule>
    <cfRule type="expression" dxfId="0" priority="262" stopIfTrue="1">
      <formula>AND(ISNUMBER(#REF!),#REF!&lt;200)</formula>
    </cfRule>
    <cfRule type="expression" dxfId="0" priority="261" stopIfTrue="1">
      <formula>AND(ISNUMBER(#REF!),#REF!&lt;200)</formula>
    </cfRule>
    <cfRule type="expression" dxfId="0" priority="260" stopIfTrue="1">
      <formula>AND(ISNUMBER(#REF!),#REF!&lt;200)</formula>
    </cfRule>
    <cfRule type="expression" dxfId="0" priority="259" stopIfTrue="1">
      <formula>AND(ISNUMBER(#REF!),#REF!&lt;200)</formula>
    </cfRule>
    <cfRule type="expression" dxfId="0" priority="258" stopIfTrue="1">
      <formula>AND(ISNUMBER(#REF!),#REF!&lt;200)</formula>
    </cfRule>
  </conditionalFormatting>
  <conditionalFormatting sqref="C102:F104 F105">
    <cfRule type="expression" dxfId="0" priority="236" stopIfTrue="1">
      <formula>AND(ISNUMBER(#REF!),#REF!&lt;200)</formula>
    </cfRule>
    <cfRule type="expression" dxfId="0" priority="237" stopIfTrue="1">
      <formula>AND(ISNUMBER(#REF!),#REF!&lt;200)</formula>
    </cfRule>
    <cfRule type="expression" dxfId="0" priority="238" stopIfTrue="1">
      <formula>AND(ISNUMBER(#REF!),#REF!&lt;200)</formula>
    </cfRule>
    <cfRule type="expression" dxfId="0" priority="239" stopIfTrue="1">
      <formula>AND(ISNUMBER(#REF!),#REF!&lt;200)</formula>
    </cfRule>
    <cfRule type="expression" dxfId="0" priority="240" stopIfTrue="1">
      <formula>AND(ISNUMBER(#REF!),#REF!&lt;200)</formula>
    </cfRule>
    <cfRule type="expression" dxfId="0" priority="241" stopIfTrue="1">
      <formula>AND(ISNUMBER(#REF!),#REF!&lt;200)</formula>
    </cfRule>
    <cfRule type="expression" dxfId="0" priority="242" stopIfTrue="1">
      <formula>AND(ISNUMBER(#REF!),#REF!&lt;200)</formula>
    </cfRule>
    <cfRule type="expression" dxfId="0" priority="243" stopIfTrue="1">
      <formula>AND(ISNUMBER(#REF!),#REF!&lt;200)</formula>
    </cfRule>
  </conditionalFormatting>
  <conditionalFormatting sqref="L102:O104">
    <cfRule type="cellIs" priority="244" stopIfTrue="1" operator="greaterThan">
      <formula>400000</formula>
    </cfRule>
    <cfRule type="expression" dxfId="0" priority="245" stopIfTrue="1">
      <formula>AND(ISNUMBER(#REF!),#REF!&lt;200)</formula>
    </cfRule>
    <cfRule type="expression" dxfId="0" priority="246" stopIfTrue="1">
      <formula>AND(ISNUMBER(#REF!),#REF!&lt;200)</formula>
    </cfRule>
  </conditionalFormatting>
  <conditionalFormatting sqref="H614:H618 C614:E615 D616:D617">
    <cfRule type="expression" dxfId="1" priority="48" stopIfTrue="1">
      <formula>AND(ISNUMBER(#REF!),#REF!&lt;200)</formula>
    </cfRule>
  </conditionalFormatting>
  <conditionalFormatting sqref="K614:O615 K616:K617">
    <cfRule type="cellIs" dxfId="2" priority="49" stopIfTrue="1" operator="greaterThan">
      <formula>400000</formula>
    </cfRule>
  </conditionalFormatting>
  <conditionalFormatting sqref="C616:C617 E616:E617">
    <cfRule type="expression" dxfId="1" priority="50" stopIfTrue="1">
      <formula>AND(ISNUMBER(#REF!),$K623&lt;200)</formula>
    </cfRule>
  </conditionalFormatting>
  <conditionalFormatting sqref="L616:P617">
    <cfRule type="expression" dxfId="1" priority="53" stopIfTrue="1">
      <formula>AND(ISNUMBER(#REF!),$Q624&lt;200)</formula>
    </cfRule>
  </conditionalFormatting>
  <conditionalFormatting sqref="C656:F658 C677:F678 H678 C660:F663">
    <cfRule type="expression" dxfId="0" priority="135" stopIfTrue="1">
      <formula>AND(ISNUMBER(#REF!),#REF!&lt;200)</formula>
    </cfRule>
  </conditionalFormatting>
  <conditionalFormatting sqref="C661:F663 C677:F678">
    <cfRule type="expression" dxfId="0" priority="132" stopIfTrue="1">
      <formula>AND(ISNUMBER(#REF!),#REF!&lt;200)</formula>
    </cfRule>
  </conditionalFormatting>
  <conditionalFormatting sqref="L662:P663 L677:P677">
    <cfRule type="expression" dxfId="0" priority="131" stopIfTrue="1">
      <formula>AND(ISNUMBER(#REF!),#REF!&lt;200)</formula>
    </cfRule>
    <cfRule type="expression" dxfId="0" priority="134" stopIfTrue="1">
      <formula>AND(ISNUMBER(#REF!),#REF!&lt;200)</formula>
    </cfRule>
  </conditionalFormatting>
  <conditionalFormatting sqref="L677:N680">
    <cfRule type="cellIs" priority="136" stopIfTrue="1" operator="greaterThan">
      <formula>400000</formula>
    </cfRule>
  </conditionalFormatting>
  <conditionalFormatting sqref="H678 L678:P678">
    <cfRule type="expression" dxfId="0" priority="208" stopIfTrue="1">
      <formula>AND(ISNUMBER(#REF!),#REF!&lt;200)</formula>
    </cfRule>
  </conditionalFormatting>
  <conditionalFormatting sqref="L678:O680">
    <cfRule type="cellIs" priority="133" stopIfTrue="1" operator="greaterThan">
      <formula>400000</formula>
    </cfRule>
  </conditionalFormatting>
  <conditionalFormatting sqref="C679:F680 H679:H680">
    <cfRule type="expression" dxfId="0" priority="165" stopIfTrue="1">
      <formula>AND(ISNUMBER(#REF!),#REF!&lt;200)</formula>
    </cfRule>
  </conditionalFormatting>
  <conditionalFormatting sqref="H679 L679:P679">
    <cfRule type="expression" dxfId="0" priority="230" stopIfTrue="1">
      <formula>AND(ISNUMBER(#REF!),#REF!&lt;200)</formula>
    </cfRule>
  </conditionalFormatting>
  <conditionalFormatting sqref="H680 L680:P680">
    <cfRule type="expression" dxfId="0" priority="224" stopIfTrue="1">
      <formula>AND(ISNUMBER(#REF!),#REF!&lt;200)</formula>
    </cfRule>
  </conditionalFormatting>
  <conditionalFormatting sqref="H681 C681:F681">
    <cfRule type="expression" dxfId="0" priority="67" stopIfTrue="1">
      <formula>AND(ISNUMBER(#REF!),#REF!&lt;200)</formula>
    </cfRule>
  </conditionalFormatting>
  <conditionalFormatting sqref="H681 K681:P681">
    <cfRule type="expression" dxfId="0" priority="94" stopIfTrue="1">
      <formula>AND(ISNUMBER(#REF!),#REF!&lt;200)</formula>
    </cfRule>
  </conditionalFormatting>
  <conditionalFormatting sqref="K681:N684">
    <cfRule type="cellIs" priority="68" stopIfTrue="1" operator="greaterThan">
      <formula>400000</formula>
    </cfRule>
  </conditionalFormatting>
  <conditionalFormatting sqref="K681:O684">
    <cfRule type="cellIs" priority="63" stopIfTrue="1" operator="greaterThan">
      <formula>400000</formula>
    </cfRule>
  </conditionalFormatting>
  <conditionalFormatting sqref="C682:F684 H682:H684">
    <cfRule type="expression" dxfId="0" priority="75" stopIfTrue="1">
      <formula>AND(ISNUMBER(#REF!),#REF!&lt;200)</formula>
    </cfRule>
  </conditionalFormatting>
  <conditionalFormatting sqref="H682 K682:P682">
    <cfRule type="expression" dxfId="0" priority="116" stopIfTrue="1">
      <formula>AND(ISNUMBER(#REF!),#REF!&lt;200)</formula>
    </cfRule>
  </conditionalFormatting>
  <conditionalFormatting sqref="H683 K683:P683">
    <cfRule type="expression" dxfId="0" priority="110" stopIfTrue="1">
      <formula>AND(ISNUMBER(#REF!),#REF!&lt;200)</formula>
    </cfRule>
  </conditionalFormatting>
  <conditionalFormatting sqref="H684 K684:P684">
    <cfRule type="expression" dxfId="0" priority="76" stopIfTrue="1">
      <formula>AND(ISNUMBER(#REF!),#REF!&lt;200)</formula>
    </cfRule>
  </conditionalFormatting>
  <conditionalFormatting sqref="C687:G58741">
    <cfRule type="expression" dxfId="0" priority="356" stopIfTrue="1">
      <formula>AND(ISNUMBER(#REF!),$Q692&lt;200)</formula>
    </cfRule>
  </conditionalFormatting>
  <conditionalFormatting sqref="C687:F58662">
    <cfRule type="expression" dxfId="0" priority="348" stopIfTrue="1">
      <formula>AND(ISNUMBER(#REF!),$J692&lt;200)</formula>
    </cfRule>
  </conditionalFormatting>
  <conditionalFormatting sqref="C687:H58744">
    <cfRule type="expression" dxfId="0" priority="338" stopIfTrue="1">
      <formula>AND(ISNUMBER(#REF!),#REF!&lt;200)</formula>
    </cfRule>
  </conditionalFormatting>
  <conditionalFormatting sqref="C687:F58665">
    <cfRule type="expression" dxfId="0" priority="335" stopIfTrue="1">
      <formula>AND(ISNUMBER(#REF!),$K692&lt;200)</formula>
    </cfRule>
  </conditionalFormatting>
  <conditionalFormatting sqref="C687:G58748">
    <cfRule type="expression" dxfId="0" priority="323" stopIfTrue="1">
      <formula>AND(ISNUMBER(#REF!),$Q692&lt;200)</formula>
    </cfRule>
  </conditionalFormatting>
  <conditionalFormatting sqref="C687:F58669">
    <cfRule type="expression" dxfId="0" priority="319" stopIfTrue="1">
      <formula>AND(ISNUMBER(#REF!),$J692&lt;200)</formula>
    </cfRule>
  </conditionalFormatting>
  <conditionalFormatting sqref="C687:H58751">
    <cfRule type="expression" dxfId="0" priority="312" stopIfTrue="1">
      <formula>AND(ISNUMBER(#REF!),#REF!&lt;200)</formula>
    </cfRule>
  </conditionalFormatting>
  <conditionalFormatting sqref="C687:F58672">
    <cfRule type="expression" dxfId="0" priority="309" stopIfTrue="1">
      <formula>AND(ISNUMBER(#REF!),$K692&lt;200)</formula>
    </cfRule>
  </conditionalFormatting>
  <conditionalFormatting sqref="G687:I58661">
    <cfRule type="expression" dxfId="0" priority="346" stopIfTrue="1">
      <formula>AND(ISNUMBER(#REF!),$J693&lt;200)</formula>
    </cfRule>
  </conditionalFormatting>
  <conditionalFormatting sqref="G687:J58664">
    <cfRule type="expression" dxfId="0" priority="333" stopIfTrue="1">
      <formula>AND(ISNUMBER(#REF!),$K693&lt;200)</formula>
    </cfRule>
  </conditionalFormatting>
  <conditionalFormatting sqref="G687:I58668">
    <cfRule type="expression" dxfId="0" priority="317" stopIfTrue="1">
      <formula>AND(ISNUMBER(#REF!),$J693&lt;200)</formula>
    </cfRule>
  </conditionalFormatting>
  <conditionalFormatting sqref="G687:J58671">
    <cfRule type="expression" dxfId="0" priority="307" stopIfTrue="1">
      <formula>AND(ISNUMBER(#REF!),$K693&lt;200)</formula>
    </cfRule>
  </conditionalFormatting>
  <conditionalFormatting sqref="H687:P58740">
    <cfRule type="expression" dxfId="0" priority="355" stopIfTrue="1">
      <formula>AND(ISNUMBER(#REF!),$Q693&lt;200)</formula>
    </cfRule>
  </conditionalFormatting>
  <conditionalFormatting sqref="H687:P58747">
    <cfRule type="expression" dxfId="0" priority="322" stopIfTrue="1">
      <formula>AND(ISNUMBER(#REF!),$Q693&lt;200)</formula>
    </cfRule>
  </conditionalFormatting>
  <conditionalFormatting sqref="I687:Q58743">
    <cfRule type="expression" dxfId="0" priority="337" stopIfTrue="1">
      <formula>AND(ISNUMBER(#REF!),#REF!&lt;200)</formula>
    </cfRule>
  </conditionalFormatting>
  <conditionalFormatting sqref="I687:Q58750">
    <cfRule type="expression" dxfId="0" priority="311" stopIfTrue="1">
      <formula>AND(ISNUMBER(#REF!),#REF!&lt;200)</formula>
    </cfRule>
  </conditionalFormatting>
  <conditionalFormatting sqref="J687:N65707">
    <cfRule type="cellIs" priority="344" stopIfTrue="1" operator="greaterThan">
      <formula>400000</formula>
    </cfRule>
  </conditionalFormatting>
  <conditionalFormatting sqref="J687:O65707 Q687:Q65707">
    <cfRule type="cellIs" priority="321" stopIfTrue="1" operator="greaterThan">
      <formula>400000</formula>
    </cfRule>
  </conditionalFormatting>
  <conditionalFormatting sqref="K687:O65707">
    <cfRule type="cellIs" priority="331" stopIfTrue="1" operator="greaterThan">
      <formula>400000</formula>
    </cfRule>
  </conditionalFormatting>
  <conditionalFormatting sqref="H58636:P58636 C58641:G58642 H58640:P58641 C58646:G65707 C58639:G58639 C58637:G58637 H58638:P58638 H58645:P65707">
    <cfRule type="expression" dxfId="0" priority="359" stopIfTrue="1">
      <formula>AND(ISNUMBER(#REF!),#REF!&lt;200)</formula>
    </cfRule>
  </conditionalFormatting>
  <conditionalFormatting sqref="I58639:Q58639 C58644:H58645 I58643:Q58644 C58649:H58665 C58642:H58642 C58640:H58640 C58667:H65707 I58641:Q58641 I58648:Q58664 I58666:Q65707">
    <cfRule type="expression" dxfId="0" priority="343" stopIfTrue="1">
      <formula>AND(ISNUMBER(#REF!),#REF!&lt;200)</formula>
    </cfRule>
  </conditionalFormatting>
  <conditionalFormatting sqref="H58643:P58643 H58651 I58650:Q58651 C58651:G65707 H58649 C58646:G58649 Q58648 Q58655:Q58671 H58652:P65707 Q58673:Q65707 I58646:Q58646 H58647:P58648 C58644:G58644 H58645:P58645">
    <cfRule type="expression" dxfId="0" priority="330" stopIfTrue="1">
      <formula>AND(ISNUMBER(#REF!),#REF!&lt;200)</formula>
    </cfRule>
  </conditionalFormatting>
  <conditionalFormatting sqref="G58662:I58662 C58667:F58668 C58672:F58688 C58665:F58665 C58663:F58663 C58690:F65707 G58666:I58667 G58664:I58664 G58671:I58687 G58689:I65707">
    <cfRule type="expression" dxfId="0" priority="345" stopIfTrue="1">
      <formula>AND(ISNUMBER(#REF!),#REF!&lt;200)</formula>
    </cfRule>
  </conditionalFormatting>
  <conditionalFormatting sqref="G58665:J58665 C58670:F58671 C58675:F58691 C58668:F58668 C58666:F58666 C58693:F65707 G58669:J58670 G58667:J58667 G58674:J58690 G58692:J65707">
    <cfRule type="expression" dxfId="0" priority="332" stopIfTrue="1">
      <formula>AND(ISNUMBER(#REF!),#REF!&lt;200)</formula>
    </cfRule>
  </conditionalFormatting>
  <dataValidations count="10">
    <dataValidation type="list" allowBlank="1" showInputMessage="1" showErrorMessage="1" sqref="G11 G12 G13 G14 G16 G17 G18 G20 G21 G22 G23 G24 G25 G26 G27 G28 G29 G30 G31 G32 G33 G34 G41 G42 G43 G44 G45 G46 G47 G48 G49 G50 G51 G52 G53 G56 G57 G58 G59 G70 G71 G72 G73 G76 G77 G88 G89 G90 G92 G93 G96 G97 G100 G101 G104 G110 G114 G115 G117 G118 G121 G122 G123 G124 G125 G131 G132 G135 G136 G137 G138 G139 G140 G148 G149 G150 G156 G159 G162 G163 G169 G170 G172 G177 G181 G184 G187 G188 G193 G194 G195 G196 G197 G199 G200 G201 G202 G203 G204 G218 G219 G223 G224 G225 G226 G227 G259 G263 G269 G273 G274 G275 G279 G312 G313 G314 G315 G316 G317 G318 G319 G320 G321 G322 G323 G328 G331 G345 G608 G609 G610 G633 G634 G635 G637 G643 G647 G655 G658 G660 G663 G664 G665 G674 G676 G677 G680 G84:G85 G86:G87 G102:G103 G111:G113 G119:G120 G126:G127 G133:G134 G141:G142 G167:G168 G191:G192 G205:G206 G207:G217 G220:G222 G228:G256 G257:G258 G260:G262 G264:G268 G270:G272 G276:G278 G305:G306 G324:G327 G605:G606 G630:G631 G638:G639 G640:G642 G656:G657 G661:G662 G678:G679">
      <formula1>"/,2017年,2018年,2019年,2020年,"</formula1>
    </dataValidation>
    <dataValidation type="list" allowBlank="1" showInputMessage="1" showErrorMessage="1" sqref="C12 C13 C14 C16 C17 C18 C20 C21 C22 C23 C24 C25 C26 C27 C28 C29 C30 C31 C32 C33 C34 C42 C43 C44 C45 C46 C47 C48 C49 C50 C51 C53 C56 C57 C58 C59 C64 C68 C70 C71 C72 C73 C76 C77 C88 C89 C90 C91 C92 C93 C94 C97 C98 C99 C100 C101 C104 C110 C114 C115 C116 C117 C118 C121 C122 C123 C124 C125 C131 C132 C135 C136 C137 C138 C139 C140 C148 C149 C150 C151 C152 C153 C156 C157 C159 C160 C161 C162 C163 C164 C165 C166 C167 C168 C169 C170 C171 C172 C173 C174 C175 C176 C177 C178 C179 C180 C181 C182 C183 C184 C185 C186 C187 C188 C189 C190 C193 C194 C195 C196 C197 C198 C199 C200 C201 C202 C203 C204 C218 C219 C223 C224 C225 C226 C227 C263 C273 C274 C275 C283 D291 C293 D294 C297 C301 C302 C303 C304 C312 C313 C314 C315 C316 C317 C318 C319 C320 C321 C322 C323 C328 C335 C336 C345 C346 C347 C357 C599 C601 C602 C603 C604 C608 C609 C610 C611 C612 C613 C632 C633 C634 C635 C636 C643 C647 C655 C658 C660 C663 C664 C665 C674 C676 C677 C680 C683 C684 C61:C63 C65:C67 C74:C75 C78:C83 C84:C85 C86:C87 C95:C96 C102:C103 C107:C108 C111:C113 C119:C120 C126:C127 C128:C130 C133:C134 C141:C142 C143:C147 C154:C155 C191:C192 C205:C206 C207:C217 C220:C222 C228:C256 C257:C258 C261:C262 C264:C267 C268:C269 C270:C272 C276:C278 C280:C282 C284:C286 C290:C292 C294:C296 C299:C300 C305:C306 C324:C327 C337:C340 C341:C342 C343:C344 C348:C354 C355:C356 C358:C361 C362:C363 C605:C606 C630:C631 C638:C639 C640:C642 C656:C657 C661:C662 C678:C679 C681:C682">
      <formula1>"新建,改扩建,"</formula1>
    </dataValidation>
    <dataValidation type="list" allowBlank="1" showInputMessage="1" showErrorMessage="1" sqref="Q12 Q13 Q16 Q19 Q22 Q27 Q28 Q29 Q30 Q31 Q40 Q41 Q42 Q46 Q47 Q48 Q55 Q64 Q68 Q69 Q70 Q76 Q77 Q85 Q91 Q92 Q93 Q98 Q99 Q100 Q101 Q116 Q117 Q118 Q122 Q125 Q131 Q132 Q135 Q136 Q137 Q138 Q139 Q140 Q148 Q149 Q150 Q156 Q157 Q158 Q159 Q160 Q161 Q162 Q163 Q164 Q165 Q166 Q175 Q185 Q186 Q187 Q188 Q189 Q190 Q193 Q194 Q195 Q196 Q197 Q198 Q199 Q200 Q201 Q202 Q203 Q204 Q218 Q219 Q223 Q224 Q225 Q226 Q227 Q263 Q269 Q273 Q274 Q275 Q279 Q283 Q286 Q293 Q303 Q304 Q306 Q312 Q313 Q314 Q315 Q316 Q317 Q318 Q319 Q320 Q321 Q322 Q323 Q328 Q345 Q346 Q357 Q599 Q601 Q602 Q603 Q604 Q608 Q609 Q610 Q611 Q612 Q613 Q618 Q626 Q630 Q633 Q634 Q637 Q643 Q647 Q655 Q658 Q660 Q663 Q664 Q665 Q674 Q676 Q677 Q680 Q683 Q684 Q6:Q11 Q14:Q15 Q17:Q18 Q20:Q21 Q23:Q26 Q32:Q34 Q35:Q37 Q38:Q39 Q43:Q45 Q49:Q54 Q56:Q58 Q59:Q60 Q61:Q63 Q65:Q67 Q71:Q73 Q74:Q75 Q78:Q84 Q86:Q90 Q94:Q97 Q102:Q106 Q107:Q108 Q109:Q115 Q119:Q121 Q123:Q124 Q126:Q127 Q128:Q130 Q133:Q134 Q141:Q142 Q143:Q147 Q151:Q153 Q154:Q155 Q167:Q169 Q170:Q174 Q176:Q184 Q191:Q192 Q205:Q206 Q207:Q217 Q220:Q222 Q228:Q256 Q257:Q262 Q264:Q268 Q270:Q272 Q276:Q278 Q280:Q281 Q284:Q285 Q297:Q298 Q299:Q302 Q307:Q311 Q325:Q327 Q335:Q336 Q337:Q340 Q341:Q342 Q343:Q344 Q347:Q356 Q358:Q361 Q362:Q363 Q605:Q606 Q631:Q632 Q635:Q636 Q638:Q639 Q640:Q642 Q656:Q657 Q661:Q662 Q678:Q679 Q681:Q682">
      <formula1>"/,发改,工信,教育,科技,民宗,民政,人社,国土,环保,住建,交通,农业,林业,水利,商务,文化,卫计,旅发,扶贫,能源,残联,供销,烟草,通管,电网,社会,"</formula1>
    </dataValidation>
    <dataValidation type="list" allowBlank="1" showInputMessage="1" showErrorMessage="1" sqref="G15 H15 G19 H19 G35 H35 G40 H40 G64 H64 G91 H91 G98 H98 G99 G116 H116 H157 G160 H160 G185 H185 G198 H198 G283 H283 G36:G37 G38:G39 G61:G63 G65:G67 G74:G75 G78:G83 G107:G108 G128:G130 G143:G147 G154:G155 G157:G158 G287:G292 G294:G296 H36:H37 H38:H39 H61:H63 H65:H67 H74:H75 H78:H83 H107:H108 H128:H130 H143:H147 H154:H155">
      <formula1>"2016年,2017年,2018年,2019年,2020年,"</formula1>
    </dataValidation>
    <dataValidation type="list" allowBlank="1" showInputMessage="1" showErrorMessage="1" sqref="G164 G165 G171 G175 G182 G183">
      <formula1>"/,2018年,2019年,2020年,"</formula1>
    </dataValidation>
    <dataValidation type="list" allowBlank="1" showInputMessage="1" showErrorMessage="1" sqref="G173 G174 G176 G178 G179 G180">
      <formula1>"/,2019年,2020年,"</formula1>
    </dataValidation>
    <dataValidation type="list" allowBlank="1" showInputMessage="1" showErrorMessage="1" sqref="G186">
      <formula1>"/,2016年,2017年,2018年,2019年,2020年,"</formula1>
    </dataValidation>
    <dataValidation type="list" allowBlank="1" showInputMessage="1" showErrorMessage="1" sqref="C364 C598 C600 C607 C648 C649 C654 C675 C365:C420 C421:C597 C614:C615 C644:C646 C666:C673">
      <formula1>"新建,改扩建"</formula1>
    </dataValidation>
    <dataValidation type="list" allowBlank="1" showInputMessage="1" showErrorMessage="1" sqref="Q364 Q598 Q600 Q607 Q648 Q649 Q654 Q659 Q675 Q365:Q420 Q421:Q597 Q644:Q646 Q650:Q653 Q666:Q673">
      <formula1>"/,发改,工信,教育,科技,民宗,民政,人社,国土,环保,住建,交通,农业,林业,水利,商务,文化,卫计,旅发,扶贫,能源,残联,供销,烟草,通管,电网,社会"</formula1>
    </dataValidation>
    <dataValidation type="list" allowBlank="1" showInputMessage="1" showErrorMessage="1" sqref="G648:G649 G650:G653">
      <formula1>"/,2017年,2018年,2019年,2020年"</formula1>
    </dataValidation>
  </dataValidations>
  <pageMargins left="0.432638888888889" right="0.354166666666667" top="0.751388888888889" bottom="0.751388888888889" header="0.297916666666667" footer="0.297916666666667"/>
  <pageSetup paperSize="9" orientation="landscape" horizontalDpi="600"/>
  <headerFooter>
    <oddFooter>&amp;C&amp;P</oddFooter>
  </headerFooter>
  <ignoredErrors>
    <ignoredError sqref="I644"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3"/>
  <sheetViews>
    <sheetView workbookViewId="0">
      <pane ySplit="6" topLeftCell="A7" activePane="bottomLeft" state="frozen"/>
      <selection/>
      <selection pane="bottomLeft" activeCell="F101" sqref="F101"/>
    </sheetView>
  </sheetViews>
  <sheetFormatPr defaultColWidth="9" defaultRowHeight="14"/>
  <cols>
    <col min="1" max="1" width="19.4818181818182" style="8" customWidth="1"/>
    <col min="2" max="2" width="4.05454545454545" style="9" customWidth="1"/>
    <col min="3" max="3" width="4.54545454545455" style="10" customWidth="1"/>
    <col min="4" max="4" width="4.60909090909091" style="10" customWidth="1"/>
    <col min="5" max="5" width="5.6" style="11" customWidth="1"/>
    <col min="6" max="6" width="34.5363636363636" style="12" customWidth="1"/>
    <col min="7" max="7" width="6.03636363636364" style="10" customWidth="1"/>
    <col min="8" max="8" width="5.45454545454545" style="10" customWidth="1"/>
    <col min="9" max="9" width="6.45454545454545" style="13" customWidth="1"/>
    <col min="10" max="10" width="5.85454545454545" style="13" customWidth="1"/>
    <col min="11" max="11" width="5.6" style="13" customWidth="1"/>
    <col min="12" max="12" width="5.68181818181818" style="13" customWidth="1"/>
    <col min="13" max="13" width="5.51818181818182" style="13" customWidth="1"/>
    <col min="14" max="14" width="6.03636363636364" style="13" customWidth="1"/>
    <col min="15" max="15" width="5.77272727272727" style="13" customWidth="1"/>
    <col min="16" max="16" width="5.76363636363636" style="13" customWidth="1"/>
    <col min="17" max="17" width="4.90909090909091" style="10" customWidth="1"/>
  </cols>
  <sheetData>
    <row r="1" ht="21" spans="1:17">
      <c r="A1" s="14" t="s">
        <v>2785</v>
      </c>
      <c r="B1" s="14"/>
      <c r="C1" s="14"/>
      <c r="D1" s="14"/>
      <c r="E1" s="15"/>
      <c r="F1" s="16"/>
      <c r="G1" s="14"/>
      <c r="H1" s="14"/>
      <c r="I1" s="39"/>
      <c r="J1" s="39"/>
      <c r="K1" s="39"/>
      <c r="L1" s="39"/>
      <c r="M1" s="39"/>
      <c r="N1" s="39"/>
      <c r="O1" s="39"/>
      <c r="P1" s="39"/>
      <c r="Q1" s="14"/>
    </row>
    <row r="2" s="1" customFormat="1" ht="9.5" spans="1:17">
      <c r="A2" s="17" t="s">
        <v>1</v>
      </c>
      <c r="B2" s="18"/>
      <c r="C2" s="18"/>
      <c r="D2" s="18"/>
      <c r="E2" s="19"/>
      <c r="F2" s="17"/>
      <c r="G2" s="18"/>
      <c r="H2" s="18"/>
      <c r="I2" s="40"/>
      <c r="J2" s="40"/>
      <c r="K2" s="40"/>
      <c r="L2" s="40"/>
      <c r="M2" s="40"/>
      <c r="N2" s="40"/>
      <c r="O2" s="40" t="s">
        <v>2</v>
      </c>
      <c r="P2" s="40"/>
      <c r="Q2" s="18"/>
    </row>
    <row r="3" s="1" customFormat="1" ht="12" customHeight="1" spans="1:17">
      <c r="A3" s="20" t="s">
        <v>3</v>
      </c>
      <c r="B3" s="20" t="s">
        <v>4</v>
      </c>
      <c r="C3" s="20" t="s">
        <v>5</v>
      </c>
      <c r="D3" s="20" t="s">
        <v>6</v>
      </c>
      <c r="E3" s="21"/>
      <c r="F3" s="22"/>
      <c r="G3" s="20" t="s">
        <v>7</v>
      </c>
      <c r="H3" s="20" t="s">
        <v>8</v>
      </c>
      <c r="I3" s="24" t="s">
        <v>9</v>
      </c>
      <c r="J3" s="24"/>
      <c r="K3" s="24"/>
      <c r="L3" s="24"/>
      <c r="M3" s="24"/>
      <c r="N3" s="24"/>
      <c r="O3" s="24"/>
      <c r="P3" s="24"/>
      <c r="Q3" s="29" t="s">
        <v>10</v>
      </c>
    </row>
    <row r="4" s="1" customFormat="1" ht="12" customHeight="1" spans="1:17">
      <c r="A4" s="20"/>
      <c r="B4" s="20"/>
      <c r="C4" s="20"/>
      <c r="D4" s="20" t="s">
        <v>11</v>
      </c>
      <c r="E4" s="21" t="s">
        <v>12</v>
      </c>
      <c r="F4" s="20" t="s">
        <v>13</v>
      </c>
      <c r="G4" s="20"/>
      <c r="H4" s="20"/>
      <c r="I4" s="41" t="s">
        <v>14</v>
      </c>
      <c r="J4" s="24" t="s">
        <v>15</v>
      </c>
      <c r="K4" s="24"/>
      <c r="L4" s="24"/>
      <c r="M4" s="24"/>
      <c r="N4" s="24" t="s">
        <v>572</v>
      </c>
      <c r="O4" s="24" t="s">
        <v>573</v>
      </c>
      <c r="P4" s="24" t="s">
        <v>574</v>
      </c>
      <c r="Q4" s="29"/>
    </row>
    <row r="5" s="1" customFormat="1" ht="45" customHeight="1" spans="1:17">
      <c r="A5" s="20"/>
      <c r="B5" s="20"/>
      <c r="C5" s="20"/>
      <c r="D5" s="20"/>
      <c r="E5" s="21"/>
      <c r="F5" s="20"/>
      <c r="G5" s="20"/>
      <c r="H5" s="20"/>
      <c r="I5" s="41"/>
      <c r="J5" s="41" t="s">
        <v>19</v>
      </c>
      <c r="K5" s="24" t="s">
        <v>20</v>
      </c>
      <c r="L5" s="24" t="s">
        <v>21</v>
      </c>
      <c r="M5" s="24" t="s">
        <v>22</v>
      </c>
      <c r="N5" s="24"/>
      <c r="O5" s="24"/>
      <c r="P5" s="24"/>
      <c r="Q5" s="29"/>
    </row>
    <row r="6" s="2" customFormat="1" ht="19" customHeight="1" spans="1:17">
      <c r="A6" s="23" t="s">
        <v>23</v>
      </c>
      <c r="B6" s="24">
        <f>B7+B122+B142+B148+B193+B203+B223+B227+B234</f>
        <v>294</v>
      </c>
      <c r="C6" s="23" t="s">
        <v>24</v>
      </c>
      <c r="D6" s="23" t="s">
        <v>24</v>
      </c>
      <c r="E6" s="25" t="s">
        <v>24</v>
      </c>
      <c r="F6" s="23" t="s">
        <v>24</v>
      </c>
      <c r="G6" s="23" t="s">
        <v>24</v>
      </c>
      <c r="H6" s="23" t="s">
        <v>24</v>
      </c>
      <c r="I6" s="24">
        <f t="shared" ref="I6:I25" si="0">SUM(J6,N6,O6,P6)</f>
        <v>195064.833</v>
      </c>
      <c r="J6" s="24">
        <f t="shared" ref="J6:J20" si="1">SUM(K6:M6)</f>
        <v>57270.293</v>
      </c>
      <c r="K6" s="24">
        <f t="shared" ref="K6:P6" si="2">K7+K122+K142+K148+K193+K203+K223+K227+K234</f>
        <v>28809.486</v>
      </c>
      <c r="L6" s="24">
        <f t="shared" si="2"/>
        <v>17459.012</v>
      </c>
      <c r="M6" s="24">
        <f t="shared" si="2"/>
        <v>11001.795</v>
      </c>
      <c r="N6" s="24">
        <f t="shared" si="2"/>
        <v>50959.54</v>
      </c>
      <c r="O6" s="24">
        <f t="shared" si="2"/>
        <v>71905</v>
      </c>
      <c r="P6" s="24">
        <f t="shared" si="2"/>
        <v>14930</v>
      </c>
      <c r="Q6" s="23" t="s">
        <v>24</v>
      </c>
    </row>
    <row r="7" s="1" customFormat="1" ht="19" customHeight="1" spans="1:17">
      <c r="A7" s="26" t="s">
        <v>25</v>
      </c>
      <c r="B7" s="27">
        <f>B8+B88+B111+B114+B120+B121</f>
        <v>162</v>
      </c>
      <c r="C7" s="28" t="s">
        <v>24</v>
      </c>
      <c r="D7" s="29" t="s">
        <v>24</v>
      </c>
      <c r="E7" s="30" t="s">
        <v>24</v>
      </c>
      <c r="F7" s="28" t="s">
        <v>24</v>
      </c>
      <c r="G7" s="28" t="s">
        <v>24</v>
      </c>
      <c r="H7" s="28" t="s">
        <v>24</v>
      </c>
      <c r="I7" s="27">
        <f t="shared" si="0"/>
        <v>144204</v>
      </c>
      <c r="J7" s="27">
        <f t="shared" si="1"/>
        <v>24684</v>
      </c>
      <c r="K7" s="27">
        <f t="shared" ref="K7:P7" si="3">K8+K88+K111+K114+K120+K121</f>
        <v>11393</v>
      </c>
      <c r="L7" s="27">
        <f t="shared" si="3"/>
        <v>9122</v>
      </c>
      <c r="M7" s="27">
        <f t="shared" si="3"/>
        <v>4169</v>
      </c>
      <c r="N7" s="27">
        <f t="shared" si="3"/>
        <v>34450</v>
      </c>
      <c r="O7" s="27">
        <f t="shared" si="3"/>
        <v>70800</v>
      </c>
      <c r="P7" s="27">
        <f t="shared" si="3"/>
        <v>14270</v>
      </c>
      <c r="Q7" s="28" t="s">
        <v>24</v>
      </c>
    </row>
    <row r="8" s="1" customFormat="1" ht="17" customHeight="1" spans="1:17">
      <c r="A8" s="31" t="s">
        <v>26</v>
      </c>
      <c r="B8" s="32">
        <f>SUM(B9,B58,B67,B76,B84,B86)</f>
        <v>140</v>
      </c>
      <c r="C8" s="33" t="s">
        <v>24</v>
      </c>
      <c r="D8" s="29" t="s">
        <v>24</v>
      </c>
      <c r="E8" s="30" t="s">
        <v>24</v>
      </c>
      <c r="F8" s="33" t="s">
        <v>24</v>
      </c>
      <c r="G8" s="33" t="s">
        <v>24</v>
      </c>
      <c r="H8" s="33" t="s">
        <v>24</v>
      </c>
      <c r="I8" s="32">
        <f t="shared" si="0"/>
        <v>127835</v>
      </c>
      <c r="J8" s="32">
        <f t="shared" si="1"/>
        <v>21915</v>
      </c>
      <c r="K8" s="32">
        <f t="shared" ref="K8:P8" si="4">SUM(K9,K58,K67,K76,K84,K86)</f>
        <v>9773</v>
      </c>
      <c r="L8" s="32">
        <f t="shared" si="4"/>
        <v>8622</v>
      </c>
      <c r="M8" s="32">
        <f t="shared" si="4"/>
        <v>3520</v>
      </c>
      <c r="N8" s="32">
        <f t="shared" si="4"/>
        <v>30150</v>
      </c>
      <c r="O8" s="32">
        <f t="shared" si="4"/>
        <v>61500</v>
      </c>
      <c r="P8" s="32">
        <f t="shared" si="4"/>
        <v>14270</v>
      </c>
      <c r="Q8" s="33" t="s">
        <v>24</v>
      </c>
    </row>
    <row r="9" s="1" customFormat="1" ht="17" customHeight="1" spans="1:17">
      <c r="A9" s="31" t="s">
        <v>27</v>
      </c>
      <c r="B9" s="32">
        <f>SUM(B10,B30,B33,B40,B53,B57)</f>
        <v>34</v>
      </c>
      <c r="C9" s="33" t="s">
        <v>24</v>
      </c>
      <c r="D9" s="29" t="s">
        <v>24</v>
      </c>
      <c r="E9" s="30" t="s">
        <v>24</v>
      </c>
      <c r="F9" s="33" t="s">
        <v>24</v>
      </c>
      <c r="G9" s="33" t="s">
        <v>24</v>
      </c>
      <c r="H9" s="33" t="s">
        <v>24</v>
      </c>
      <c r="I9" s="32">
        <f t="shared" si="0"/>
        <v>68940</v>
      </c>
      <c r="J9" s="32">
        <f t="shared" si="1"/>
        <v>11200</v>
      </c>
      <c r="K9" s="32">
        <f t="shared" ref="K9:P9" si="5">SUM(K10,K30,K33,K40,K53,K57)</f>
        <v>4078</v>
      </c>
      <c r="L9" s="32">
        <f t="shared" si="5"/>
        <v>5122</v>
      </c>
      <c r="M9" s="32">
        <f t="shared" si="5"/>
        <v>2000</v>
      </c>
      <c r="N9" s="32">
        <f t="shared" si="5"/>
        <v>15950</v>
      </c>
      <c r="O9" s="32">
        <f t="shared" si="5"/>
        <v>29900</v>
      </c>
      <c r="P9" s="32">
        <f t="shared" si="5"/>
        <v>11890</v>
      </c>
      <c r="Q9" s="33" t="s">
        <v>24</v>
      </c>
    </row>
    <row r="10" s="1" customFormat="1" ht="27" customHeight="1" spans="1:17">
      <c r="A10" s="31" t="s">
        <v>28</v>
      </c>
      <c r="B10" s="32">
        <f>B11+B20+B21</f>
        <v>15</v>
      </c>
      <c r="C10" s="33" t="s">
        <v>24</v>
      </c>
      <c r="D10" s="29" t="s">
        <v>24</v>
      </c>
      <c r="E10" s="30" t="s">
        <v>24</v>
      </c>
      <c r="F10" s="33" t="s">
        <v>24</v>
      </c>
      <c r="G10" s="33" t="s">
        <v>24</v>
      </c>
      <c r="H10" s="33" t="s">
        <v>24</v>
      </c>
      <c r="I10" s="32">
        <f t="shared" si="0"/>
        <v>32600</v>
      </c>
      <c r="J10" s="32">
        <f t="shared" si="1"/>
        <v>5450</v>
      </c>
      <c r="K10" s="32">
        <f t="shared" ref="K10:P10" si="6">K11+K20+K21</f>
        <v>1750</v>
      </c>
      <c r="L10" s="32">
        <f t="shared" si="6"/>
        <v>2500</v>
      </c>
      <c r="M10" s="32">
        <f t="shared" si="6"/>
        <v>1200</v>
      </c>
      <c r="N10" s="32">
        <f t="shared" si="6"/>
        <v>6150</v>
      </c>
      <c r="O10" s="32">
        <f t="shared" si="6"/>
        <v>14800</v>
      </c>
      <c r="P10" s="32">
        <f t="shared" si="6"/>
        <v>6200</v>
      </c>
      <c r="Q10" s="33" t="s">
        <v>24</v>
      </c>
    </row>
    <row r="11" s="1" customFormat="1" customHeight="1" spans="1:17">
      <c r="A11" s="31" t="s">
        <v>29</v>
      </c>
      <c r="B11" s="32">
        <f>B12+B13+B14+B15+B16+B17+B18+B19</f>
        <v>8</v>
      </c>
      <c r="C11" s="33" t="s">
        <v>24</v>
      </c>
      <c r="D11" s="29" t="s">
        <v>24</v>
      </c>
      <c r="E11" s="30" t="s">
        <v>24</v>
      </c>
      <c r="F11" s="31"/>
      <c r="G11" s="34" t="s">
        <v>559</v>
      </c>
      <c r="H11" s="33" t="s">
        <v>24</v>
      </c>
      <c r="I11" s="32">
        <f t="shared" si="0"/>
        <v>8550</v>
      </c>
      <c r="J11" s="32">
        <f t="shared" si="1"/>
        <v>1550</v>
      </c>
      <c r="K11" s="32">
        <f t="shared" ref="K11:P11" si="7">K12+K13+K14+K15+K16+K17+K18+K19</f>
        <v>500</v>
      </c>
      <c r="L11" s="32">
        <f t="shared" si="7"/>
        <v>850</v>
      </c>
      <c r="M11" s="32">
        <f t="shared" si="7"/>
        <v>200</v>
      </c>
      <c r="N11" s="32">
        <f t="shared" si="7"/>
        <v>300</v>
      </c>
      <c r="O11" s="32">
        <f t="shared" si="7"/>
        <v>4300</v>
      </c>
      <c r="P11" s="32">
        <f t="shared" si="7"/>
        <v>2400</v>
      </c>
      <c r="Q11" s="33" t="s">
        <v>24</v>
      </c>
    </row>
    <row r="12" s="1" customFormat="1" ht="15" customHeight="1" spans="1:17">
      <c r="A12" s="31" t="s">
        <v>865</v>
      </c>
      <c r="B12" s="33">
        <v>1</v>
      </c>
      <c r="C12" s="33" t="s">
        <v>282</v>
      </c>
      <c r="D12" s="29" t="s">
        <v>24</v>
      </c>
      <c r="E12" s="30" t="s">
        <v>24</v>
      </c>
      <c r="F12" s="31" t="s">
        <v>575</v>
      </c>
      <c r="G12" s="34" t="s">
        <v>559</v>
      </c>
      <c r="H12" s="33" t="s">
        <v>115</v>
      </c>
      <c r="I12" s="32">
        <f t="shared" si="0"/>
        <v>1000</v>
      </c>
      <c r="J12" s="32">
        <f t="shared" si="1"/>
        <v>200</v>
      </c>
      <c r="K12" s="32">
        <v>100</v>
      </c>
      <c r="L12" s="32">
        <v>50</v>
      </c>
      <c r="M12" s="32">
        <v>50</v>
      </c>
      <c r="N12" s="32">
        <v>300</v>
      </c>
      <c r="O12" s="32">
        <v>200</v>
      </c>
      <c r="P12" s="32">
        <v>300</v>
      </c>
      <c r="Q12" s="33" t="s">
        <v>54</v>
      </c>
    </row>
    <row r="13" s="1" customFormat="1" ht="15" customHeight="1" spans="1:17">
      <c r="A13" s="31" t="s">
        <v>866</v>
      </c>
      <c r="B13" s="33">
        <v>1</v>
      </c>
      <c r="C13" s="33" t="s">
        <v>282</v>
      </c>
      <c r="D13" s="29" t="s">
        <v>24</v>
      </c>
      <c r="E13" s="30" t="s">
        <v>24</v>
      </c>
      <c r="F13" s="31" t="s">
        <v>577</v>
      </c>
      <c r="G13" s="34" t="s">
        <v>559</v>
      </c>
      <c r="H13" s="33" t="s">
        <v>115</v>
      </c>
      <c r="I13" s="32">
        <f t="shared" si="0"/>
        <v>800</v>
      </c>
      <c r="J13" s="32">
        <f t="shared" si="1"/>
        <v>200</v>
      </c>
      <c r="K13" s="32"/>
      <c r="L13" s="32">
        <v>100</v>
      </c>
      <c r="M13" s="32">
        <v>100</v>
      </c>
      <c r="N13" s="32"/>
      <c r="O13" s="32">
        <v>300</v>
      </c>
      <c r="P13" s="32">
        <v>300</v>
      </c>
      <c r="Q13" s="33" t="s">
        <v>54</v>
      </c>
    </row>
    <row r="14" s="1" customFormat="1" ht="15" customHeight="1" spans="1:17">
      <c r="A14" s="31" t="s">
        <v>867</v>
      </c>
      <c r="B14" s="33">
        <v>1</v>
      </c>
      <c r="C14" s="33" t="s">
        <v>282</v>
      </c>
      <c r="D14" s="29" t="s">
        <v>24</v>
      </c>
      <c r="E14" s="30" t="s">
        <v>24</v>
      </c>
      <c r="F14" s="31" t="s">
        <v>868</v>
      </c>
      <c r="G14" s="34" t="s">
        <v>559</v>
      </c>
      <c r="H14" s="33" t="s">
        <v>115</v>
      </c>
      <c r="I14" s="32">
        <f t="shared" si="0"/>
        <v>1500</v>
      </c>
      <c r="J14" s="32">
        <f t="shared" si="1"/>
        <v>200</v>
      </c>
      <c r="K14" s="32">
        <v>100</v>
      </c>
      <c r="L14" s="32">
        <v>100</v>
      </c>
      <c r="M14" s="32"/>
      <c r="N14" s="32"/>
      <c r="O14" s="32">
        <v>1000</v>
      </c>
      <c r="P14" s="32">
        <v>300</v>
      </c>
      <c r="Q14" s="33" t="s">
        <v>54</v>
      </c>
    </row>
    <row r="15" s="1" customFormat="1" ht="21" customHeight="1" spans="1:17">
      <c r="A15" s="31" t="s">
        <v>869</v>
      </c>
      <c r="B15" s="33">
        <v>1</v>
      </c>
      <c r="C15" s="33" t="s">
        <v>282</v>
      </c>
      <c r="D15" s="29" t="s">
        <v>24</v>
      </c>
      <c r="E15" s="30" t="s">
        <v>24</v>
      </c>
      <c r="F15" s="31" t="s">
        <v>870</v>
      </c>
      <c r="G15" s="34" t="s">
        <v>559</v>
      </c>
      <c r="H15" s="33" t="s">
        <v>115</v>
      </c>
      <c r="I15" s="32">
        <f t="shared" si="0"/>
        <v>1500</v>
      </c>
      <c r="J15" s="32">
        <f t="shared" si="1"/>
        <v>250</v>
      </c>
      <c r="K15" s="32">
        <v>100</v>
      </c>
      <c r="L15" s="32">
        <v>100</v>
      </c>
      <c r="M15" s="32">
        <v>50</v>
      </c>
      <c r="N15" s="32"/>
      <c r="O15" s="32">
        <v>650</v>
      </c>
      <c r="P15" s="32">
        <v>600</v>
      </c>
      <c r="Q15" s="33" t="s">
        <v>54</v>
      </c>
    </row>
    <row r="16" s="1" customFormat="1" ht="17" customHeight="1" spans="1:17">
      <c r="A16" s="31" t="s">
        <v>871</v>
      </c>
      <c r="B16" s="33">
        <v>1</v>
      </c>
      <c r="C16" s="33" t="s">
        <v>282</v>
      </c>
      <c r="D16" s="29" t="s">
        <v>24</v>
      </c>
      <c r="E16" s="30" t="s">
        <v>24</v>
      </c>
      <c r="F16" s="31" t="s">
        <v>2182</v>
      </c>
      <c r="G16" s="34" t="s">
        <v>559</v>
      </c>
      <c r="H16" s="33" t="s">
        <v>115</v>
      </c>
      <c r="I16" s="32">
        <f t="shared" si="0"/>
        <v>1000</v>
      </c>
      <c r="J16" s="32">
        <f t="shared" si="1"/>
        <v>200</v>
      </c>
      <c r="K16" s="32"/>
      <c r="L16" s="32">
        <v>200</v>
      </c>
      <c r="M16" s="32"/>
      <c r="N16" s="32"/>
      <c r="O16" s="32">
        <v>500</v>
      </c>
      <c r="P16" s="32">
        <v>300</v>
      </c>
      <c r="Q16" s="33" t="s">
        <v>54</v>
      </c>
    </row>
    <row r="17" s="1" customFormat="1" ht="17" customHeight="1" spans="1:17">
      <c r="A17" s="31" t="s">
        <v>873</v>
      </c>
      <c r="B17" s="33">
        <v>1</v>
      </c>
      <c r="C17" s="33" t="s">
        <v>282</v>
      </c>
      <c r="D17" s="29" t="s">
        <v>24</v>
      </c>
      <c r="E17" s="30" t="s">
        <v>24</v>
      </c>
      <c r="F17" s="31" t="s">
        <v>2176</v>
      </c>
      <c r="G17" s="34" t="s">
        <v>559</v>
      </c>
      <c r="H17" s="33" t="s">
        <v>115</v>
      </c>
      <c r="I17" s="32">
        <f t="shared" si="0"/>
        <v>750</v>
      </c>
      <c r="J17" s="32">
        <f t="shared" si="1"/>
        <v>100</v>
      </c>
      <c r="K17" s="32"/>
      <c r="L17" s="32">
        <v>100</v>
      </c>
      <c r="M17" s="32"/>
      <c r="N17" s="32"/>
      <c r="O17" s="32">
        <v>450</v>
      </c>
      <c r="P17" s="32">
        <v>200</v>
      </c>
      <c r="Q17" s="33" t="s">
        <v>54</v>
      </c>
    </row>
    <row r="18" s="1" customFormat="1" ht="25" customHeight="1" spans="1:17">
      <c r="A18" s="31" t="s">
        <v>875</v>
      </c>
      <c r="B18" s="33">
        <v>1</v>
      </c>
      <c r="C18" s="33" t="s">
        <v>282</v>
      </c>
      <c r="D18" s="29" t="s">
        <v>24</v>
      </c>
      <c r="E18" s="30" t="s">
        <v>24</v>
      </c>
      <c r="F18" s="31" t="s">
        <v>876</v>
      </c>
      <c r="G18" s="34" t="s">
        <v>559</v>
      </c>
      <c r="H18" s="33" t="s">
        <v>115</v>
      </c>
      <c r="I18" s="32">
        <f t="shared" si="0"/>
        <v>1000</v>
      </c>
      <c r="J18" s="32">
        <f t="shared" si="1"/>
        <v>200</v>
      </c>
      <c r="K18" s="32">
        <v>100</v>
      </c>
      <c r="L18" s="32">
        <v>100</v>
      </c>
      <c r="M18" s="32"/>
      <c r="N18" s="32"/>
      <c r="O18" s="32">
        <v>600</v>
      </c>
      <c r="P18" s="32">
        <v>200</v>
      </c>
      <c r="Q18" s="33" t="s">
        <v>54</v>
      </c>
    </row>
    <row r="19" s="1" customFormat="1" ht="17" customHeight="1" spans="1:17">
      <c r="A19" s="31" t="s">
        <v>877</v>
      </c>
      <c r="B19" s="33">
        <v>1</v>
      </c>
      <c r="C19" s="33" t="s">
        <v>282</v>
      </c>
      <c r="D19" s="29" t="s">
        <v>24</v>
      </c>
      <c r="E19" s="30" t="s">
        <v>24</v>
      </c>
      <c r="F19" s="31" t="s">
        <v>878</v>
      </c>
      <c r="G19" s="34" t="s">
        <v>559</v>
      </c>
      <c r="H19" s="33" t="s">
        <v>115</v>
      </c>
      <c r="I19" s="32">
        <f t="shared" si="0"/>
        <v>1000</v>
      </c>
      <c r="J19" s="32">
        <f t="shared" si="1"/>
        <v>200</v>
      </c>
      <c r="K19" s="32">
        <v>100</v>
      </c>
      <c r="L19" s="32">
        <v>100</v>
      </c>
      <c r="M19" s="32"/>
      <c r="N19" s="32"/>
      <c r="O19" s="32">
        <v>600</v>
      </c>
      <c r="P19" s="32">
        <v>200</v>
      </c>
      <c r="Q19" s="33" t="s">
        <v>54</v>
      </c>
    </row>
    <row r="20" s="1" customFormat="1" ht="17" customHeight="1" spans="1:17">
      <c r="A20" s="31" t="s">
        <v>32</v>
      </c>
      <c r="B20" s="33"/>
      <c r="C20" s="33"/>
      <c r="D20" s="29" t="s">
        <v>24</v>
      </c>
      <c r="E20" s="30" t="s">
        <v>24</v>
      </c>
      <c r="F20" s="31"/>
      <c r="G20" s="34"/>
      <c r="H20" s="33" t="s">
        <v>24</v>
      </c>
      <c r="I20" s="32">
        <f t="shared" si="0"/>
        <v>0</v>
      </c>
      <c r="J20" s="32">
        <f t="shared" si="1"/>
        <v>0</v>
      </c>
      <c r="K20" s="32"/>
      <c r="L20" s="32"/>
      <c r="M20" s="32"/>
      <c r="N20" s="32"/>
      <c r="O20" s="32"/>
      <c r="P20" s="32"/>
      <c r="Q20" s="33" t="s">
        <v>24</v>
      </c>
    </row>
    <row r="21" s="1" customFormat="1" ht="17" customHeight="1" spans="1:17">
      <c r="A21" s="31" t="s">
        <v>33</v>
      </c>
      <c r="B21" s="32">
        <f>B22+B23+B24+B25+B27+B28+B29</f>
        <v>7</v>
      </c>
      <c r="C21" s="33"/>
      <c r="D21" s="29" t="s">
        <v>24</v>
      </c>
      <c r="E21" s="30" t="s">
        <v>24</v>
      </c>
      <c r="F21" s="31"/>
      <c r="G21" s="34" t="s">
        <v>559</v>
      </c>
      <c r="H21" s="33" t="s">
        <v>24</v>
      </c>
      <c r="I21" s="32">
        <f t="shared" si="0"/>
        <v>24050</v>
      </c>
      <c r="J21" s="32">
        <f t="shared" ref="J21:J26" si="8">SUM(K21:M21)</f>
        <v>3900</v>
      </c>
      <c r="K21" s="32">
        <f t="shared" ref="I21:N21" si="9">K22+K23+K24+K25+K27+K28+K29</f>
        <v>1250</v>
      </c>
      <c r="L21" s="32">
        <f t="shared" si="9"/>
        <v>1650</v>
      </c>
      <c r="M21" s="32">
        <f t="shared" si="9"/>
        <v>1000</v>
      </c>
      <c r="N21" s="32">
        <f t="shared" si="9"/>
        <v>5850</v>
      </c>
      <c r="O21" s="32">
        <v>10500</v>
      </c>
      <c r="P21" s="32">
        <f>P22+P23+P24+P25+P27+P28+P29</f>
        <v>3800</v>
      </c>
      <c r="Q21" s="33" t="s">
        <v>24</v>
      </c>
    </row>
    <row r="22" s="1" customFormat="1" ht="17" customHeight="1" spans="1:17">
      <c r="A22" s="31" t="s">
        <v>2786</v>
      </c>
      <c r="B22" s="33">
        <v>1</v>
      </c>
      <c r="C22" s="33" t="s">
        <v>282</v>
      </c>
      <c r="D22" s="29" t="s">
        <v>24</v>
      </c>
      <c r="E22" s="30" t="s">
        <v>24</v>
      </c>
      <c r="F22" s="31" t="s">
        <v>2240</v>
      </c>
      <c r="G22" s="34" t="s">
        <v>559</v>
      </c>
      <c r="H22" s="33"/>
      <c r="I22" s="32">
        <f t="shared" si="0"/>
        <v>50</v>
      </c>
      <c r="J22" s="32">
        <f t="shared" si="8"/>
        <v>50</v>
      </c>
      <c r="K22" s="32">
        <v>50</v>
      </c>
      <c r="L22" s="32"/>
      <c r="M22" s="32"/>
      <c r="N22" s="32"/>
      <c r="O22" s="32"/>
      <c r="P22" s="32"/>
      <c r="Q22" s="33" t="s">
        <v>58</v>
      </c>
    </row>
    <row r="23" s="1" customFormat="1" ht="17" customHeight="1" spans="1:17">
      <c r="A23" s="31" t="s">
        <v>889</v>
      </c>
      <c r="B23" s="33">
        <v>1</v>
      </c>
      <c r="C23" s="33" t="s">
        <v>282</v>
      </c>
      <c r="D23" s="29" t="s">
        <v>24</v>
      </c>
      <c r="E23" s="30" t="s">
        <v>24</v>
      </c>
      <c r="F23" s="31" t="s">
        <v>583</v>
      </c>
      <c r="G23" s="33" t="s">
        <v>559</v>
      </c>
      <c r="H23" s="33" t="s">
        <v>115</v>
      </c>
      <c r="I23" s="32">
        <f t="shared" si="0"/>
        <v>3000</v>
      </c>
      <c r="J23" s="32">
        <f t="shared" si="8"/>
        <v>700</v>
      </c>
      <c r="K23" s="32">
        <v>200</v>
      </c>
      <c r="L23" s="32">
        <v>200</v>
      </c>
      <c r="M23" s="32">
        <v>300</v>
      </c>
      <c r="N23" s="32"/>
      <c r="O23" s="32">
        <v>2000</v>
      </c>
      <c r="P23" s="32">
        <v>300</v>
      </c>
      <c r="Q23" s="33" t="s">
        <v>54</v>
      </c>
    </row>
    <row r="24" s="1" customFormat="1" ht="23" customHeight="1" spans="1:17">
      <c r="A24" s="31" t="s">
        <v>890</v>
      </c>
      <c r="B24" s="33">
        <v>1</v>
      </c>
      <c r="C24" s="33" t="s">
        <v>282</v>
      </c>
      <c r="D24" s="29" t="s">
        <v>24</v>
      </c>
      <c r="E24" s="30" t="s">
        <v>24</v>
      </c>
      <c r="F24" s="31" t="s">
        <v>891</v>
      </c>
      <c r="G24" s="33" t="s">
        <v>559</v>
      </c>
      <c r="H24" s="33" t="s">
        <v>115</v>
      </c>
      <c r="I24" s="32">
        <f t="shared" si="0"/>
        <v>5000</v>
      </c>
      <c r="J24" s="32">
        <f t="shared" si="8"/>
        <v>1500</v>
      </c>
      <c r="K24" s="32">
        <v>600</v>
      </c>
      <c r="L24" s="32">
        <v>600</v>
      </c>
      <c r="M24" s="32">
        <v>300</v>
      </c>
      <c r="N24" s="32">
        <v>2000</v>
      </c>
      <c r="O24" s="32">
        <v>1000</v>
      </c>
      <c r="P24" s="32">
        <v>500</v>
      </c>
      <c r="Q24" s="33" t="s">
        <v>54</v>
      </c>
    </row>
    <row r="25" s="1" customFormat="1" ht="17" customHeight="1" spans="1:17">
      <c r="A25" s="31" t="s">
        <v>892</v>
      </c>
      <c r="B25" s="33">
        <v>1</v>
      </c>
      <c r="C25" s="33" t="s">
        <v>282</v>
      </c>
      <c r="D25" s="29" t="s">
        <v>24</v>
      </c>
      <c r="E25" s="30" t="s">
        <v>24</v>
      </c>
      <c r="F25" s="31" t="s">
        <v>585</v>
      </c>
      <c r="G25" s="33" t="s">
        <v>559</v>
      </c>
      <c r="H25" s="33" t="s">
        <v>115</v>
      </c>
      <c r="I25" s="32">
        <f t="shared" si="0"/>
        <v>2000</v>
      </c>
      <c r="J25" s="32">
        <f t="shared" si="8"/>
        <v>500</v>
      </c>
      <c r="K25" s="32">
        <v>100</v>
      </c>
      <c r="L25" s="32">
        <v>200</v>
      </c>
      <c r="M25" s="32">
        <v>200</v>
      </c>
      <c r="N25" s="32"/>
      <c r="O25" s="32">
        <v>1000</v>
      </c>
      <c r="P25" s="32">
        <v>500</v>
      </c>
      <c r="Q25" s="33" t="s">
        <v>54</v>
      </c>
    </row>
    <row r="26" s="3" customFormat="1" ht="17" customHeight="1" spans="1:17">
      <c r="A26" s="35" t="s">
        <v>897</v>
      </c>
      <c r="B26" s="33">
        <v>1</v>
      </c>
      <c r="C26" s="33" t="s">
        <v>282</v>
      </c>
      <c r="D26" s="29" t="s">
        <v>24</v>
      </c>
      <c r="E26" s="30" t="s">
        <v>24</v>
      </c>
      <c r="F26" s="31" t="s">
        <v>898</v>
      </c>
      <c r="G26" s="33" t="s">
        <v>556</v>
      </c>
      <c r="H26" s="33"/>
      <c r="I26" s="32">
        <f>SUM(J26,N26:P26)</f>
        <v>120</v>
      </c>
      <c r="J26" s="32">
        <f t="shared" si="8"/>
        <v>60</v>
      </c>
      <c r="K26" s="32">
        <v>42</v>
      </c>
      <c r="L26" s="32">
        <v>18</v>
      </c>
      <c r="M26" s="32">
        <v>0</v>
      </c>
      <c r="N26" s="32"/>
      <c r="O26" s="32" t="s">
        <v>298</v>
      </c>
      <c r="P26" s="32">
        <v>60</v>
      </c>
      <c r="Q26" s="33" t="s">
        <v>513</v>
      </c>
    </row>
    <row r="27" s="1" customFormat="1" ht="22" customHeight="1" spans="1:17">
      <c r="A27" s="31" t="s">
        <v>893</v>
      </c>
      <c r="B27" s="33">
        <v>1</v>
      </c>
      <c r="C27" s="33" t="s">
        <v>282</v>
      </c>
      <c r="D27" s="29" t="s">
        <v>24</v>
      </c>
      <c r="E27" s="30" t="s">
        <v>24</v>
      </c>
      <c r="F27" s="31" t="s">
        <v>894</v>
      </c>
      <c r="G27" s="33" t="s">
        <v>559</v>
      </c>
      <c r="H27" s="33" t="s">
        <v>115</v>
      </c>
      <c r="I27" s="32">
        <f t="shared" ref="I27:I90" si="10">SUM(J27,N27,O27,P27)</f>
        <v>10000</v>
      </c>
      <c r="J27" s="32">
        <f t="shared" ref="J27:J90" si="11">SUM(K27:M27)</f>
        <v>500</v>
      </c>
      <c r="K27" s="32">
        <v>200</v>
      </c>
      <c r="L27" s="32">
        <v>200</v>
      </c>
      <c r="M27" s="32">
        <v>100</v>
      </c>
      <c r="N27" s="32">
        <v>3500</v>
      </c>
      <c r="O27" s="32">
        <v>5000</v>
      </c>
      <c r="P27" s="32">
        <v>1000</v>
      </c>
      <c r="Q27" s="33" t="s">
        <v>54</v>
      </c>
    </row>
    <row r="28" s="1" customFormat="1" ht="15" customHeight="1" spans="1:17">
      <c r="A28" s="35" t="s">
        <v>895</v>
      </c>
      <c r="B28" s="33">
        <v>1</v>
      </c>
      <c r="C28" s="33" t="s">
        <v>282</v>
      </c>
      <c r="D28" s="29" t="s">
        <v>24</v>
      </c>
      <c r="E28" s="30" t="s">
        <v>24</v>
      </c>
      <c r="F28" s="31" t="s">
        <v>896</v>
      </c>
      <c r="G28" s="33" t="s">
        <v>559</v>
      </c>
      <c r="H28" s="33" t="s">
        <v>115</v>
      </c>
      <c r="I28" s="32">
        <f t="shared" si="10"/>
        <v>1000</v>
      </c>
      <c r="J28" s="32">
        <f t="shared" si="11"/>
        <v>150</v>
      </c>
      <c r="K28" s="32"/>
      <c r="L28" s="32">
        <v>150</v>
      </c>
      <c r="M28" s="32">
        <v>0</v>
      </c>
      <c r="N28" s="32">
        <v>350</v>
      </c>
      <c r="O28" s="32" t="s">
        <v>298</v>
      </c>
      <c r="P28" s="32">
        <v>500</v>
      </c>
      <c r="Q28" s="33" t="s">
        <v>54</v>
      </c>
    </row>
    <row r="29" s="1" customFormat="1" ht="24" customHeight="1" spans="1:17">
      <c r="A29" s="31" t="s">
        <v>899</v>
      </c>
      <c r="B29" s="33">
        <v>1</v>
      </c>
      <c r="C29" s="33" t="s">
        <v>282</v>
      </c>
      <c r="D29" s="29" t="s">
        <v>24</v>
      </c>
      <c r="E29" s="30" t="s">
        <v>24</v>
      </c>
      <c r="F29" s="31" t="s">
        <v>900</v>
      </c>
      <c r="G29" s="33" t="s">
        <v>559</v>
      </c>
      <c r="H29" s="33" t="s">
        <v>115</v>
      </c>
      <c r="I29" s="32">
        <f t="shared" si="10"/>
        <v>3000</v>
      </c>
      <c r="J29" s="32">
        <f t="shared" si="11"/>
        <v>500</v>
      </c>
      <c r="K29" s="32">
        <v>100</v>
      </c>
      <c r="L29" s="32">
        <v>300</v>
      </c>
      <c r="M29" s="32">
        <v>100</v>
      </c>
      <c r="N29" s="32"/>
      <c r="O29" s="32">
        <v>1500</v>
      </c>
      <c r="P29" s="32">
        <v>1000</v>
      </c>
      <c r="Q29" s="33" t="s">
        <v>54</v>
      </c>
    </row>
    <row r="30" s="1" customFormat="1" ht="22" customHeight="1" spans="1:17">
      <c r="A30" s="31" t="s">
        <v>35</v>
      </c>
      <c r="B30" s="32">
        <f>B31+B32</f>
        <v>2</v>
      </c>
      <c r="C30" s="33"/>
      <c r="D30" s="29" t="s">
        <v>24</v>
      </c>
      <c r="E30" s="30" t="s">
        <v>24</v>
      </c>
      <c r="F30" s="31"/>
      <c r="G30" s="34"/>
      <c r="H30" s="33" t="s">
        <v>24</v>
      </c>
      <c r="I30" s="32">
        <f t="shared" si="10"/>
        <v>2500</v>
      </c>
      <c r="J30" s="32">
        <f t="shared" si="11"/>
        <v>350</v>
      </c>
      <c r="K30" s="32">
        <f t="shared" ref="K30:P30" si="12">K31+K32</f>
        <v>100</v>
      </c>
      <c r="L30" s="32">
        <f t="shared" si="12"/>
        <v>200</v>
      </c>
      <c r="M30" s="32">
        <f t="shared" si="12"/>
        <v>50</v>
      </c>
      <c r="N30" s="32">
        <f t="shared" si="12"/>
        <v>500</v>
      </c>
      <c r="O30" s="32">
        <f t="shared" si="12"/>
        <v>1050</v>
      </c>
      <c r="P30" s="32">
        <f t="shared" si="12"/>
        <v>600</v>
      </c>
      <c r="Q30" s="33" t="s">
        <v>24</v>
      </c>
    </row>
    <row r="31" s="1" customFormat="1" ht="24" customHeight="1" spans="1:17">
      <c r="A31" s="31" t="s">
        <v>901</v>
      </c>
      <c r="B31" s="33">
        <v>1</v>
      </c>
      <c r="C31" s="33" t="s">
        <v>282</v>
      </c>
      <c r="D31" s="29" t="s">
        <v>24</v>
      </c>
      <c r="E31" s="30" t="s">
        <v>24</v>
      </c>
      <c r="F31" s="31" t="s">
        <v>902</v>
      </c>
      <c r="G31" s="34" t="s">
        <v>559</v>
      </c>
      <c r="H31" s="33" t="s">
        <v>115</v>
      </c>
      <c r="I31" s="32">
        <f t="shared" si="10"/>
        <v>1000</v>
      </c>
      <c r="J31" s="32">
        <f t="shared" si="11"/>
        <v>100</v>
      </c>
      <c r="K31" s="32"/>
      <c r="L31" s="32">
        <v>100</v>
      </c>
      <c r="M31" s="32"/>
      <c r="N31" s="32">
        <v>500</v>
      </c>
      <c r="O31" s="32">
        <v>200</v>
      </c>
      <c r="P31" s="32">
        <v>200</v>
      </c>
      <c r="Q31" s="33" t="s">
        <v>54</v>
      </c>
    </row>
    <row r="32" s="1" customFormat="1" ht="15" customHeight="1" spans="1:17">
      <c r="A32" s="31" t="s">
        <v>903</v>
      </c>
      <c r="B32" s="33">
        <v>1</v>
      </c>
      <c r="C32" s="33" t="s">
        <v>282</v>
      </c>
      <c r="D32" s="29" t="s">
        <v>24</v>
      </c>
      <c r="E32" s="30" t="s">
        <v>24</v>
      </c>
      <c r="F32" s="31" t="s">
        <v>904</v>
      </c>
      <c r="G32" s="34" t="s">
        <v>559</v>
      </c>
      <c r="H32" s="33" t="s">
        <v>115</v>
      </c>
      <c r="I32" s="32">
        <f t="shared" si="10"/>
        <v>1500</v>
      </c>
      <c r="J32" s="32">
        <f t="shared" si="11"/>
        <v>250</v>
      </c>
      <c r="K32" s="32">
        <v>100</v>
      </c>
      <c r="L32" s="32">
        <v>100</v>
      </c>
      <c r="M32" s="32">
        <v>50</v>
      </c>
      <c r="N32" s="32"/>
      <c r="O32" s="32">
        <v>850</v>
      </c>
      <c r="P32" s="32">
        <v>400</v>
      </c>
      <c r="Q32" s="33" t="s">
        <v>54</v>
      </c>
    </row>
    <row r="33" s="1" customFormat="1" ht="17" customHeight="1" spans="1:17">
      <c r="A33" s="31" t="s">
        <v>37</v>
      </c>
      <c r="B33" s="32">
        <f>B34+B35+B36+B37+B38+B39</f>
        <v>6</v>
      </c>
      <c r="C33" s="33"/>
      <c r="D33" s="29" t="s">
        <v>24</v>
      </c>
      <c r="E33" s="30" t="s">
        <v>24</v>
      </c>
      <c r="F33" s="31"/>
      <c r="G33" s="34"/>
      <c r="H33" s="33" t="s">
        <v>24</v>
      </c>
      <c r="I33" s="32">
        <f t="shared" si="10"/>
        <v>7000</v>
      </c>
      <c r="J33" s="32">
        <f t="shared" si="11"/>
        <v>1000</v>
      </c>
      <c r="K33" s="32">
        <f t="shared" ref="K33:P33" si="13">K34+K35+K36+K37+K38+K39</f>
        <v>250</v>
      </c>
      <c r="L33" s="32">
        <f t="shared" si="13"/>
        <v>600</v>
      </c>
      <c r="M33" s="32">
        <f t="shared" si="13"/>
        <v>150</v>
      </c>
      <c r="N33" s="32">
        <f t="shared" si="13"/>
        <v>500</v>
      </c>
      <c r="O33" s="32">
        <f t="shared" si="13"/>
        <v>3550</v>
      </c>
      <c r="P33" s="32">
        <f t="shared" si="13"/>
        <v>1950</v>
      </c>
      <c r="Q33" s="33"/>
    </row>
    <row r="34" s="1" customFormat="1" ht="17" customHeight="1" spans="1:17">
      <c r="A34" s="31" t="s">
        <v>905</v>
      </c>
      <c r="B34" s="33">
        <v>1</v>
      </c>
      <c r="C34" s="33" t="s">
        <v>282</v>
      </c>
      <c r="D34" s="29" t="s">
        <v>24</v>
      </c>
      <c r="E34" s="30" t="s">
        <v>24</v>
      </c>
      <c r="F34" s="31" t="s">
        <v>906</v>
      </c>
      <c r="G34" s="34" t="s">
        <v>559</v>
      </c>
      <c r="H34" s="33" t="s">
        <v>115</v>
      </c>
      <c r="I34" s="32">
        <f t="shared" si="10"/>
        <v>1500</v>
      </c>
      <c r="J34" s="32">
        <f t="shared" si="11"/>
        <v>150</v>
      </c>
      <c r="K34" s="32">
        <v>50</v>
      </c>
      <c r="L34" s="32">
        <v>100</v>
      </c>
      <c r="M34" s="32"/>
      <c r="N34" s="32">
        <v>500</v>
      </c>
      <c r="O34" s="32">
        <v>500</v>
      </c>
      <c r="P34" s="32">
        <v>350</v>
      </c>
      <c r="Q34" s="33" t="s">
        <v>54</v>
      </c>
    </row>
    <row r="35" s="1" customFormat="1" ht="17" customHeight="1" spans="1:17">
      <c r="A35" s="31" t="s">
        <v>907</v>
      </c>
      <c r="B35" s="33">
        <v>1</v>
      </c>
      <c r="C35" s="33" t="s">
        <v>282</v>
      </c>
      <c r="D35" s="29" t="s">
        <v>24</v>
      </c>
      <c r="E35" s="30" t="s">
        <v>24</v>
      </c>
      <c r="F35" s="31" t="s">
        <v>908</v>
      </c>
      <c r="G35" s="34" t="s">
        <v>559</v>
      </c>
      <c r="H35" s="33" t="s">
        <v>115</v>
      </c>
      <c r="I35" s="32">
        <f t="shared" si="10"/>
        <v>1000</v>
      </c>
      <c r="J35" s="32">
        <f t="shared" si="11"/>
        <v>150</v>
      </c>
      <c r="K35" s="32">
        <v>50</v>
      </c>
      <c r="L35" s="32">
        <v>100</v>
      </c>
      <c r="M35" s="32"/>
      <c r="N35" s="32"/>
      <c r="O35" s="32">
        <v>500</v>
      </c>
      <c r="P35" s="32">
        <v>350</v>
      </c>
      <c r="Q35" s="33" t="s">
        <v>54</v>
      </c>
    </row>
    <row r="36" s="1" customFormat="1" ht="17" customHeight="1" spans="1:17">
      <c r="A36" s="31" t="s">
        <v>909</v>
      </c>
      <c r="B36" s="33">
        <v>1</v>
      </c>
      <c r="C36" s="33" t="s">
        <v>282</v>
      </c>
      <c r="D36" s="29" t="s">
        <v>24</v>
      </c>
      <c r="E36" s="30" t="s">
        <v>24</v>
      </c>
      <c r="F36" s="31" t="s">
        <v>601</v>
      </c>
      <c r="G36" s="34" t="s">
        <v>559</v>
      </c>
      <c r="H36" s="33" t="s">
        <v>115</v>
      </c>
      <c r="I36" s="32">
        <f t="shared" si="10"/>
        <v>1500</v>
      </c>
      <c r="J36" s="32">
        <f t="shared" si="11"/>
        <v>250</v>
      </c>
      <c r="K36" s="32">
        <v>50</v>
      </c>
      <c r="L36" s="32">
        <v>100</v>
      </c>
      <c r="M36" s="32">
        <v>100</v>
      </c>
      <c r="N36" s="32"/>
      <c r="O36" s="32">
        <v>1000</v>
      </c>
      <c r="P36" s="32">
        <v>250</v>
      </c>
      <c r="Q36" s="33" t="s">
        <v>54</v>
      </c>
    </row>
    <row r="37" s="1" customFormat="1" ht="17" customHeight="1" spans="1:17">
      <c r="A37" s="31" t="s">
        <v>910</v>
      </c>
      <c r="B37" s="33">
        <v>1</v>
      </c>
      <c r="C37" s="33" t="s">
        <v>282</v>
      </c>
      <c r="D37" s="29" t="s">
        <v>24</v>
      </c>
      <c r="E37" s="30" t="s">
        <v>24</v>
      </c>
      <c r="F37" s="31" t="s">
        <v>2249</v>
      </c>
      <c r="G37" s="34" t="s">
        <v>559</v>
      </c>
      <c r="H37" s="33" t="s">
        <v>115</v>
      </c>
      <c r="I37" s="32">
        <f t="shared" si="10"/>
        <v>1000</v>
      </c>
      <c r="J37" s="32">
        <f t="shared" si="11"/>
        <v>100</v>
      </c>
      <c r="K37" s="32"/>
      <c r="L37" s="32">
        <v>100</v>
      </c>
      <c r="M37" s="32"/>
      <c r="N37" s="32"/>
      <c r="O37" s="32">
        <v>500</v>
      </c>
      <c r="P37" s="32">
        <v>400</v>
      </c>
      <c r="Q37" s="33" t="s">
        <v>54</v>
      </c>
    </row>
    <row r="38" s="1" customFormat="1" ht="17" customHeight="1" spans="1:17">
      <c r="A38" s="31" t="s">
        <v>911</v>
      </c>
      <c r="B38" s="33">
        <v>1</v>
      </c>
      <c r="C38" s="33" t="s">
        <v>282</v>
      </c>
      <c r="D38" s="29" t="s">
        <v>24</v>
      </c>
      <c r="E38" s="30" t="s">
        <v>24</v>
      </c>
      <c r="F38" s="31" t="s">
        <v>2250</v>
      </c>
      <c r="G38" s="34" t="s">
        <v>559</v>
      </c>
      <c r="H38" s="33" t="s">
        <v>115</v>
      </c>
      <c r="I38" s="32">
        <f t="shared" si="10"/>
        <v>500</v>
      </c>
      <c r="J38" s="32">
        <f t="shared" si="11"/>
        <v>100</v>
      </c>
      <c r="K38" s="32"/>
      <c r="L38" s="32">
        <v>50</v>
      </c>
      <c r="M38" s="32">
        <v>50</v>
      </c>
      <c r="N38" s="32"/>
      <c r="O38" s="32">
        <v>200</v>
      </c>
      <c r="P38" s="32">
        <v>200</v>
      </c>
      <c r="Q38" s="33" t="s">
        <v>54</v>
      </c>
    </row>
    <row r="39" s="1" customFormat="1" ht="17" customHeight="1" spans="1:17">
      <c r="A39" s="31" t="s">
        <v>2251</v>
      </c>
      <c r="B39" s="33">
        <v>1</v>
      </c>
      <c r="C39" s="33" t="s">
        <v>282</v>
      </c>
      <c r="D39" s="29" t="s">
        <v>24</v>
      </c>
      <c r="E39" s="30" t="s">
        <v>24</v>
      </c>
      <c r="F39" s="31" t="s">
        <v>2252</v>
      </c>
      <c r="G39" s="34" t="s">
        <v>559</v>
      </c>
      <c r="H39" s="33" t="s">
        <v>115</v>
      </c>
      <c r="I39" s="32">
        <f t="shared" si="10"/>
        <v>1500</v>
      </c>
      <c r="J39" s="32">
        <f t="shared" si="11"/>
        <v>250</v>
      </c>
      <c r="K39" s="32">
        <v>100</v>
      </c>
      <c r="L39" s="32">
        <v>150</v>
      </c>
      <c r="M39" s="32"/>
      <c r="N39" s="32"/>
      <c r="O39" s="32">
        <v>850</v>
      </c>
      <c r="P39" s="32">
        <v>400</v>
      </c>
      <c r="Q39" s="33" t="s">
        <v>54</v>
      </c>
    </row>
    <row r="40" s="1" customFormat="1" ht="19" customHeight="1" spans="1:17">
      <c r="A40" s="31" t="s">
        <v>39</v>
      </c>
      <c r="B40" s="32">
        <f>B41+B43+B46+B51</f>
        <v>8</v>
      </c>
      <c r="C40" s="33"/>
      <c r="D40" s="29" t="s">
        <v>24</v>
      </c>
      <c r="E40" s="30" t="s">
        <v>24</v>
      </c>
      <c r="F40" s="31"/>
      <c r="G40" s="34" t="s">
        <v>559</v>
      </c>
      <c r="H40" s="33" t="s">
        <v>24</v>
      </c>
      <c r="I40" s="32">
        <f t="shared" si="10"/>
        <v>21040</v>
      </c>
      <c r="J40" s="32">
        <f t="shared" si="11"/>
        <v>3340</v>
      </c>
      <c r="K40" s="32">
        <f t="shared" ref="K40:P40" si="14">K41+K43+K46+K51</f>
        <v>1578</v>
      </c>
      <c r="L40" s="32">
        <f t="shared" si="14"/>
        <v>1262</v>
      </c>
      <c r="M40" s="32">
        <f t="shared" si="14"/>
        <v>500</v>
      </c>
      <c r="N40" s="32">
        <f t="shared" si="14"/>
        <v>6800</v>
      </c>
      <c r="O40" s="32">
        <f t="shared" si="14"/>
        <v>8500</v>
      </c>
      <c r="P40" s="32">
        <f t="shared" si="14"/>
        <v>2400</v>
      </c>
      <c r="Q40" s="33" t="s">
        <v>58</v>
      </c>
    </row>
    <row r="41" s="1" customFormat="1" ht="13" customHeight="1" spans="1:17">
      <c r="A41" s="31" t="s">
        <v>40</v>
      </c>
      <c r="B41" s="32">
        <f>B42</f>
        <v>1</v>
      </c>
      <c r="C41" s="33"/>
      <c r="D41" s="29" t="s">
        <v>24</v>
      </c>
      <c r="E41" s="30" t="s">
        <v>24</v>
      </c>
      <c r="F41" s="31"/>
      <c r="G41" s="34" t="s">
        <v>559</v>
      </c>
      <c r="H41" s="33" t="s">
        <v>24</v>
      </c>
      <c r="I41" s="32">
        <f t="shared" si="10"/>
        <v>2400</v>
      </c>
      <c r="J41" s="32">
        <f t="shared" si="11"/>
        <v>200</v>
      </c>
      <c r="K41" s="32">
        <f t="shared" ref="I41:P41" si="15">K42</f>
        <v>100</v>
      </c>
      <c r="L41" s="32">
        <f t="shared" si="15"/>
        <v>100</v>
      </c>
      <c r="M41" s="32">
        <f t="shared" si="15"/>
        <v>0</v>
      </c>
      <c r="N41" s="32">
        <f t="shared" si="15"/>
        <v>800</v>
      </c>
      <c r="O41" s="32">
        <f t="shared" si="15"/>
        <v>900</v>
      </c>
      <c r="P41" s="32">
        <f t="shared" si="15"/>
        <v>500</v>
      </c>
      <c r="Q41" s="33"/>
    </row>
    <row r="42" s="1" customFormat="1" ht="23" customHeight="1" spans="1:17">
      <c r="A42" s="31" t="s">
        <v>2263</v>
      </c>
      <c r="B42" s="33">
        <v>1</v>
      </c>
      <c r="C42" s="33" t="s">
        <v>282</v>
      </c>
      <c r="D42" s="29" t="s">
        <v>24</v>
      </c>
      <c r="E42" s="30" t="s">
        <v>24</v>
      </c>
      <c r="F42" s="31" t="s">
        <v>2264</v>
      </c>
      <c r="G42" s="34" t="s">
        <v>559</v>
      </c>
      <c r="H42" s="33" t="s">
        <v>115</v>
      </c>
      <c r="I42" s="32">
        <f t="shared" si="10"/>
        <v>2400</v>
      </c>
      <c r="J42" s="32">
        <f t="shared" si="11"/>
        <v>200</v>
      </c>
      <c r="K42" s="32">
        <v>100</v>
      </c>
      <c r="L42" s="32">
        <v>100</v>
      </c>
      <c r="M42" s="32"/>
      <c r="N42" s="32">
        <v>800</v>
      </c>
      <c r="O42" s="32">
        <v>900</v>
      </c>
      <c r="P42" s="32">
        <v>500</v>
      </c>
      <c r="Q42" s="33" t="s">
        <v>54</v>
      </c>
    </row>
    <row r="43" s="1" customFormat="1" ht="15" customHeight="1" spans="1:17">
      <c r="A43" s="31" t="s">
        <v>44</v>
      </c>
      <c r="B43" s="32">
        <f>B44+B45</f>
        <v>2</v>
      </c>
      <c r="C43" s="33"/>
      <c r="D43" s="29" t="s">
        <v>24</v>
      </c>
      <c r="E43" s="30" t="s">
        <v>24</v>
      </c>
      <c r="F43" s="31"/>
      <c r="G43" s="34" t="s">
        <v>559</v>
      </c>
      <c r="H43" s="33" t="s">
        <v>24</v>
      </c>
      <c r="I43" s="32">
        <f t="shared" si="10"/>
        <v>5030</v>
      </c>
      <c r="J43" s="32">
        <f t="shared" si="11"/>
        <v>1030</v>
      </c>
      <c r="K43" s="32">
        <f t="shared" ref="K43:P43" si="16">K44+K45</f>
        <v>420</v>
      </c>
      <c r="L43" s="32">
        <f t="shared" si="16"/>
        <v>410</v>
      </c>
      <c r="M43" s="32">
        <f t="shared" si="16"/>
        <v>200</v>
      </c>
      <c r="N43" s="32">
        <f t="shared" si="16"/>
        <v>0</v>
      </c>
      <c r="O43" s="32">
        <f t="shared" si="16"/>
        <v>3000</v>
      </c>
      <c r="P43" s="32">
        <f t="shared" si="16"/>
        <v>1000</v>
      </c>
      <c r="Q43" s="33"/>
    </row>
    <row r="44" s="1" customFormat="1" ht="23" customHeight="1" spans="1:17">
      <c r="A44" s="31" t="s">
        <v>926</v>
      </c>
      <c r="B44" s="33">
        <v>1</v>
      </c>
      <c r="C44" s="33" t="s">
        <v>282</v>
      </c>
      <c r="D44" s="29" t="s">
        <v>24</v>
      </c>
      <c r="E44" s="30" t="s">
        <v>24</v>
      </c>
      <c r="F44" s="31" t="s">
        <v>2275</v>
      </c>
      <c r="G44" s="34" t="s">
        <v>559</v>
      </c>
      <c r="H44" s="33" t="s">
        <v>115</v>
      </c>
      <c r="I44" s="32">
        <f t="shared" si="10"/>
        <v>5000</v>
      </c>
      <c r="J44" s="32">
        <f t="shared" si="11"/>
        <v>1000</v>
      </c>
      <c r="K44" s="32">
        <v>400</v>
      </c>
      <c r="L44" s="32">
        <v>400</v>
      </c>
      <c r="M44" s="32">
        <v>200</v>
      </c>
      <c r="N44" s="32"/>
      <c r="O44" s="32">
        <v>3000</v>
      </c>
      <c r="P44" s="32">
        <v>1000</v>
      </c>
      <c r="Q44" s="33" t="s">
        <v>54</v>
      </c>
    </row>
    <row r="45" s="1" customFormat="1" ht="15" customHeight="1" spans="1:17">
      <c r="A45" s="31" t="s">
        <v>2787</v>
      </c>
      <c r="B45" s="33">
        <v>1</v>
      </c>
      <c r="C45" s="33" t="s">
        <v>282</v>
      </c>
      <c r="D45" s="29" t="s">
        <v>24</v>
      </c>
      <c r="E45" s="30" t="s">
        <v>24</v>
      </c>
      <c r="F45" s="31" t="s">
        <v>2788</v>
      </c>
      <c r="G45" s="34" t="s">
        <v>559</v>
      </c>
      <c r="H45" s="33" t="s">
        <v>24</v>
      </c>
      <c r="I45" s="32">
        <f t="shared" si="10"/>
        <v>30</v>
      </c>
      <c r="J45" s="32">
        <f t="shared" si="11"/>
        <v>30</v>
      </c>
      <c r="K45" s="32">
        <v>20</v>
      </c>
      <c r="L45" s="32">
        <v>10</v>
      </c>
      <c r="M45" s="32"/>
      <c r="N45" s="32"/>
      <c r="O45" s="32"/>
      <c r="P45" s="32"/>
      <c r="Q45" s="33" t="s">
        <v>513</v>
      </c>
    </row>
    <row r="46" s="1" customFormat="1" ht="9.5" spans="1:17">
      <c r="A46" s="31" t="s">
        <v>47</v>
      </c>
      <c r="B46" s="32">
        <f>SUM(B47:B50)</f>
        <v>4</v>
      </c>
      <c r="C46" s="33"/>
      <c r="D46" s="29" t="s">
        <v>24</v>
      </c>
      <c r="E46" s="30" t="s">
        <v>24</v>
      </c>
      <c r="F46" s="31"/>
      <c r="G46" s="34" t="s">
        <v>559</v>
      </c>
      <c r="H46" s="33" t="s">
        <v>24</v>
      </c>
      <c r="I46" s="32">
        <f t="shared" si="10"/>
        <v>12710</v>
      </c>
      <c r="J46" s="32">
        <f t="shared" si="11"/>
        <v>1810</v>
      </c>
      <c r="K46" s="32">
        <f t="shared" ref="K46:P46" si="17">SUM(K47:K50)</f>
        <v>908</v>
      </c>
      <c r="L46" s="32">
        <f t="shared" si="17"/>
        <v>652</v>
      </c>
      <c r="M46" s="32">
        <f t="shared" si="17"/>
        <v>250</v>
      </c>
      <c r="N46" s="32">
        <f t="shared" si="17"/>
        <v>6000</v>
      </c>
      <c r="O46" s="32">
        <f t="shared" si="17"/>
        <v>4300</v>
      </c>
      <c r="P46" s="32">
        <f t="shared" si="17"/>
        <v>600</v>
      </c>
      <c r="Q46" s="33"/>
    </row>
    <row r="47" s="1" customFormat="1" ht="16" customHeight="1" spans="1:17">
      <c r="A47" s="31" t="s">
        <v>2789</v>
      </c>
      <c r="B47" s="33">
        <v>1</v>
      </c>
      <c r="C47" s="33"/>
      <c r="D47" s="29" t="s">
        <v>24</v>
      </c>
      <c r="E47" s="30" t="s">
        <v>24</v>
      </c>
      <c r="F47" s="31" t="s">
        <v>2790</v>
      </c>
      <c r="G47" s="34" t="s">
        <v>559</v>
      </c>
      <c r="H47" s="33" t="s">
        <v>115</v>
      </c>
      <c r="I47" s="32">
        <f t="shared" si="10"/>
        <v>300</v>
      </c>
      <c r="J47" s="32">
        <f t="shared" si="11"/>
        <v>200</v>
      </c>
      <c r="K47" s="32">
        <v>200</v>
      </c>
      <c r="L47" s="32"/>
      <c r="M47" s="32"/>
      <c r="N47" s="32"/>
      <c r="O47" s="32"/>
      <c r="P47" s="32">
        <v>100</v>
      </c>
      <c r="Q47" s="33" t="s">
        <v>58</v>
      </c>
    </row>
    <row r="48" s="1" customFormat="1" ht="16" customHeight="1" spans="1:17">
      <c r="A48" s="31" t="s">
        <v>930</v>
      </c>
      <c r="B48" s="33">
        <v>1</v>
      </c>
      <c r="C48" s="33" t="s">
        <v>282</v>
      </c>
      <c r="D48" s="29" t="s">
        <v>24</v>
      </c>
      <c r="E48" s="30" t="s">
        <v>24</v>
      </c>
      <c r="F48" s="31" t="s">
        <v>931</v>
      </c>
      <c r="G48" s="34" t="s">
        <v>559</v>
      </c>
      <c r="H48" s="33" t="s">
        <v>24</v>
      </c>
      <c r="I48" s="32">
        <f t="shared" si="10"/>
        <v>10</v>
      </c>
      <c r="J48" s="32">
        <f t="shared" si="11"/>
        <v>10</v>
      </c>
      <c r="K48" s="32">
        <v>8</v>
      </c>
      <c r="L48" s="32">
        <v>2</v>
      </c>
      <c r="M48" s="32"/>
      <c r="N48" s="32"/>
      <c r="O48" s="32"/>
      <c r="P48" s="32"/>
      <c r="Q48" s="33" t="s">
        <v>513</v>
      </c>
    </row>
    <row r="49" s="1" customFormat="1" ht="25" customHeight="1" spans="1:17">
      <c r="A49" s="31" t="s">
        <v>936</v>
      </c>
      <c r="B49" s="33">
        <v>1</v>
      </c>
      <c r="C49" s="33" t="s">
        <v>282</v>
      </c>
      <c r="D49" s="29" t="s">
        <v>24</v>
      </c>
      <c r="E49" s="30" t="s">
        <v>24</v>
      </c>
      <c r="F49" s="31" t="s">
        <v>937</v>
      </c>
      <c r="G49" s="34" t="s">
        <v>559</v>
      </c>
      <c r="H49" s="33" t="s">
        <v>115</v>
      </c>
      <c r="I49" s="32">
        <f t="shared" si="10"/>
        <v>2400</v>
      </c>
      <c r="J49" s="32">
        <f t="shared" si="11"/>
        <v>600</v>
      </c>
      <c r="K49" s="32">
        <v>300</v>
      </c>
      <c r="L49" s="32">
        <v>250</v>
      </c>
      <c r="M49" s="32">
        <v>50</v>
      </c>
      <c r="N49" s="32"/>
      <c r="O49" s="32">
        <v>1300</v>
      </c>
      <c r="P49" s="32">
        <v>500</v>
      </c>
      <c r="Q49" s="33" t="s">
        <v>54</v>
      </c>
    </row>
    <row r="50" s="1" customFormat="1" ht="41" customHeight="1" spans="1:17">
      <c r="A50" s="31" t="s">
        <v>938</v>
      </c>
      <c r="B50" s="33">
        <v>1</v>
      </c>
      <c r="C50" s="33" t="s">
        <v>306</v>
      </c>
      <c r="D50" s="29" t="s">
        <v>24</v>
      </c>
      <c r="E50" s="30" t="s">
        <v>24</v>
      </c>
      <c r="F50" s="31" t="s">
        <v>2791</v>
      </c>
      <c r="G50" s="34" t="s">
        <v>559</v>
      </c>
      <c r="H50" s="33" t="s">
        <v>115</v>
      </c>
      <c r="I50" s="32">
        <f t="shared" si="10"/>
        <v>10000</v>
      </c>
      <c r="J50" s="32">
        <f t="shared" si="11"/>
        <v>1000</v>
      </c>
      <c r="K50" s="32">
        <v>400</v>
      </c>
      <c r="L50" s="32">
        <v>400</v>
      </c>
      <c r="M50" s="32">
        <v>200</v>
      </c>
      <c r="N50" s="32">
        <v>6000</v>
      </c>
      <c r="O50" s="32">
        <v>3000</v>
      </c>
      <c r="P50" s="32"/>
      <c r="Q50" s="33" t="s">
        <v>54</v>
      </c>
    </row>
    <row r="51" s="1" customFormat="1" ht="16" customHeight="1" spans="1:17">
      <c r="A51" s="31" t="s">
        <v>49</v>
      </c>
      <c r="B51" s="32">
        <f>B52</f>
        <v>1</v>
      </c>
      <c r="C51" s="33"/>
      <c r="D51" s="29" t="s">
        <v>24</v>
      </c>
      <c r="E51" s="30" t="s">
        <v>24</v>
      </c>
      <c r="F51" s="31"/>
      <c r="G51" s="34" t="s">
        <v>559</v>
      </c>
      <c r="H51" s="33" t="s">
        <v>24</v>
      </c>
      <c r="I51" s="32">
        <f t="shared" si="10"/>
        <v>900</v>
      </c>
      <c r="J51" s="32">
        <f t="shared" si="11"/>
        <v>300</v>
      </c>
      <c r="K51" s="32">
        <f t="shared" ref="K51:P51" si="18">K52</f>
        <v>150</v>
      </c>
      <c r="L51" s="32">
        <f t="shared" si="18"/>
        <v>100</v>
      </c>
      <c r="M51" s="32">
        <f t="shared" si="18"/>
        <v>50</v>
      </c>
      <c r="N51" s="32">
        <f t="shared" si="18"/>
        <v>0</v>
      </c>
      <c r="O51" s="32">
        <f t="shared" si="18"/>
        <v>300</v>
      </c>
      <c r="P51" s="32">
        <f t="shared" si="18"/>
        <v>300</v>
      </c>
      <c r="Q51" s="33"/>
    </row>
    <row r="52" s="1" customFormat="1" ht="16" customHeight="1" spans="1:17">
      <c r="A52" s="31" t="s">
        <v>945</v>
      </c>
      <c r="B52" s="33">
        <v>1</v>
      </c>
      <c r="C52" s="33" t="s">
        <v>282</v>
      </c>
      <c r="D52" s="29" t="s">
        <v>24</v>
      </c>
      <c r="E52" s="30" t="s">
        <v>24</v>
      </c>
      <c r="F52" s="31" t="s">
        <v>946</v>
      </c>
      <c r="G52" s="33" t="s">
        <v>559</v>
      </c>
      <c r="H52" s="33" t="s">
        <v>115</v>
      </c>
      <c r="I52" s="32">
        <f t="shared" si="10"/>
        <v>900</v>
      </c>
      <c r="J52" s="32">
        <f t="shared" si="11"/>
        <v>300</v>
      </c>
      <c r="K52" s="32">
        <v>150</v>
      </c>
      <c r="L52" s="32">
        <v>100</v>
      </c>
      <c r="M52" s="32">
        <v>50</v>
      </c>
      <c r="N52" s="32"/>
      <c r="O52" s="32">
        <v>300</v>
      </c>
      <c r="P52" s="32">
        <v>300</v>
      </c>
      <c r="Q52" s="33" t="s">
        <v>54</v>
      </c>
    </row>
    <row r="53" s="1" customFormat="1" ht="17" customHeight="1" spans="1:17">
      <c r="A53" s="35" t="s">
        <v>59</v>
      </c>
      <c r="B53" s="32">
        <f>B54+B55+B56</f>
        <v>3</v>
      </c>
      <c r="C53" s="33"/>
      <c r="D53" s="29" t="s">
        <v>24</v>
      </c>
      <c r="E53" s="30" t="s">
        <v>24</v>
      </c>
      <c r="F53" s="31"/>
      <c r="G53" s="34"/>
      <c r="H53" s="33" t="s">
        <v>24</v>
      </c>
      <c r="I53" s="32">
        <f t="shared" si="10"/>
        <v>5800</v>
      </c>
      <c r="J53" s="32">
        <f t="shared" si="11"/>
        <v>1060</v>
      </c>
      <c r="K53" s="32">
        <f t="shared" ref="K53:P53" si="19">K54+K55+K56</f>
        <v>400</v>
      </c>
      <c r="L53" s="32">
        <f t="shared" si="19"/>
        <v>560</v>
      </c>
      <c r="M53" s="32">
        <f t="shared" si="19"/>
        <v>100</v>
      </c>
      <c r="N53" s="32">
        <f t="shared" si="19"/>
        <v>2000</v>
      </c>
      <c r="O53" s="32">
        <f t="shared" si="19"/>
        <v>2000</v>
      </c>
      <c r="P53" s="32">
        <f t="shared" si="19"/>
        <v>740</v>
      </c>
      <c r="Q53" s="33"/>
    </row>
    <row r="54" s="1" customFormat="1" ht="16" customHeight="1" spans="1:17">
      <c r="A54" s="35" t="s">
        <v>949</v>
      </c>
      <c r="B54" s="33">
        <v>1</v>
      </c>
      <c r="C54" s="33" t="s">
        <v>282</v>
      </c>
      <c r="D54" s="29" t="s">
        <v>24</v>
      </c>
      <c r="E54" s="30" t="s">
        <v>24</v>
      </c>
      <c r="F54" s="31" t="s">
        <v>950</v>
      </c>
      <c r="G54" s="34" t="s">
        <v>559</v>
      </c>
      <c r="H54" s="33" t="s">
        <v>115</v>
      </c>
      <c r="I54" s="32">
        <f t="shared" si="10"/>
        <v>3000</v>
      </c>
      <c r="J54" s="32">
        <f t="shared" si="11"/>
        <v>500</v>
      </c>
      <c r="K54" s="32">
        <v>200</v>
      </c>
      <c r="L54" s="32">
        <v>200</v>
      </c>
      <c r="M54" s="32">
        <v>100</v>
      </c>
      <c r="N54" s="32">
        <v>1000</v>
      </c>
      <c r="O54" s="32">
        <v>1000</v>
      </c>
      <c r="P54" s="32">
        <v>500</v>
      </c>
      <c r="Q54" s="33" t="s">
        <v>54</v>
      </c>
    </row>
    <row r="55" s="1" customFormat="1" ht="16" customHeight="1" spans="1:17">
      <c r="A55" s="35" t="s">
        <v>951</v>
      </c>
      <c r="B55" s="33">
        <v>1</v>
      </c>
      <c r="C55" s="33" t="s">
        <v>282</v>
      </c>
      <c r="D55" s="29" t="s">
        <v>24</v>
      </c>
      <c r="E55" s="30" t="s">
        <v>24</v>
      </c>
      <c r="F55" s="31" t="s">
        <v>952</v>
      </c>
      <c r="G55" s="34" t="s">
        <v>559</v>
      </c>
      <c r="H55" s="33" t="s">
        <v>115</v>
      </c>
      <c r="I55" s="32">
        <f t="shared" si="10"/>
        <v>2500</v>
      </c>
      <c r="J55" s="32">
        <f t="shared" si="11"/>
        <v>500</v>
      </c>
      <c r="K55" s="32">
        <v>200</v>
      </c>
      <c r="L55" s="32">
        <v>300</v>
      </c>
      <c r="M55" s="32"/>
      <c r="N55" s="32">
        <v>1000</v>
      </c>
      <c r="O55" s="32">
        <v>1000</v>
      </c>
      <c r="P55" s="32"/>
      <c r="Q55" s="33" t="s">
        <v>54</v>
      </c>
    </row>
    <row r="56" s="1" customFormat="1" ht="22" customHeight="1" spans="1:17">
      <c r="A56" s="35" t="s">
        <v>953</v>
      </c>
      <c r="B56" s="33">
        <v>1</v>
      </c>
      <c r="C56" s="33" t="s">
        <v>282</v>
      </c>
      <c r="D56" s="29" t="s">
        <v>24</v>
      </c>
      <c r="E56" s="30" t="s">
        <v>24</v>
      </c>
      <c r="F56" s="31" t="s">
        <v>954</v>
      </c>
      <c r="G56" s="34" t="s">
        <v>559</v>
      </c>
      <c r="H56" s="33" t="s">
        <v>115</v>
      </c>
      <c r="I56" s="32">
        <f t="shared" si="10"/>
        <v>300</v>
      </c>
      <c r="J56" s="32">
        <f t="shared" si="11"/>
        <v>60</v>
      </c>
      <c r="K56" s="32"/>
      <c r="L56" s="32">
        <v>60</v>
      </c>
      <c r="M56" s="32"/>
      <c r="N56" s="32"/>
      <c r="O56" s="32"/>
      <c r="P56" s="32">
        <v>240</v>
      </c>
      <c r="Q56" s="33" t="s">
        <v>54</v>
      </c>
    </row>
    <row r="57" s="1" customFormat="1" ht="19" customHeight="1" spans="1:17">
      <c r="A57" s="31" t="s">
        <v>61</v>
      </c>
      <c r="B57" s="33"/>
      <c r="C57" s="33"/>
      <c r="D57" s="29" t="s">
        <v>24</v>
      </c>
      <c r="E57" s="30" t="s">
        <v>24</v>
      </c>
      <c r="F57" s="31"/>
      <c r="G57" s="34"/>
      <c r="H57" s="33" t="s">
        <v>24</v>
      </c>
      <c r="I57" s="32">
        <f t="shared" si="10"/>
        <v>0</v>
      </c>
      <c r="J57" s="32">
        <f t="shared" si="11"/>
        <v>0</v>
      </c>
      <c r="K57" s="32"/>
      <c r="L57" s="32"/>
      <c r="M57" s="32"/>
      <c r="N57" s="32"/>
      <c r="O57" s="32"/>
      <c r="P57" s="32"/>
      <c r="Q57" s="33"/>
    </row>
    <row r="58" s="1" customFormat="1" ht="18" customHeight="1" spans="1:17">
      <c r="A58" s="31" t="s">
        <v>62</v>
      </c>
      <c r="B58" s="32">
        <f>B59+B60+B62+B63+B64+B65+B66</f>
        <v>14</v>
      </c>
      <c r="C58" s="33"/>
      <c r="D58" s="29" t="s">
        <v>24</v>
      </c>
      <c r="E58" s="30" t="s">
        <v>24</v>
      </c>
      <c r="F58" s="31"/>
      <c r="G58" s="34" t="s">
        <v>559</v>
      </c>
      <c r="H58" s="33" t="s">
        <v>24</v>
      </c>
      <c r="I58" s="32">
        <f t="shared" si="10"/>
        <v>940</v>
      </c>
      <c r="J58" s="32">
        <f t="shared" si="11"/>
        <v>260</v>
      </c>
      <c r="K58" s="32">
        <f t="shared" ref="K58:P58" si="20">K59+K60+K62+K63+K64+K65+K66</f>
        <v>0</v>
      </c>
      <c r="L58" s="32">
        <f t="shared" si="20"/>
        <v>230</v>
      </c>
      <c r="M58" s="32">
        <f t="shared" si="20"/>
        <v>30</v>
      </c>
      <c r="N58" s="32">
        <f t="shared" si="20"/>
        <v>0</v>
      </c>
      <c r="O58" s="32">
        <f t="shared" si="20"/>
        <v>0</v>
      </c>
      <c r="P58" s="32">
        <f t="shared" si="20"/>
        <v>680</v>
      </c>
      <c r="Q58" s="33"/>
    </row>
    <row r="59" s="1" customFormat="1" ht="9.5" spans="1:17">
      <c r="A59" s="31" t="s">
        <v>64</v>
      </c>
      <c r="B59" s="33"/>
      <c r="C59" s="33"/>
      <c r="D59" s="29" t="s">
        <v>24</v>
      </c>
      <c r="E59" s="30" t="s">
        <v>24</v>
      </c>
      <c r="F59" s="31"/>
      <c r="G59" s="34"/>
      <c r="H59" s="33" t="s">
        <v>24</v>
      </c>
      <c r="I59" s="32">
        <f t="shared" si="10"/>
        <v>0</v>
      </c>
      <c r="J59" s="32">
        <f t="shared" si="11"/>
        <v>0</v>
      </c>
      <c r="K59" s="32"/>
      <c r="L59" s="32"/>
      <c r="M59" s="32"/>
      <c r="N59" s="32"/>
      <c r="O59" s="32"/>
      <c r="P59" s="32"/>
      <c r="Q59" s="33"/>
    </row>
    <row r="60" s="1" customFormat="1" ht="9.5" spans="1:17">
      <c r="A60" s="31" t="s">
        <v>66</v>
      </c>
      <c r="B60" s="32">
        <f>B61</f>
        <v>11</v>
      </c>
      <c r="C60" s="33"/>
      <c r="D60" s="29" t="s">
        <v>24</v>
      </c>
      <c r="E60" s="30" t="s">
        <v>24</v>
      </c>
      <c r="F60" s="31"/>
      <c r="G60" s="34" t="s">
        <v>559</v>
      </c>
      <c r="H60" s="33" t="s">
        <v>24</v>
      </c>
      <c r="I60" s="32">
        <f t="shared" si="10"/>
        <v>600</v>
      </c>
      <c r="J60" s="32">
        <f t="shared" si="11"/>
        <v>200</v>
      </c>
      <c r="K60" s="32">
        <f t="shared" ref="I60:P60" si="21">K61</f>
        <v>0</v>
      </c>
      <c r="L60" s="32">
        <f t="shared" si="21"/>
        <v>200</v>
      </c>
      <c r="M60" s="32">
        <f t="shared" si="21"/>
        <v>0</v>
      </c>
      <c r="N60" s="32">
        <f t="shared" si="21"/>
        <v>0</v>
      </c>
      <c r="O60" s="32">
        <f t="shared" si="21"/>
        <v>0</v>
      </c>
      <c r="P60" s="32">
        <f t="shared" si="21"/>
        <v>400</v>
      </c>
      <c r="Q60" s="33"/>
    </row>
    <row r="61" s="1" customFormat="1" ht="15" customHeight="1" spans="1:17">
      <c r="A61" s="31" t="s">
        <v>2792</v>
      </c>
      <c r="B61" s="33">
        <v>11</v>
      </c>
      <c r="C61" s="33" t="s">
        <v>282</v>
      </c>
      <c r="D61" s="29" t="s">
        <v>24</v>
      </c>
      <c r="E61" s="30" t="s">
        <v>24</v>
      </c>
      <c r="F61" s="31" t="s">
        <v>2793</v>
      </c>
      <c r="G61" s="34">
        <v>2020</v>
      </c>
      <c r="H61" s="33" t="s">
        <v>115</v>
      </c>
      <c r="I61" s="32">
        <f t="shared" si="10"/>
        <v>600</v>
      </c>
      <c r="J61" s="32">
        <f t="shared" si="11"/>
        <v>200</v>
      </c>
      <c r="K61" s="32"/>
      <c r="L61" s="32">
        <v>200</v>
      </c>
      <c r="M61" s="32"/>
      <c r="N61" s="32"/>
      <c r="O61" s="32"/>
      <c r="P61" s="32">
        <v>400</v>
      </c>
      <c r="Q61" s="33" t="s">
        <v>63</v>
      </c>
    </row>
    <row r="62" s="1" customFormat="1" ht="15" customHeight="1" spans="1:17">
      <c r="A62" s="31" t="s">
        <v>68</v>
      </c>
      <c r="B62" s="36">
        <v>3</v>
      </c>
      <c r="C62" s="36" t="s">
        <v>282</v>
      </c>
      <c r="D62" s="29" t="s">
        <v>24</v>
      </c>
      <c r="E62" s="30" t="s">
        <v>24</v>
      </c>
      <c r="F62" s="37" t="s">
        <v>605</v>
      </c>
      <c r="G62" s="38">
        <v>2020</v>
      </c>
      <c r="H62" s="36" t="s">
        <v>24</v>
      </c>
      <c r="I62" s="32">
        <f t="shared" si="10"/>
        <v>340</v>
      </c>
      <c r="J62" s="32">
        <f t="shared" si="11"/>
        <v>60</v>
      </c>
      <c r="K62" s="42"/>
      <c r="L62" s="42">
        <v>30</v>
      </c>
      <c r="M62" s="42">
        <v>30</v>
      </c>
      <c r="N62" s="42"/>
      <c r="O62" s="42"/>
      <c r="P62" s="42">
        <v>280</v>
      </c>
      <c r="Q62" s="36" t="s">
        <v>63</v>
      </c>
    </row>
    <row r="63" s="1" customFormat="1" ht="9.5" spans="1:17">
      <c r="A63" s="31" t="s">
        <v>70</v>
      </c>
      <c r="B63" s="33"/>
      <c r="C63" s="33"/>
      <c r="D63" s="29" t="s">
        <v>24</v>
      </c>
      <c r="E63" s="30" t="s">
        <v>24</v>
      </c>
      <c r="F63" s="31"/>
      <c r="G63" s="34"/>
      <c r="H63" s="33" t="s">
        <v>24</v>
      </c>
      <c r="I63" s="32">
        <f t="shared" si="10"/>
        <v>0</v>
      </c>
      <c r="J63" s="32">
        <f t="shared" si="11"/>
        <v>0</v>
      </c>
      <c r="K63" s="32"/>
      <c r="L63" s="32"/>
      <c r="M63" s="32"/>
      <c r="N63" s="32"/>
      <c r="O63" s="32"/>
      <c r="P63" s="32"/>
      <c r="Q63" s="33"/>
    </row>
    <row r="64" s="1" customFormat="1" ht="9.5" spans="1:17">
      <c r="A64" s="31" t="s">
        <v>72</v>
      </c>
      <c r="B64" s="33"/>
      <c r="C64" s="33"/>
      <c r="D64" s="29" t="s">
        <v>24</v>
      </c>
      <c r="E64" s="30" t="s">
        <v>24</v>
      </c>
      <c r="F64" s="31"/>
      <c r="G64" s="34"/>
      <c r="H64" s="33" t="s">
        <v>24</v>
      </c>
      <c r="I64" s="32">
        <f t="shared" si="10"/>
        <v>0</v>
      </c>
      <c r="J64" s="32">
        <f t="shared" si="11"/>
        <v>0</v>
      </c>
      <c r="K64" s="32"/>
      <c r="L64" s="32"/>
      <c r="M64" s="32"/>
      <c r="N64" s="32"/>
      <c r="O64" s="32"/>
      <c r="P64" s="32"/>
      <c r="Q64" s="33"/>
    </row>
    <row r="65" s="1" customFormat="1" ht="9.5" spans="1:17">
      <c r="A65" s="31" t="s">
        <v>74</v>
      </c>
      <c r="B65" s="33"/>
      <c r="C65" s="33"/>
      <c r="D65" s="29" t="s">
        <v>24</v>
      </c>
      <c r="E65" s="30" t="s">
        <v>24</v>
      </c>
      <c r="F65" s="31"/>
      <c r="G65" s="34"/>
      <c r="H65" s="33" t="s">
        <v>24</v>
      </c>
      <c r="I65" s="32">
        <f t="shared" si="10"/>
        <v>0</v>
      </c>
      <c r="J65" s="32">
        <f t="shared" si="11"/>
        <v>0</v>
      </c>
      <c r="K65" s="32"/>
      <c r="L65" s="32"/>
      <c r="M65" s="32"/>
      <c r="N65" s="32"/>
      <c r="O65" s="32"/>
      <c r="P65" s="32"/>
      <c r="Q65" s="33"/>
    </row>
    <row r="66" s="1" customFormat="1" ht="13" customHeight="1" spans="1:17">
      <c r="A66" s="31" t="s">
        <v>76</v>
      </c>
      <c r="B66" s="33"/>
      <c r="C66" s="33"/>
      <c r="D66" s="29" t="s">
        <v>24</v>
      </c>
      <c r="E66" s="30" t="s">
        <v>24</v>
      </c>
      <c r="F66" s="31"/>
      <c r="G66" s="34"/>
      <c r="H66" s="33" t="s">
        <v>24</v>
      </c>
      <c r="I66" s="32">
        <f t="shared" si="10"/>
        <v>0</v>
      </c>
      <c r="J66" s="32">
        <f t="shared" si="11"/>
        <v>0</v>
      </c>
      <c r="K66" s="32"/>
      <c r="L66" s="32"/>
      <c r="M66" s="32"/>
      <c r="N66" s="32"/>
      <c r="O66" s="32"/>
      <c r="P66" s="32"/>
      <c r="Q66" s="33"/>
    </row>
    <row r="67" s="1" customFormat="1" ht="18" customHeight="1" spans="1:17">
      <c r="A67" s="31" t="s">
        <v>78</v>
      </c>
      <c r="B67" s="32">
        <f>SUM(B68,B74,B75)</f>
        <v>5</v>
      </c>
      <c r="C67" s="33"/>
      <c r="D67" s="29" t="s">
        <v>24</v>
      </c>
      <c r="E67" s="30" t="s">
        <v>24</v>
      </c>
      <c r="F67" s="31"/>
      <c r="G67" s="34" t="s">
        <v>559</v>
      </c>
      <c r="H67" s="33" t="s">
        <v>24</v>
      </c>
      <c r="I67" s="32">
        <f t="shared" si="10"/>
        <v>11500</v>
      </c>
      <c r="J67" s="32">
        <f t="shared" si="11"/>
        <v>1700</v>
      </c>
      <c r="K67" s="32">
        <f t="shared" ref="K67:P67" si="22">SUM(K68,K74,K75)</f>
        <v>800</v>
      </c>
      <c r="L67" s="32">
        <f t="shared" si="22"/>
        <v>750</v>
      </c>
      <c r="M67" s="32">
        <f t="shared" si="22"/>
        <v>150</v>
      </c>
      <c r="N67" s="32">
        <f t="shared" si="22"/>
        <v>4200</v>
      </c>
      <c r="O67" s="32">
        <f t="shared" si="22"/>
        <v>5600</v>
      </c>
      <c r="P67" s="32">
        <f t="shared" si="22"/>
        <v>0</v>
      </c>
      <c r="Q67" s="33"/>
    </row>
    <row r="68" s="1" customFormat="1" ht="15" customHeight="1" spans="1:17">
      <c r="A68" s="31" t="s">
        <v>79</v>
      </c>
      <c r="B68" s="32">
        <f>B69+B70+B71+B72+B73</f>
        <v>5</v>
      </c>
      <c r="C68" s="33"/>
      <c r="D68" s="29" t="s">
        <v>24</v>
      </c>
      <c r="E68" s="30" t="s">
        <v>24</v>
      </c>
      <c r="F68" s="31"/>
      <c r="G68" s="34" t="s">
        <v>559</v>
      </c>
      <c r="H68" s="33" t="s">
        <v>24</v>
      </c>
      <c r="I68" s="32">
        <f t="shared" si="10"/>
        <v>11500</v>
      </c>
      <c r="J68" s="32">
        <f t="shared" si="11"/>
        <v>1700</v>
      </c>
      <c r="K68" s="32">
        <f t="shared" ref="I68:P68" si="23">K69+K70+K71+K72+K73</f>
        <v>800</v>
      </c>
      <c r="L68" s="32">
        <f t="shared" si="23"/>
        <v>750</v>
      </c>
      <c r="M68" s="32">
        <f t="shared" si="23"/>
        <v>150</v>
      </c>
      <c r="N68" s="32">
        <f t="shared" si="23"/>
        <v>4200</v>
      </c>
      <c r="O68" s="32">
        <f t="shared" si="23"/>
        <v>5600</v>
      </c>
      <c r="P68" s="32">
        <f t="shared" si="23"/>
        <v>0</v>
      </c>
      <c r="Q68" s="33"/>
    </row>
    <row r="69" s="1" customFormat="1" ht="17" customHeight="1" spans="1:17">
      <c r="A69" s="31" t="s">
        <v>960</v>
      </c>
      <c r="B69" s="33">
        <v>1</v>
      </c>
      <c r="C69" s="33" t="s">
        <v>282</v>
      </c>
      <c r="D69" s="29" t="s">
        <v>24</v>
      </c>
      <c r="E69" s="30" t="s">
        <v>24</v>
      </c>
      <c r="F69" s="31" t="s">
        <v>961</v>
      </c>
      <c r="G69" s="34" t="s">
        <v>559</v>
      </c>
      <c r="H69" s="33" t="s">
        <v>115</v>
      </c>
      <c r="I69" s="32">
        <f t="shared" si="10"/>
        <v>1500</v>
      </c>
      <c r="J69" s="32">
        <f t="shared" si="11"/>
        <v>200</v>
      </c>
      <c r="K69" s="32"/>
      <c r="L69" s="32">
        <v>200</v>
      </c>
      <c r="M69" s="32"/>
      <c r="N69" s="32">
        <v>600</v>
      </c>
      <c r="O69" s="32">
        <v>700</v>
      </c>
      <c r="P69" s="32"/>
      <c r="Q69" s="33" t="s">
        <v>54</v>
      </c>
    </row>
    <row r="70" s="1" customFormat="1" ht="17" customHeight="1" spans="1:17">
      <c r="A70" s="31" t="s">
        <v>968</v>
      </c>
      <c r="B70" s="33">
        <v>1</v>
      </c>
      <c r="C70" s="33" t="s">
        <v>282</v>
      </c>
      <c r="D70" s="29" t="s">
        <v>24</v>
      </c>
      <c r="E70" s="30" t="s">
        <v>24</v>
      </c>
      <c r="F70" s="31" t="s">
        <v>969</v>
      </c>
      <c r="G70" s="34" t="s">
        <v>559</v>
      </c>
      <c r="H70" s="33" t="s">
        <v>115</v>
      </c>
      <c r="I70" s="32">
        <f t="shared" si="10"/>
        <v>5000</v>
      </c>
      <c r="J70" s="32">
        <f t="shared" si="11"/>
        <v>500</v>
      </c>
      <c r="K70" s="32">
        <v>200</v>
      </c>
      <c r="L70" s="32">
        <v>200</v>
      </c>
      <c r="M70" s="32">
        <v>100</v>
      </c>
      <c r="N70" s="32">
        <v>2000</v>
      </c>
      <c r="O70" s="32">
        <v>2500</v>
      </c>
      <c r="P70" s="32"/>
      <c r="Q70" s="33" t="s">
        <v>54</v>
      </c>
    </row>
    <row r="71" s="1" customFormat="1" ht="17" customHeight="1" spans="1:17">
      <c r="A71" s="31" t="s">
        <v>2321</v>
      </c>
      <c r="B71" s="33">
        <v>1</v>
      </c>
      <c r="C71" s="33" t="s">
        <v>282</v>
      </c>
      <c r="D71" s="29" t="s">
        <v>24</v>
      </c>
      <c r="E71" s="30" t="s">
        <v>24</v>
      </c>
      <c r="F71" s="31" t="s">
        <v>2322</v>
      </c>
      <c r="G71" s="34" t="s">
        <v>559</v>
      </c>
      <c r="H71" s="33" t="s">
        <v>115</v>
      </c>
      <c r="I71" s="32">
        <f t="shared" si="10"/>
        <v>1500</v>
      </c>
      <c r="J71" s="32">
        <f t="shared" si="11"/>
        <v>300</v>
      </c>
      <c r="K71" s="32">
        <v>200</v>
      </c>
      <c r="L71" s="32">
        <v>100</v>
      </c>
      <c r="M71" s="32"/>
      <c r="N71" s="32">
        <v>500</v>
      </c>
      <c r="O71" s="32">
        <v>700</v>
      </c>
      <c r="P71" s="32"/>
      <c r="Q71" s="33" t="s">
        <v>54</v>
      </c>
    </row>
    <row r="72" s="1" customFormat="1" ht="17" customHeight="1" spans="1:17">
      <c r="A72" s="31" t="s">
        <v>972</v>
      </c>
      <c r="B72" s="33">
        <v>1</v>
      </c>
      <c r="C72" s="33" t="s">
        <v>282</v>
      </c>
      <c r="D72" s="29" t="s">
        <v>24</v>
      </c>
      <c r="E72" s="30" t="s">
        <v>24</v>
      </c>
      <c r="F72" s="31" t="s">
        <v>973</v>
      </c>
      <c r="G72" s="34" t="s">
        <v>559</v>
      </c>
      <c r="H72" s="33" t="s">
        <v>115</v>
      </c>
      <c r="I72" s="32">
        <f t="shared" si="10"/>
        <v>1500</v>
      </c>
      <c r="J72" s="32">
        <f t="shared" si="11"/>
        <v>300</v>
      </c>
      <c r="K72" s="32">
        <v>200</v>
      </c>
      <c r="L72" s="32">
        <v>50</v>
      </c>
      <c r="M72" s="32">
        <v>50</v>
      </c>
      <c r="N72" s="32">
        <v>500</v>
      </c>
      <c r="O72" s="32">
        <v>700</v>
      </c>
      <c r="P72" s="32"/>
      <c r="Q72" s="33" t="s">
        <v>54</v>
      </c>
    </row>
    <row r="73" s="1" customFormat="1" ht="17" customHeight="1" spans="1:17">
      <c r="A73" s="31" t="s">
        <v>2794</v>
      </c>
      <c r="B73" s="33">
        <v>1</v>
      </c>
      <c r="C73" s="33" t="s">
        <v>282</v>
      </c>
      <c r="D73" s="29" t="s">
        <v>24</v>
      </c>
      <c r="E73" s="30" t="s">
        <v>24</v>
      </c>
      <c r="F73" s="31" t="s">
        <v>2795</v>
      </c>
      <c r="G73" s="34" t="s">
        <v>559</v>
      </c>
      <c r="H73" s="33" t="s">
        <v>115</v>
      </c>
      <c r="I73" s="32">
        <f t="shared" si="10"/>
        <v>2000</v>
      </c>
      <c r="J73" s="32">
        <f t="shared" si="11"/>
        <v>400</v>
      </c>
      <c r="K73" s="32">
        <v>200</v>
      </c>
      <c r="L73" s="32">
        <v>200</v>
      </c>
      <c r="M73" s="32"/>
      <c r="N73" s="32">
        <v>600</v>
      </c>
      <c r="O73" s="32">
        <v>1000</v>
      </c>
      <c r="P73" s="32"/>
      <c r="Q73" s="33" t="s">
        <v>54</v>
      </c>
    </row>
    <row r="74" s="1" customFormat="1" ht="13" customHeight="1" spans="1:17">
      <c r="A74" s="31" t="s">
        <v>81</v>
      </c>
      <c r="B74" s="33"/>
      <c r="C74" s="33"/>
      <c r="D74" s="29" t="s">
        <v>24</v>
      </c>
      <c r="E74" s="30" t="s">
        <v>24</v>
      </c>
      <c r="F74" s="31"/>
      <c r="G74" s="34"/>
      <c r="H74" s="33" t="s">
        <v>24</v>
      </c>
      <c r="I74" s="32">
        <f t="shared" si="10"/>
        <v>0</v>
      </c>
      <c r="J74" s="32">
        <f t="shared" si="11"/>
        <v>0</v>
      </c>
      <c r="K74" s="32"/>
      <c r="L74" s="32"/>
      <c r="M74" s="32"/>
      <c r="N74" s="32"/>
      <c r="O74" s="32"/>
      <c r="P74" s="32"/>
      <c r="Q74" s="33"/>
    </row>
    <row r="75" s="1" customFormat="1" ht="13" customHeight="1" spans="1:17">
      <c r="A75" s="31" t="s">
        <v>82</v>
      </c>
      <c r="B75" s="33"/>
      <c r="C75" s="33"/>
      <c r="D75" s="29" t="s">
        <v>24</v>
      </c>
      <c r="E75" s="30" t="s">
        <v>24</v>
      </c>
      <c r="F75" s="31"/>
      <c r="G75" s="34"/>
      <c r="H75" s="33" t="s">
        <v>24</v>
      </c>
      <c r="I75" s="32">
        <f t="shared" si="10"/>
        <v>0</v>
      </c>
      <c r="J75" s="32">
        <f t="shared" si="11"/>
        <v>0</v>
      </c>
      <c r="K75" s="32"/>
      <c r="L75" s="32"/>
      <c r="M75" s="32"/>
      <c r="N75" s="32"/>
      <c r="O75" s="32"/>
      <c r="P75" s="32"/>
      <c r="Q75" s="33"/>
    </row>
    <row r="76" s="1" customFormat="1" ht="24" customHeight="1" spans="1:17">
      <c r="A76" s="31" t="s">
        <v>83</v>
      </c>
      <c r="B76" s="32">
        <f>SUM(B77:B83)</f>
        <v>85</v>
      </c>
      <c r="C76" s="33"/>
      <c r="D76" s="29" t="s">
        <v>24</v>
      </c>
      <c r="E76" s="30" t="s">
        <v>24</v>
      </c>
      <c r="F76" s="31"/>
      <c r="G76" s="34"/>
      <c r="H76" s="33" t="s">
        <v>24</v>
      </c>
      <c r="I76" s="32">
        <f t="shared" si="10"/>
        <v>44510</v>
      </c>
      <c r="J76" s="32">
        <f t="shared" si="11"/>
        <v>7810</v>
      </c>
      <c r="K76" s="32">
        <f t="shared" ref="K76:P76" si="24">SUM(K77:K83)</f>
        <v>4100</v>
      </c>
      <c r="L76" s="32">
        <f t="shared" si="24"/>
        <v>2370</v>
      </c>
      <c r="M76" s="32">
        <f t="shared" si="24"/>
        <v>1340</v>
      </c>
      <c r="N76" s="32">
        <f t="shared" si="24"/>
        <v>10000</v>
      </c>
      <c r="O76" s="32">
        <f t="shared" si="24"/>
        <v>26000</v>
      </c>
      <c r="P76" s="32">
        <f t="shared" si="24"/>
        <v>700</v>
      </c>
      <c r="Q76" s="33"/>
    </row>
    <row r="77" s="1" customFormat="1" ht="18" customHeight="1" spans="1:17">
      <c r="A77" s="31" t="s">
        <v>974</v>
      </c>
      <c r="B77" s="33">
        <v>1</v>
      </c>
      <c r="C77" s="33" t="s">
        <v>282</v>
      </c>
      <c r="D77" s="29" t="s">
        <v>24</v>
      </c>
      <c r="E77" s="30" t="s">
        <v>24</v>
      </c>
      <c r="F77" s="31" t="s">
        <v>355</v>
      </c>
      <c r="G77" s="34" t="s">
        <v>559</v>
      </c>
      <c r="H77" s="33" t="s">
        <v>115</v>
      </c>
      <c r="I77" s="32">
        <f t="shared" si="10"/>
        <v>20</v>
      </c>
      <c r="J77" s="32">
        <f t="shared" si="11"/>
        <v>20</v>
      </c>
      <c r="K77" s="32"/>
      <c r="L77" s="32"/>
      <c r="M77" s="32">
        <v>20</v>
      </c>
      <c r="N77" s="32"/>
      <c r="O77" s="32"/>
      <c r="P77" s="32"/>
      <c r="Q77" s="33" t="s">
        <v>136</v>
      </c>
    </row>
    <row r="78" s="1" customFormat="1" ht="21" customHeight="1" spans="1:17">
      <c r="A78" s="31" t="s">
        <v>980</v>
      </c>
      <c r="B78" s="33">
        <v>1</v>
      </c>
      <c r="C78" s="33" t="s">
        <v>282</v>
      </c>
      <c r="D78" s="29" t="s">
        <v>24</v>
      </c>
      <c r="E78" s="30" t="s">
        <v>24</v>
      </c>
      <c r="F78" s="31" t="s">
        <v>981</v>
      </c>
      <c r="G78" s="34" t="s">
        <v>559</v>
      </c>
      <c r="H78" s="33" t="s">
        <v>115</v>
      </c>
      <c r="I78" s="32">
        <f t="shared" si="10"/>
        <v>500</v>
      </c>
      <c r="J78" s="32">
        <f t="shared" si="11"/>
        <v>100</v>
      </c>
      <c r="K78" s="32">
        <v>100</v>
      </c>
      <c r="L78" s="32"/>
      <c r="M78" s="32"/>
      <c r="N78" s="32">
        <v>200</v>
      </c>
      <c r="O78" s="32"/>
      <c r="P78" s="32">
        <v>200</v>
      </c>
      <c r="Q78" s="33" t="s">
        <v>54</v>
      </c>
    </row>
    <row r="79" s="1" customFormat="1" ht="20" customHeight="1" spans="1:17">
      <c r="A79" s="31" t="s">
        <v>982</v>
      </c>
      <c r="B79" s="33">
        <v>31</v>
      </c>
      <c r="C79" s="33" t="s">
        <v>282</v>
      </c>
      <c r="D79" s="29" t="s">
        <v>24</v>
      </c>
      <c r="E79" s="30" t="s">
        <v>24</v>
      </c>
      <c r="F79" s="31" t="s">
        <v>2796</v>
      </c>
      <c r="G79" s="43" t="s">
        <v>559</v>
      </c>
      <c r="H79" s="33" t="s">
        <v>115</v>
      </c>
      <c r="I79" s="32">
        <f t="shared" si="10"/>
        <v>19720</v>
      </c>
      <c r="J79" s="32">
        <f t="shared" si="11"/>
        <v>3420</v>
      </c>
      <c r="K79" s="32">
        <v>900</v>
      </c>
      <c r="L79" s="32">
        <v>1200</v>
      </c>
      <c r="M79" s="32">
        <v>1320</v>
      </c>
      <c r="N79" s="32">
        <v>9800</v>
      </c>
      <c r="O79" s="32">
        <v>6000</v>
      </c>
      <c r="P79" s="32">
        <v>500</v>
      </c>
      <c r="Q79" s="33" t="s">
        <v>54</v>
      </c>
    </row>
    <row r="80" s="1" customFormat="1" ht="21" customHeight="1" spans="1:17">
      <c r="A80" s="31" t="s">
        <v>975</v>
      </c>
      <c r="B80" s="33">
        <v>1</v>
      </c>
      <c r="C80" s="33" t="s">
        <v>282</v>
      </c>
      <c r="D80" s="29" t="s">
        <v>24</v>
      </c>
      <c r="E80" s="30" t="s">
        <v>24</v>
      </c>
      <c r="F80" s="31"/>
      <c r="G80" s="34" t="s">
        <v>559</v>
      </c>
      <c r="H80" s="33" t="s">
        <v>115</v>
      </c>
      <c r="I80" s="32">
        <f t="shared" si="10"/>
        <v>15750</v>
      </c>
      <c r="J80" s="32">
        <f t="shared" si="11"/>
        <v>750</v>
      </c>
      <c r="K80" s="32">
        <v>750</v>
      </c>
      <c r="L80" s="32"/>
      <c r="M80" s="32"/>
      <c r="N80" s="32"/>
      <c r="O80" s="32">
        <v>15000</v>
      </c>
      <c r="P80" s="32"/>
      <c r="Q80" s="33" t="s">
        <v>58</v>
      </c>
    </row>
    <row r="81" s="1" customFormat="1" ht="20" customHeight="1" spans="1:17">
      <c r="A81" s="31" t="s">
        <v>977</v>
      </c>
      <c r="B81" s="33">
        <v>1</v>
      </c>
      <c r="C81" s="33" t="s">
        <v>282</v>
      </c>
      <c r="D81" s="29" t="s">
        <v>24</v>
      </c>
      <c r="E81" s="30" t="s">
        <v>24</v>
      </c>
      <c r="F81" s="31"/>
      <c r="G81" s="34" t="s">
        <v>559</v>
      </c>
      <c r="H81" s="33" t="s">
        <v>115</v>
      </c>
      <c r="I81" s="32">
        <f t="shared" si="10"/>
        <v>5150</v>
      </c>
      <c r="J81" s="32">
        <f t="shared" si="11"/>
        <v>150</v>
      </c>
      <c r="K81" s="32">
        <v>150</v>
      </c>
      <c r="L81" s="32"/>
      <c r="M81" s="32"/>
      <c r="N81" s="32"/>
      <c r="O81" s="32">
        <v>5000</v>
      </c>
      <c r="P81" s="32"/>
      <c r="Q81" s="33" t="s">
        <v>58</v>
      </c>
    </row>
    <row r="82" s="1" customFormat="1" ht="22" customHeight="1" spans="1:17">
      <c r="A82" s="31" t="s">
        <v>2797</v>
      </c>
      <c r="B82" s="33">
        <v>11</v>
      </c>
      <c r="C82" s="33" t="s">
        <v>282</v>
      </c>
      <c r="D82" s="29" t="s">
        <v>24</v>
      </c>
      <c r="E82" s="30" t="s">
        <v>24</v>
      </c>
      <c r="F82" s="31" t="s">
        <v>2798</v>
      </c>
      <c r="G82" s="34">
        <v>2020</v>
      </c>
      <c r="H82" s="33" t="s">
        <v>115</v>
      </c>
      <c r="I82" s="32">
        <f t="shared" si="10"/>
        <v>2200</v>
      </c>
      <c r="J82" s="32">
        <f t="shared" si="11"/>
        <v>2200</v>
      </c>
      <c r="K82" s="32">
        <v>2200</v>
      </c>
      <c r="L82" s="32"/>
      <c r="M82" s="32"/>
      <c r="N82" s="32"/>
      <c r="O82" s="32"/>
      <c r="P82" s="32"/>
      <c r="Q82" s="33" t="s">
        <v>58</v>
      </c>
    </row>
    <row r="83" s="1" customFormat="1" ht="16" customHeight="1" spans="1:17">
      <c r="A83" s="31" t="s">
        <v>978</v>
      </c>
      <c r="B83" s="33">
        <v>39</v>
      </c>
      <c r="C83" s="33" t="s">
        <v>282</v>
      </c>
      <c r="D83" s="29" t="s">
        <v>24</v>
      </c>
      <c r="E83" s="30" t="s">
        <v>24</v>
      </c>
      <c r="F83" s="31" t="s">
        <v>2799</v>
      </c>
      <c r="G83" s="34">
        <v>2020</v>
      </c>
      <c r="H83" s="33" t="s">
        <v>115</v>
      </c>
      <c r="I83" s="32">
        <f t="shared" si="10"/>
        <v>1170</v>
      </c>
      <c r="J83" s="32">
        <f t="shared" si="11"/>
        <v>1170</v>
      </c>
      <c r="K83" s="32"/>
      <c r="L83" s="32">
        <v>1170</v>
      </c>
      <c r="M83" s="32"/>
      <c r="N83" s="32"/>
      <c r="O83" s="32"/>
      <c r="P83" s="32"/>
      <c r="Q83" s="33" t="s">
        <v>58</v>
      </c>
    </row>
    <row r="84" s="1" customFormat="1" ht="13" customHeight="1" spans="1:17">
      <c r="A84" s="31" t="s">
        <v>86</v>
      </c>
      <c r="B84" s="32">
        <f>B85</f>
        <v>1</v>
      </c>
      <c r="C84" s="33"/>
      <c r="D84" s="29" t="s">
        <v>24</v>
      </c>
      <c r="E84" s="30" t="s">
        <v>24</v>
      </c>
      <c r="F84" s="31"/>
      <c r="G84" s="34" t="s">
        <v>559</v>
      </c>
      <c r="H84" s="33" t="s">
        <v>24</v>
      </c>
      <c r="I84" s="32">
        <f t="shared" si="10"/>
        <v>650</v>
      </c>
      <c r="J84" s="32">
        <f t="shared" si="11"/>
        <v>150</v>
      </c>
      <c r="K84" s="32">
        <f t="shared" ref="I84:P84" si="25">K85</f>
        <v>150</v>
      </c>
      <c r="L84" s="32">
        <f t="shared" si="25"/>
        <v>0</v>
      </c>
      <c r="M84" s="32">
        <f t="shared" si="25"/>
        <v>0</v>
      </c>
      <c r="N84" s="32">
        <f t="shared" si="25"/>
        <v>0</v>
      </c>
      <c r="O84" s="32">
        <f t="shared" si="25"/>
        <v>0</v>
      </c>
      <c r="P84" s="32">
        <f t="shared" si="25"/>
        <v>500</v>
      </c>
      <c r="Q84" s="33"/>
    </row>
    <row r="85" s="1" customFormat="1" ht="13" customHeight="1" spans="1:17">
      <c r="A85" s="31" t="s">
        <v>984</v>
      </c>
      <c r="B85" s="33">
        <v>1</v>
      </c>
      <c r="C85" s="33"/>
      <c r="D85" s="29" t="s">
        <v>24</v>
      </c>
      <c r="E85" s="30" t="s">
        <v>24</v>
      </c>
      <c r="F85" s="31" t="s">
        <v>2800</v>
      </c>
      <c r="G85" s="43" t="s">
        <v>559</v>
      </c>
      <c r="H85" s="33"/>
      <c r="I85" s="32">
        <f t="shared" si="10"/>
        <v>650</v>
      </c>
      <c r="J85" s="32">
        <f t="shared" si="11"/>
        <v>150</v>
      </c>
      <c r="K85" s="32">
        <v>150</v>
      </c>
      <c r="L85" s="32"/>
      <c r="M85" s="32"/>
      <c r="N85" s="32"/>
      <c r="O85" s="32"/>
      <c r="P85" s="32">
        <v>500</v>
      </c>
      <c r="Q85" s="33" t="s">
        <v>54</v>
      </c>
    </row>
    <row r="86" s="1" customFormat="1" ht="13" customHeight="1" spans="1:17">
      <c r="A86" s="31" t="s">
        <v>89</v>
      </c>
      <c r="B86" s="32">
        <f>B87</f>
        <v>1</v>
      </c>
      <c r="C86" s="33"/>
      <c r="D86" s="29" t="s">
        <v>24</v>
      </c>
      <c r="E86" s="30" t="s">
        <v>24</v>
      </c>
      <c r="F86" s="31"/>
      <c r="G86" s="34"/>
      <c r="H86" s="33" t="s">
        <v>24</v>
      </c>
      <c r="I86" s="32">
        <f t="shared" si="10"/>
        <v>1295</v>
      </c>
      <c r="J86" s="32">
        <f t="shared" si="11"/>
        <v>795</v>
      </c>
      <c r="K86" s="32">
        <f t="shared" ref="I86:P86" si="26">K87</f>
        <v>645</v>
      </c>
      <c r="L86" s="32">
        <f t="shared" si="26"/>
        <v>150</v>
      </c>
      <c r="M86" s="32">
        <f t="shared" si="26"/>
        <v>0</v>
      </c>
      <c r="N86" s="32">
        <f t="shared" si="26"/>
        <v>0</v>
      </c>
      <c r="O86" s="32">
        <f t="shared" si="26"/>
        <v>0</v>
      </c>
      <c r="P86" s="32">
        <f t="shared" si="26"/>
        <v>500</v>
      </c>
      <c r="Q86" s="33"/>
    </row>
    <row r="87" s="1" customFormat="1" ht="49" customHeight="1" spans="1:17">
      <c r="A87" s="31" t="s">
        <v>985</v>
      </c>
      <c r="B87" s="33">
        <v>1</v>
      </c>
      <c r="C87" s="33" t="s">
        <v>282</v>
      </c>
      <c r="D87" s="29" t="s">
        <v>24</v>
      </c>
      <c r="E87" s="30" t="s">
        <v>24</v>
      </c>
      <c r="F87" s="31" t="s">
        <v>2801</v>
      </c>
      <c r="G87" s="43" t="s">
        <v>559</v>
      </c>
      <c r="H87" s="33"/>
      <c r="I87" s="32">
        <f t="shared" si="10"/>
        <v>1295</v>
      </c>
      <c r="J87" s="32">
        <f t="shared" si="11"/>
        <v>795</v>
      </c>
      <c r="K87" s="32">
        <v>645</v>
      </c>
      <c r="L87" s="32">
        <v>150</v>
      </c>
      <c r="M87" s="32"/>
      <c r="N87" s="32"/>
      <c r="O87" s="32"/>
      <c r="P87" s="32">
        <v>500</v>
      </c>
      <c r="Q87" s="33" t="s">
        <v>54</v>
      </c>
    </row>
    <row r="88" s="1" customFormat="1" customHeight="1" spans="1:17">
      <c r="A88" s="31" t="s">
        <v>91</v>
      </c>
      <c r="B88" s="32">
        <f>B89+B92+B102+B105+B108+B110</f>
        <v>12</v>
      </c>
      <c r="C88" s="33"/>
      <c r="D88" s="29" t="s">
        <v>24</v>
      </c>
      <c r="E88" s="30" t="s">
        <v>24</v>
      </c>
      <c r="F88" s="31"/>
      <c r="G88" s="34"/>
      <c r="H88" s="33" t="s">
        <v>24</v>
      </c>
      <c r="I88" s="32">
        <f t="shared" si="10"/>
        <v>9044</v>
      </c>
      <c r="J88" s="32">
        <f t="shared" si="11"/>
        <v>744</v>
      </c>
      <c r="K88" s="32">
        <f t="shared" ref="K88:P88" si="27">K89+K92+K102+K105+K108+K110</f>
        <v>300</v>
      </c>
      <c r="L88" s="32">
        <f t="shared" si="27"/>
        <v>200</v>
      </c>
      <c r="M88" s="32">
        <f t="shared" si="27"/>
        <v>244</v>
      </c>
      <c r="N88" s="32">
        <f t="shared" si="27"/>
        <v>2000</v>
      </c>
      <c r="O88" s="32">
        <f t="shared" si="27"/>
        <v>6300</v>
      </c>
      <c r="P88" s="32">
        <f t="shared" si="27"/>
        <v>0</v>
      </c>
      <c r="Q88" s="33"/>
    </row>
    <row r="89" s="1" customFormat="1" ht="18" customHeight="1" spans="1:17">
      <c r="A89" s="31" t="s">
        <v>93</v>
      </c>
      <c r="B89" s="32">
        <f>B90+B91</f>
        <v>2</v>
      </c>
      <c r="C89" s="33"/>
      <c r="D89" s="29" t="s">
        <v>24</v>
      </c>
      <c r="E89" s="30" t="s">
        <v>24</v>
      </c>
      <c r="F89" s="31"/>
      <c r="G89" s="34"/>
      <c r="H89" s="33" t="s">
        <v>24</v>
      </c>
      <c r="I89" s="32">
        <f t="shared" si="10"/>
        <v>2150</v>
      </c>
      <c r="J89" s="32">
        <f t="shared" si="11"/>
        <v>150</v>
      </c>
      <c r="K89" s="32">
        <f t="shared" ref="K89:P89" si="28">K90+K91</f>
        <v>0</v>
      </c>
      <c r="L89" s="32">
        <f t="shared" si="28"/>
        <v>0</v>
      </c>
      <c r="M89" s="32">
        <f t="shared" si="28"/>
        <v>150</v>
      </c>
      <c r="N89" s="32">
        <f t="shared" si="28"/>
        <v>0</v>
      </c>
      <c r="O89" s="32">
        <f t="shared" si="28"/>
        <v>2000</v>
      </c>
      <c r="P89" s="32">
        <f t="shared" si="28"/>
        <v>0</v>
      </c>
      <c r="Q89" s="33"/>
    </row>
    <row r="90" s="1" customFormat="1" ht="18" customHeight="1" spans="1:17">
      <c r="A90" s="31" t="s">
        <v>2802</v>
      </c>
      <c r="B90" s="33">
        <v>1</v>
      </c>
      <c r="C90" s="33" t="s">
        <v>282</v>
      </c>
      <c r="D90" s="29" t="s">
        <v>24</v>
      </c>
      <c r="E90" s="30" t="s">
        <v>24</v>
      </c>
      <c r="F90" s="31" t="s">
        <v>2803</v>
      </c>
      <c r="G90" s="34" t="s">
        <v>559</v>
      </c>
      <c r="H90" s="33" t="s">
        <v>115</v>
      </c>
      <c r="I90" s="32">
        <f t="shared" si="10"/>
        <v>2000</v>
      </c>
      <c r="J90" s="32">
        <f t="shared" si="11"/>
        <v>0</v>
      </c>
      <c r="K90" s="32">
        <v>0</v>
      </c>
      <c r="L90" s="32">
        <v>0</v>
      </c>
      <c r="M90" s="32">
        <v>0</v>
      </c>
      <c r="N90" s="32">
        <v>0</v>
      </c>
      <c r="O90" s="32">
        <v>2000</v>
      </c>
      <c r="P90" s="32">
        <v>0</v>
      </c>
      <c r="Q90" s="33" t="s">
        <v>96</v>
      </c>
    </row>
    <row r="91" s="1" customFormat="1" ht="18" customHeight="1" spans="1:17">
      <c r="A91" s="31" t="s">
        <v>2327</v>
      </c>
      <c r="B91" s="33">
        <v>1</v>
      </c>
      <c r="C91" s="33" t="s">
        <v>282</v>
      </c>
      <c r="D91" s="29" t="s">
        <v>24</v>
      </c>
      <c r="E91" s="30" t="s">
        <v>24</v>
      </c>
      <c r="F91" s="31" t="s">
        <v>2804</v>
      </c>
      <c r="G91" s="34" t="s">
        <v>559</v>
      </c>
      <c r="H91" s="33" t="s">
        <v>115</v>
      </c>
      <c r="I91" s="32">
        <f t="shared" ref="I91:I99" si="29">SUM(J91,N91,O91,P91)</f>
        <v>150</v>
      </c>
      <c r="J91" s="32">
        <f>SUM(K91:M91)</f>
        <v>150</v>
      </c>
      <c r="K91" s="32">
        <v>0</v>
      </c>
      <c r="L91" s="32">
        <v>0</v>
      </c>
      <c r="M91" s="32">
        <v>150</v>
      </c>
      <c r="N91" s="32">
        <v>0</v>
      </c>
      <c r="O91" s="32">
        <v>0</v>
      </c>
      <c r="P91" s="32">
        <v>0</v>
      </c>
      <c r="Q91" s="33" t="s">
        <v>96</v>
      </c>
    </row>
    <row r="92" s="1" customFormat="1" ht="18" customHeight="1" spans="1:17">
      <c r="A92" s="31" t="s">
        <v>95</v>
      </c>
      <c r="B92" s="32">
        <f>B93+B95+B97</f>
        <v>5</v>
      </c>
      <c r="C92" s="33"/>
      <c r="D92" s="29" t="s">
        <v>24</v>
      </c>
      <c r="E92" s="30" t="s">
        <v>24</v>
      </c>
      <c r="F92" s="31"/>
      <c r="G92" s="34"/>
      <c r="H92" s="33" t="s">
        <v>24</v>
      </c>
      <c r="I92" s="32">
        <f t="shared" si="29"/>
        <v>990</v>
      </c>
      <c r="J92" s="32">
        <f>SUM(K92:M92)</f>
        <v>90</v>
      </c>
      <c r="K92" s="32">
        <f t="shared" ref="K92:P92" si="30">K93+K95+K97</f>
        <v>0</v>
      </c>
      <c r="L92" s="32">
        <f t="shared" si="30"/>
        <v>0</v>
      </c>
      <c r="M92" s="32">
        <f t="shared" si="30"/>
        <v>90</v>
      </c>
      <c r="N92" s="32">
        <f t="shared" si="30"/>
        <v>0</v>
      </c>
      <c r="O92" s="32">
        <f t="shared" si="30"/>
        <v>900</v>
      </c>
      <c r="P92" s="32">
        <f t="shared" si="30"/>
        <v>0</v>
      </c>
      <c r="Q92" s="33" t="s">
        <v>96</v>
      </c>
    </row>
    <row r="93" s="1" customFormat="1" ht="18" customHeight="1" spans="1:17">
      <c r="A93" s="31" t="s">
        <v>97</v>
      </c>
      <c r="B93" s="32">
        <f>B94</f>
        <v>1</v>
      </c>
      <c r="C93" s="33" t="s">
        <v>282</v>
      </c>
      <c r="D93" s="29" t="s">
        <v>24</v>
      </c>
      <c r="E93" s="30" t="s">
        <v>24</v>
      </c>
      <c r="F93" s="31" t="s">
        <v>2805</v>
      </c>
      <c r="G93" s="34" t="s">
        <v>559</v>
      </c>
      <c r="H93" s="33" t="s">
        <v>24</v>
      </c>
      <c r="I93" s="32">
        <f t="shared" si="29"/>
        <v>40</v>
      </c>
      <c r="J93" s="32">
        <f>SUM(K93:M93)</f>
        <v>40</v>
      </c>
      <c r="K93" s="32">
        <f t="shared" ref="K93:P93" si="31">K94</f>
        <v>0</v>
      </c>
      <c r="L93" s="32">
        <f t="shared" si="31"/>
        <v>0</v>
      </c>
      <c r="M93" s="32">
        <f t="shared" si="31"/>
        <v>40</v>
      </c>
      <c r="N93" s="32">
        <f t="shared" si="31"/>
        <v>0</v>
      </c>
      <c r="O93" s="32">
        <f t="shared" si="31"/>
        <v>0</v>
      </c>
      <c r="P93" s="32">
        <f t="shared" si="31"/>
        <v>0</v>
      </c>
      <c r="Q93" s="33" t="s">
        <v>96</v>
      </c>
    </row>
    <row r="94" s="1" customFormat="1" ht="18" customHeight="1" spans="1:17">
      <c r="A94" s="31" t="s">
        <v>99</v>
      </c>
      <c r="B94" s="33">
        <v>1</v>
      </c>
      <c r="C94" s="33" t="s">
        <v>282</v>
      </c>
      <c r="D94" s="29" t="s">
        <v>24</v>
      </c>
      <c r="E94" s="30" t="s">
        <v>24</v>
      </c>
      <c r="F94" s="31" t="s">
        <v>997</v>
      </c>
      <c r="G94" s="34" t="s">
        <v>559</v>
      </c>
      <c r="H94" s="33" t="s">
        <v>115</v>
      </c>
      <c r="I94" s="32">
        <f t="shared" si="29"/>
        <v>40</v>
      </c>
      <c r="J94" s="32">
        <f>SUM(K94:M94)</f>
        <v>40</v>
      </c>
      <c r="K94" s="32">
        <v>0</v>
      </c>
      <c r="L94" s="32">
        <v>0</v>
      </c>
      <c r="M94" s="32">
        <v>40</v>
      </c>
      <c r="N94" s="32">
        <v>0</v>
      </c>
      <c r="O94" s="32">
        <v>0</v>
      </c>
      <c r="P94" s="32">
        <v>0</v>
      </c>
      <c r="Q94" s="33" t="s">
        <v>96</v>
      </c>
    </row>
    <row r="95" s="1" customFormat="1" ht="18" customHeight="1" spans="1:17">
      <c r="A95" s="31" t="s">
        <v>100</v>
      </c>
      <c r="B95" s="32">
        <f>B96</f>
        <v>1</v>
      </c>
      <c r="C95" s="33" t="s">
        <v>282</v>
      </c>
      <c r="D95" s="29" t="s">
        <v>24</v>
      </c>
      <c r="E95" s="30" t="s">
        <v>24</v>
      </c>
      <c r="F95" s="31" t="s">
        <v>101</v>
      </c>
      <c r="G95" s="34" t="s">
        <v>559</v>
      </c>
      <c r="H95" s="33" t="s">
        <v>24</v>
      </c>
      <c r="I95" s="32">
        <f t="shared" si="29"/>
        <v>50</v>
      </c>
      <c r="J95" s="32">
        <f t="shared" ref="J95:J100" si="32">SUM(K95:M95)</f>
        <v>50</v>
      </c>
      <c r="K95" s="32">
        <f t="shared" ref="K95:P95" si="33">K96</f>
        <v>0</v>
      </c>
      <c r="L95" s="32">
        <f t="shared" si="33"/>
        <v>0</v>
      </c>
      <c r="M95" s="32">
        <f t="shared" si="33"/>
        <v>50</v>
      </c>
      <c r="N95" s="32">
        <f t="shared" si="33"/>
        <v>0</v>
      </c>
      <c r="O95" s="32">
        <f t="shared" si="33"/>
        <v>0</v>
      </c>
      <c r="P95" s="32">
        <f t="shared" si="33"/>
        <v>0</v>
      </c>
      <c r="Q95" s="33" t="s">
        <v>96</v>
      </c>
    </row>
    <row r="96" s="1" customFormat="1" ht="18" customHeight="1" spans="1:17">
      <c r="A96" s="31" t="s">
        <v>2334</v>
      </c>
      <c r="B96" s="33">
        <v>1</v>
      </c>
      <c r="C96" s="33" t="s">
        <v>282</v>
      </c>
      <c r="D96" s="29" t="s">
        <v>24</v>
      </c>
      <c r="E96" s="30" t="s">
        <v>24</v>
      </c>
      <c r="F96" s="31" t="s">
        <v>101</v>
      </c>
      <c r="G96" s="34" t="s">
        <v>559</v>
      </c>
      <c r="H96" s="33"/>
      <c r="I96" s="32">
        <f t="shared" si="29"/>
        <v>50</v>
      </c>
      <c r="J96" s="32">
        <f t="shared" si="32"/>
        <v>50</v>
      </c>
      <c r="K96" s="32">
        <v>0</v>
      </c>
      <c r="L96" s="32">
        <v>0</v>
      </c>
      <c r="M96" s="32">
        <v>50</v>
      </c>
      <c r="N96" s="32">
        <v>0</v>
      </c>
      <c r="O96" s="32">
        <v>0</v>
      </c>
      <c r="P96" s="32">
        <v>0</v>
      </c>
      <c r="Q96" s="33" t="s">
        <v>96</v>
      </c>
    </row>
    <row r="97" s="1" customFormat="1" ht="19" customHeight="1" spans="1:17">
      <c r="A97" s="31" t="s">
        <v>102</v>
      </c>
      <c r="B97" s="32">
        <f>B98+B99+B101</f>
        <v>3</v>
      </c>
      <c r="C97" s="33" t="s">
        <v>282</v>
      </c>
      <c r="D97" s="29" t="s">
        <v>24</v>
      </c>
      <c r="E97" s="30" t="s">
        <v>24</v>
      </c>
      <c r="F97" s="31" t="s">
        <v>2806</v>
      </c>
      <c r="G97" s="34"/>
      <c r="H97" s="33" t="s">
        <v>24</v>
      </c>
      <c r="I97" s="32">
        <f t="shared" si="29"/>
        <v>900</v>
      </c>
      <c r="J97" s="32">
        <f t="shared" si="32"/>
        <v>0</v>
      </c>
      <c r="K97" s="32">
        <f t="shared" ref="K97:P97" si="34">K98+K99+K101</f>
        <v>0</v>
      </c>
      <c r="L97" s="32">
        <f t="shared" si="34"/>
        <v>0</v>
      </c>
      <c r="M97" s="32">
        <f t="shared" si="34"/>
        <v>0</v>
      </c>
      <c r="N97" s="32">
        <f t="shared" si="34"/>
        <v>0</v>
      </c>
      <c r="O97" s="32">
        <f t="shared" si="34"/>
        <v>900</v>
      </c>
      <c r="P97" s="32">
        <f t="shared" si="34"/>
        <v>0</v>
      </c>
      <c r="Q97" s="33" t="s">
        <v>96</v>
      </c>
    </row>
    <row r="98" s="1" customFormat="1" ht="25" customHeight="1" spans="1:17">
      <c r="A98" s="31" t="s">
        <v>2807</v>
      </c>
      <c r="B98" s="33">
        <v>1</v>
      </c>
      <c r="C98" s="33" t="s">
        <v>282</v>
      </c>
      <c r="D98" s="29" t="s">
        <v>24</v>
      </c>
      <c r="E98" s="30" t="s">
        <v>24</v>
      </c>
      <c r="F98" s="31" t="s">
        <v>2808</v>
      </c>
      <c r="G98" s="34" t="s">
        <v>559</v>
      </c>
      <c r="H98" s="33" t="s">
        <v>115</v>
      </c>
      <c r="I98" s="32">
        <f t="shared" si="29"/>
        <v>300</v>
      </c>
      <c r="J98" s="32">
        <f t="shared" si="32"/>
        <v>0</v>
      </c>
      <c r="K98" s="32">
        <v>0</v>
      </c>
      <c r="L98" s="32">
        <v>0</v>
      </c>
      <c r="M98" s="32">
        <v>0</v>
      </c>
      <c r="N98" s="32">
        <v>0</v>
      </c>
      <c r="O98" s="32">
        <v>300</v>
      </c>
      <c r="P98" s="32">
        <v>0</v>
      </c>
      <c r="Q98" s="33" t="s">
        <v>96</v>
      </c>
    </row>
    <row r="99" s="1" customFormat="1" ht="22" customHeight="1" spans="1:17">
      <c r="A99" s="31" t="s">
        <v>2809</v>
      </c>
      <c r="B99" s="33">
        <v>1</v>
      </c>
      <c r="C99" s="33" t="s">
        <v>282</v>
      </c>
      <c r="D99" s="29" t="s">
        <v>24</v>
      </c>
      <c r="E99" s="30" t="s">
        <v>24</v>
      </c>
      <c r="F99" s="31" t="s">
        <v>2810</v>
      </c>
      <c r="G99" s="34" t="s">
        <v>559</v>
      </c>
      <c r="H99" s="33" t="s">
        <v>115</v>
      </c>
      <c r="I99" s="32">
        <f t="shared" si="29"/>
        <v>300</v>
      </c>
      <c r="J99" s="32">
        <f t="shared" si="32"/>
        <v>0</v>
      </c>
      <c r="K99" s="32">
        <v>0</v>
      </c>
      <c r="L99" s="32">
        <v>0</v>
      </c>
      <c r="M99" s="32">
        <v>0</v>
      </c>
      <c r="N99" s="32">
        <v>0</v>
      </c>
      <c r="O99" s="32">
        <v>300</v>
      </c>
      <c r="P99" s="32">
        <v>0</v>
      </c>
      <c r="Q99" s="33" t="s">
        <v>96</v>
      </c>
    </row>
    <row r="100" s="4" customFormat="1" customHeight="1" spans="1:17">
      <c r="A100" s="31" t="s">
        <v>2338</v>
      </c>
      <c r="B100" s="33">
        <v>1</v>
      </c>
      <c r="C100" s="33" t="s">
        <v>282</v>
      </c>
      <c r="D100" s="29" t="s">
        <v>24</v>
      </c>
      <c r="E100" s="30" t="s">
        <v>24</v>
      </c>
      <c r="F100" s="31" t="s">
        <v>994</v>
      </c>
      <c r="G100" s="33"/>
      <c r="H100" s="33"/>
      <c r="I100" s="32">
        <f>SUM(J100,N100:P100)</f>
        <v>150</v>
      </c>
      <c r="J100" s="32">
        <f t="shared" si="32"/>
        <v>150</v>
      </c>
      <c r="K100" s="32">
        <v>150</v>
      </c>
      <c r="L100" s="32"/>
      <c r="M100" s="32"/>
      <c r="N100" s="32"/>
      <c r="O100" s="32"/>
      <c r="P100" s="32"/>
      <c r="Q100" s="33" t="s">
        <v>513</v>
      </c>
    </row>
    <row r="101" s="1" customFormat="1" ht="24" customHeight="1" spans="1:17">
      <c r="A101" s="31" t="s">
        <v>2811</v>
      </c>
      <c r="B101" s="33">
        <v>1</v>
      </c>
      <c r="C101" s="33" t="s">
        <v>282</v>
      </c>
      <c r="D101" s="29" t="s">
        <v>24</v>
      </c>
      <c r="E101" s="30" t="s">
        <v>24</v>
      </c>
      <c r="F101" s="31" t="s">
        <v>2812</v>
      </c>
      <c r="G101" s="34" t="s">
        <v>559</v>
      </c>
      <c r="H101" s="33" t="s">
        <v>115</v>
      </c>
      <c r="I101" s="32">
        <f t="shared" ref="I101:I135" si="35">SUM(J101,N101,O101,P101)</f>
        <v>300</v>
      </c>
      <c r="J101" s="32">
        <f t="shared" ref="J101:J135" si="36">SUM(K101:M101)</f>
        <v>0</v>
      </c>
      <c r="K101" s="32">
        <v>0</v>
      </c>
      <c r="L101" s="32">
        <v>0</v>
      </c>
      <c r="M101" s="32">
        <v>0</v>
      </c>
      <c r="N101" s="32">
        <v>0</v>
      </c>
      <c r="O101" s="32">
        <v>300</v>
      </c>
      <c r="P101" s="32">
        <v>0</v>
      </c>
      <c r="Q101" s="33" t="s">
        <v>96</v>
      </c>
    </row>
    <row r="102" s="1" customFormat="1" customHeight="1" spans="1:17">
      <c r="A102" s="31" t="s">
        <v>104</v>
      </c>
      <c r="B102" s="32">
        <f>B103+B104</f>
        <v>2</v>
      </c>
      <c r="C102" s="33"/>
      <c r="D102" s="29" t="s">
        <v>24</v>
      </c>
      <c r="E102" s="30" t="s">
        <v>24</v>
      </c>
      <c r="F102" s="31"/>
      <c r="G102" s="34" t="s">
        <v>559</v>
      </c>
      <c r="H102" s="33" t="s">
        <v>24</v>
      </c>
      <c r="I102" s="32">
        <f t="shared" si="35"/>
        <v>5300</v>
      </c>
      <c r="J102" s="32">
        <f t="shared" si="36"/>
        <v>500</v>
      </c>
      <c r="K102" s="32">
        <f t="shared" ref="K102:P102" si="37">K103+K104</f>
        <v>300</v>
      </c>
      <c r="L102" s="32">
        <f t="shared" si="37"/>
        <v>200</v>
      </c>
      <c r="M102" s="32">
        <f t="shared" si="37"/>
        <v>0</v>
      </c>
      <c r="N102" s="32">
        <f t="shared" si="37"/>
        <v>2000</v>
      </c>
      <c r="O102" s="32">
        <f t="shared" si="37"/>
        <v>2800</v>
      </c>
      <c r="P102" s="32">
        <f t="shared" si="37"/>
        <v>0</v>
      </c>
      <c r="Q102" s="33" t="s">
        <v>96</v>
      </c>
    </row>
    <row r="103" s="1" customFormat="1" ht="17" customHeight="1" spans="1:17">
      <c r="A103" s="31" t="s">
        <v>2813</v>
      </c>
      <c r="B103" s="33">
        <v>1</v>
      </c>
      <c r="C103" s="33" t="s">
        <v>282</v>
      </c>
      <c r="D103" s="29" t="s">
        <v>24</v>
      </c>
      <c r="E103" s="30" t="s">
        <v>24</v>
      </c>
      <c r="F103" s="31" t="s">
        <v>2814</v>
      </c>
      <c r="G103" s="34" t="s">
        <v>559</v>
      </c>
      <c r="H103" s="33"/>
      <c r="I103" s="32">
        <f t="shared" si="35"/>
        <v>5000</v>
      </c>
      <c r="J103" s="32">
        <f t="shared" si="36"/>
        <v>500</v>
      </c>
      <c r="K103" s="32">
        <v>300</v>
      </c>
      <c r="L103" s="32">
        <v>200</v>
      </c>
      <c r="M103" s="32"/>
      <c r="N103" s="32">
        <v>2000</v>
      </c>
      <c r="O103" s="32">
        <v>2500</v>
      </c>
      <c r="P103" s="32"/>
      <c r="Q103" s="33" t="s">
        <v>54</v>
      </c>
    </row>
    <row r="104" s="1" customFormat="1" ht="23" customHeight="1" spans="1:17">
      <c r="A104" s="31" t="s">
        <v>2815</v>
      </c>
      <c r="B104" s="33">
        <v>1</v>
      </c>
      <c r="C104" s="33" t="s">
        <v>282</v>
      </c>
      <c r="D104" s="29" t="s">
        <v>24</v>
      </c>
      <c r="E104" s="30" t="s">
        <v>24</v>
      </c>
      <c r="F104" s="31" t="s">
        <v>2342</v>
      </c>
      <c r="G104" s="34" t="s">
        <v>559</v>
      </c>
      <c r="H104" s="33" t="s">
        <v>115</v>
      </c>
      <c r="I104" s="32">
        <f t="shared" si="35"/>
        <v>300</v>
      </c>
      <c r="J104" s="32">
        <f t="shared" si="36"/>
        <v>0</v>
      </c>
      <c r="K104" s="32">
        <v>0</v>
      </c>
      <c r="L104" s="32">
        <v>0</v>
      </c>
      <c r="M104" s="32">
        <v>0</v>
      </c>
      <c r="N104" s="32">
        <v>0</v>
      </c>
      <c r="O104" s="32">
        <v>300</v>
      </c>
      <c r="P104" s="32">
        <v>0</v>
      </c>
      <c r="Q104" s="33" t="s">
        <v>96</v>
      </c>
    </row>
    <row r="105" s="1" customFormat="1" ht="17" customHeight="1" spans="1:17">
      <c r="A105" s="31" t="s">
        <v>106</v>
      </c>
      <c r="B105" s="32">
        <f>B106+B107</f>
        <v>2</v>
      </c>
      <c r="C105" s="33"/>
      <c r="D105" s="29" t="s">
        <v>24</v>
      </c>
      <c r="E105" s="30" t="s">
        <v>24</v>
      </c>
      <c r="F105" s="31"/>
      <c r="G105" s="34"/>
      <c r="H105" s="33" t="s">
        <v>24</v>
      </c>
      <c r="I105" s="32">
        <f t="shared" si="35"/>
        <v>600</v>
      </c>
      <c r="J105" s="32">
        <f t="shared" si="36"/>
        <v>0</v>
      </c>
      <c r="K105" s="32">
        <f t="shared" ref="K105:P105" si="38">K106+K107</f>
        <v>0</v>
      </c>
      <c r="L105" s="32">
        <f t="shared" si="38"/>
        <v>0</v>
      </c>
      <c r="M105" s="32">
        <f t="shared" si="38"/>
        <v>0</v>
      </c>
      <c r="N105" s="32">
        <f t="shared" si="38"/>
        <v>0</v>
      </c>
      <c r="O105" s="32">
        <f t="shared" si="38"/>
        <v>600</v>
      </c>
      <c r="P105" s="32">
        <f t="shared" si="38"/>
        <v>0</v>
      </c>
      <c r="Q105" s="33" t="s">
        <v>96</v>
      </c>
    </row>
    <row r="106" s="1" customFormat="1" ht="19" spans="1:17">
      <c r="A106" s="31" t="s">
        <v>2816</v>
      </c>
      <c r="B106" s="33">
        <v>1</v>
      </c>
      <c r="C106" s="33" t="s">
        <v>282</v>
      </c>
      <c r="D106" s="29" t="s">
        <v>24</v>
      </c>
      <c r="E106" s="30" t="s">
        <v>24</v>
      </c>
      <c r="F106" s="31" t="s">
        <v>107</v>
      </c>
      <c r="G106" s="33" t="s">
        <v>559</v>
      </c>
      <c r="H106" s="33" t="s">
        <v>115</v>
      </c>
      <c r="I106" s="32">
        <f t="shared" si="35"/>
        <v>300</v>
      </c>
      <c r="J106" s="32">
        <f t="shared" si="36"/>
        <v>0</v>
      </c>
      <c r="K106" s="32">
        <v>0</v>
      </c>
      <c r="L106" s="32">
        <v>0</v>
      </c>
      <c r="M106" s="32">
        <v>0</v>
      </c>
      <c r="N106" s="32">
        <v>0</v>
      </c>
      <c r="O106" s="32">
        <v>300</v>
      </c>
      <c r="P106" s="32">
        <v>0</v>
      </c>
      <c r="Q106" s="33" t="s">
        <v>96</v>
      </c>
    </row>
    <row r="107" s="1" customFormat="1" ht="19" spans="1:17">
      <c r="A107" s="31" t="s">
        <v>2817</v>
      </c>
      <c r="B107" s="33">
        <v>1</v>
      </c>
      <c r="C107" s="33" t="s">
        <v>282</v>
      </c>
      <c r="D107" s="29" t="s">
        <v>24</v>
      </c>
      <c r="E107" s="30" t="s">
        <v>24</v>
      </c>
      <c r="F107" s="31" t="s">
        <v>107</v>
      </c>
      <c r="G107" s="33" t="s">
        <v>559</v>
      </c>
      <c r="H107" s="33" t="s">
        <v>115</v>
      </c>
      <c r="I107" s="32">
        <f t="shared" si="35"/>
        <v>300</v>
      </c>
      <c r="J107" s="32">
        <f t="shared" si="36"/>
        <v>0</v>
      </c>
      <c r="K107" s="32">
        <v>0</v>
      </c>
      <c r="L107" s="32">
        <v>0</v>
      </c>
      <c r="M107" s="32">
        <v>0</v>
      </c>
      <c r="N107" s="32">
        <v>0</v>
      </c>
      <c r="O107" s="32">
        <v>300</v>
      </c>
      <c r="P107" s="32">
        <v>0</v>
      </c>
      <c r="Q107" s="33" t="s">
        <v>96</v>
      </c>
    </row>
    <row r="108" s="1" customFormat="1" ht="17" customHeight="1" spans="1:17">
      <c r="A108" s="31" t="s">
        <v>108</v>
      </c>
      <c r="B108" s="32">
        <f>B109</f>
        <v>1</v>
      </c>
      <c r="C108" s="33"/>
      <c r="D108" s="29" t="s">
        <v>24</v>
      </c>
      <c r="E108" s="30" t="s">
        <v>24</v>
      </c>
      <c r="F108" s="31"/>
      <c r="G108" s="34"/>
      <c r="H108" s="33" t="s">
        <v>24</v>
      </c>
      <c r="I108" s="32">
        <f t="shared" si="35"/>
        <v>4</v>
      </c>
      <c r="J108" s="32">
        <f t="shared" si="36"/>
        <v>4</v>
      </c>
      <c r="K108" s="32">
        <f t="shared" ref="K108:P108" si="39">K109</f>
        <v>0</v>
      </c>
      <c r="L108" s="32">
        <f t="shared" si="39"/>
        <v>0</v>
      </c>
      <c r="M108" s="32">
        <f t="shared" si="39"/>
        <v>4</v>
      </c>
      <c r="N108" s="32">
        <f t="shared" si="39"/>
        <v>0</v>
      </c>
      <c r="O108" s="32">
        <f t="shared" si="39"/>
        <v>0</v>
      </c>
      <c r="P108" s="32">
        <f t="shared" si="39"/>
        <v>0</v>
      </c>
      <c r="Q108" s="33" t="s">
        <v>96</v>
      </c>
    </row>
    <row r="109" s="1" customFormat="1" ht="13" customHeight="1" spans="1:17">
      <c r="A109" s="31" t="s">
        <v>365</v>
      </c>
      <c r="B109" s="33">
        <v>1</v>
      </c>
      <c r="C109" s="33"/>
      <c r="D109" s="29" t="s">
        <v>24</v>
      </c>
      <c r="E109" s="30" t="s">
        <v>24</v>
      </c>
      <c r="F109" s="31" t="s">
        <v>2350</v>
      </c>
      <c r="G109" s="34" t="s">
        <v>559</v>
      </c>
      <c r="H109" s="33" t="s">
        <v>115</v>
      </c>
      <c r="I109" s="32">
        <f t="shared" si="35"/>
        <v>4</v>
      </c>
      <c r="J109" s="32">
        <f t="shared" si="36"/>
        <v>4</v>
      </c>
      <c r="K109" s="32">
        <v>0</v>
      </c>
      <c r="L109" s="32">
        <v>0</v>
      </c>
      <c r="M109" s="32">
        <v>4</v>
      </c>
      <c r="N109" s="32">
        <v>0</v>
      </c>
      <c r="O109" s="32">
        <v>0</v>
      </c>
      <c r="P109" s="32">
        <v>0</v>
      </c>
      <c r="Q109" s="33" t="s">
        <v>96</v>
      </c>
    </row>
    <row r="110" s="1" customFormat="1" customHeight="1" spans="1:17">
      <c r="A110" s="31" t="s">
        <v>110</v>
      </c>
      <c r="B110" s="33"/>
      <c r="C110" s="33"/>
      <c r="D110" s="29" t="s">
        <v>24</v>
      </c>
      <c r="E110" s="30" t="s">
        <v>24</v>
      </c>
      <c r="F110" s="31"/>
      <c r="G110" s="34"/>
      <c r="H110" s="33" t="s">
        <v>24</v>
      </c>
      <c r="I110" s="32">
        <f t="shared" si="35"/>
        <v>0</v>
      </c>
      <c r="J110" s="32">
        <f t="shared" si="36"/>
        <v>0</v>
      </c>
      <c r="K110" s="32"/>
      <c r="L110" s="32"/>
      <c r="M110" s="32"/>
      <c r="N110" s="32"/>
      <c r="O110" s="32"/>
      <c r="P110" s="32"/>
      <c r="Q110" s="33"/>
    </row>
    <row r="111" s="1" customFormat="1" ht="19" customHeight="1" spans="1:17">
      <c r="A111" s="31" t="s">
        <v>112</v>
      </c>
      <c r="B111" s="32">
        <f>B112+B113</f>
        <v>2</v>
      </c>
      <c r="C111" s="33"/>
      <c r="D111" s="29" t="s">
        <v>24</v>
      </c>
      <c r="E111" s="30" t="s">
        <v>24</v>
      </c>
      <c r="F111" s="31"/>
      <c r="G111" s="34" t="s">
        <v>559</v>
      </c>
      <c r="H111" s="33" t="s">
        <v>24</v>
      </c>
      <c r="I111" s="32">
        <f t="shared" si="35"/>
        <v>1325</v>
      </c>
      <c r="J111" s="32">
        <f t="shared" si="36"/>
        <v>1225</v>
      </c>
      <c r="K111" s="32">
        <f t="shared" ref="K111:P111" si="40">K112+K113</f>
        <v>1020</v>
      </c>
      <c r="L111" s="32">
        <f t="shared" si="40"/>
        <v>0</v>
      </c>
      <c r="M111" s="32">
        <f t="shared" si="40"/>
        <v>205</v>
      </c>
      <c r="N111" s="32">
        <f t="shared" si="40"/>
        <v>100</v>
      </c>
      <c r="O111" s="32">
        <f t="shared" si="40"/>
        <v>0</v>
      </c>
      <c r="P111" s="32">
        <f t="shared" si="40"/>
        <v>0</v>
      </c>
      <c r="Q111" s="33"/>
    </row>
    <row r="112" s="1" customFormat="1" ht="32" customHeight="1" spans="1:17">
      <c r="A112" s="31" t="s">
        <v>113</v>
      </c>
      <c r="B112" s="33">
        <v>1</v>
      </c>
      <c r="C112" s="33" t="s">
        <v>282</v>
      </c>
      <c r="D112" s="29" t="s">
        <v>24</v>
      </c>
      <c r="E112" s="30" t="s">
        <v>24</v>
      </c>
      <c r="F112" s="31" t="s">
        <v>2818</v>
      </c>
      <c r="G112" s="34">
        <v>2020</v>
      </c>
      <c r="H112" s="33" t="s">
        <v>115</v>
      </c>
      <c r="I112" s="32">
        <f t="shared" si="35"/>
        <v>1300</v>
      </c>
      <c r="J112" s="32">
        <f t="shared" si="36"/>
        <v>1200</v>
      </c>
      <c r="K112" s="32">
        <v>1000</v>
      </c>
      <c r="L112" s="32"/>
      <c r="M112" s="32">
        <v>200</v>
      </c>
      <c r="N112" s="32">
        <v>100</v>
      </c>
      <c r="O112" s="32"/>
      <c r="P112" s="32"/>
      <c r="Q112" s="33" t="s">
        <v>116</v>
      </c>
    </row>
    <row r="113" s="1" customFormat="1" ht="16" customHeight="1" spans="1:17">
      <c r="A113" s="31" t="s">
        <v>117</v>
      </c>
      <c r="B113" s="33">
        <v>1</v>
      </c>
      <c r="C113" s="33"/>
      <c r="D113" s="29" t="s">
        <v>24</v>
      </c>
      <c r="E113" s="30" t="s">
        <v>24</v>
      </c>
      <c r="F113" s="31" t="s">
        <v>119</v>
      </c>
      <c r="G113" s="34">
        <v>2020</v>
      </c>
      <c r="H113" s="33" t="s">
        <v>24</v>
      </c>
      <c r="I113" s="32">
        <f t="shared" si="35"/>
        <v>25</v>
      </c>
      <c r="J113" s="32">
        <f t="shared" si="36"/>
        <v>25</v>
      </c>
      <c r="K113" s="32">
        <v>20</v>
      </c>
      <c r="L113" s="32"/>
      <c r="M113" s="32">
        <v>5</v>
      </c>
      <c r="N113" s="32"/>
      <c r="O113" s="32"/>
      <c r="P113" s="32"/>
      <c r="Q113" s="33" t="s">
        <v>116</v>
      </c>
    </row>
    <row r="114" s="1" customFormat="1" ht="15" customHeight="1" spans="1:17">
      <c r="A114" s="31" t="s">
        <v>120</v>
      </c>
      <c r="B114" s="32">
        <f>B115+B116+B117+B118+B119</f>
        <v>0</v>
      </c>
      <c r="C114" s="33"/>
      <c r="D114" s="29" t="s">
        <v>24</v>
      </c>
      <c r="E114" s="30" t="s">
        <v>24</v>
      </c>
      <c r="F114" s="31"/>
      <c r="G114" s="34"/>
      <c r="H114" s="33" t="s">
        <v>24</v>
      </c>
      <c r="I114" s="32">
        <f t="shared" si="35"/>
        <v>0</v>
      </c>
      <c r="J114" s="32">
        <f t="shared" si="36"/>
        <v>0</v>
      </c>
      <c r="K114" s="32">
        <f t="shared" ref="K114:P114" si="41">K115+K116+K117+K118+K119</f>
        <v>0</v>
      </c>
      <c r="L114" s="32">
        <f t="shared" si="41"/>
        <v>0</v>
      </c>
      <c r="M114" s="32">
        <f t="shared" si="41"/>
        <v>0</v>
      </c>
      <c r="N114" s="32">
        <f t="shared" si="41"/>
        <v>0</v>
      </c>
      <c r="O114" s="32">
        <f t="shared" si="41"/>
        <v>0</v>
      </c>
      <c r="P114" s="32">
        <f t="shared" si="41"/>
        <v>0</v>
      </c>
      <c r="Q114" s="33"/>
    </row>
    <row r="115" s="1" customFormat="1" ht="9.5" spans="1:17">
      <c r="A115" s="31" t="s">
        <v>121</v>
      </c>
      <c r="B115" s="33"/>
      <c r="C115" s="33"/>
      <c r="D115" s="29" t="s">
        <v>24</v>
      </c>
      <c r="E115" s="30" t="s">
        <v>24</v>
      </c>
      <c r="F115" s="31"/>
      <c r="G115" s="34"/>
      <c r="H115" s="33" t="s">
        <v>24</v>
      </c>
      <c r="I115" s="32">
        <f t="shared" si="35"/>
        <v>0</v>
      </c>
      <c r="J115" s="32">
        <f t="shared" si="36"/>
        <v>0</v>
      </c>
      <c r="K115" s="32"/>
      <c r="L115" s="32"/>
      <c r="M115" s="32"/>
      <c r="N115" s="32"/>
      <c r="O115" s="32"/>
      <c r="P115" s="32"/>
      <c r="Q115" s="33"/>
    </row>
    <row r="116" s="1" customFormat="1" ht="9.5" spans="1:17">
      <c r="A116" s="31" t="s">
        <v>122</v>
      </c>
      <c r="B116" s="33"/>
      <c r="C116" s="33"/>
      <c r="D116" s="29" t="s">
        <v>24</v>
      </c>
      <c r="E116" s="30" t="s">
        <v>24</v>
      </c>
      <c r="F116" s="31"/>
      <c r="G116" s="34"/>
      <c r="H116" s="33" t="s">
        <v>24</v>
      </c>
      <c r="I116" s="32">
        <f t="shared" si="35"/>
        <v>0</v>
      </c>
      <c r="J116" s="32">
        <f t="shared" si="36"/>
        <v>0</v>
      </c>
      <c r="K116" s="32"/>
      <c r="L116" s="32"/>
      <c r="M116" s="32"/>
      <c r="N116" s="32"/>
      <c r="O116" s="32"/>
      <c r="P116" s="32"/>
      <c r="Q116" s="33"/>
    </row>
    <row r="117" s="1" customFormat="1" ht="9.5" spans="1:17">
      <c r="A117" s="31" t="s">
        <v>123</v>
      </c>
      <c r="B117" s="33"/>
      <c r="C117" s="33"/>
      <c r="D117" s="29" t="s">
        <v>24</v>
      </c>
      <c r="E117" s="30" t="s">
        <v>24</v>
      </c>
      <c r="F117" s="31"/>
      <c r="G117" s="34"/>
      <c r="H117" s="33" t="s">
        <v>24</v>
      </c>
      <c r="I117" s="32">
        <f t="shared" si="35"/>
        <v>0</v>
      </c>
      <c r="J117" s="32">
        <f t="shared" si="36"/>
        <v>0</v>
      </c>
      <c r="K117" s="32"/>
      <c r="L117" s="32"/>
      <c r="M117" s="32"/>
      <c r="N117" s="32"/>
      <c r="O117" s="32"/>
      <c r="P117" s="32"/>
      <c r="Q117" s="33"/>
    </row>
    <row r="118" s="1" customFormat="1" ht="9.5" spans="1:17">
      <c r="A118" s="31" t="s">
        <v>124</v>
      </c>
      <c r="B118" s="33"/>
      <c r="C118" s="33"/>
      <c r="D118" s="29" t="s">
        <v>24</v>
      </c>
      <c r="E118" s="30" t="s">
        <v>24</v>
      </c>
      <c r="F118" s="31"/>
      <c r="G118" s="34"/>
      <c r="H118" s="33" t="s">
        <v>24</v>
      </c>
      <c r="I118" s="32">
        <f t="shared" si="35"/>
        <v>0</v>
      </c>
      <c r="J118" s="32">
        <f t="shared" si="36"/>
        <v>0</v>
      </c>
      <c r="K118" s="32"/>
      <c r="L118" s="32"/>
      <c r="M118" s="32"/>
      <c r="N118" s="32"/>
      <c r="O118" s="32"/>
      <c r="P118" s="32"/>
      <c r="Q118" s="33"/>
    </row>
    <row r="119" s="1" customFormat="1" ht="9.5" spans="1:17">
      <c r="A119" s="31" t="s">
        <v>125</v>
      </c>
      <c r="B119" s="33"/>
      <c r="C119" s="33"/>
      <c r="D119" s="29" t="s">
        <v>24</v>
      </c>
      <c r="E119" s="30" t="s">
        <v>24</v>
      </c>
      <c r="F119" s="31"/>
      <c r="G119" s="34"/>
      <c r="H119" s="33" t="s">
        <v>24</v>
      </c>
      <c r="I119" s="32">
        <f t="shared" si="35"/>
        <v>0</v>
      </c>
      <c r="J119" s="32">
        <f t="shared" si="36"/>
        <v>0</v>
      </c>
      <c r="K119" s="32"/>
      <c r="L119" s="32"/>
      <c r="M119" s="32"/>
      <c r="N119" s="32"/>
      <c r="O119" s="32"/>
      <c r="P119" s="32"/>
      <c r="Q119" s="33"/>
    </row>
    <row r="120" s="1" customFormat="1" customHeight="1" spans="1:17">
      <c r="A120" s="31" t="s">
        <v>126</v>
      </c>
      <c r="B120" s="33">
        <v>8</v>
      </c>
      <c r="C120" s="33" t="s">
        <v>282</v>
      </c>
      <c r="D120" s="29" t="s">
        <v>24</v>
      </c>
      <c r="E120" s="30" t="s">
        <v>24</v>
      </c>
      <c r="F120" s="31" t="s">
        <v>1016</v>
      </c>
      <c r="G120" s="34" t="s">
        <v>559</v>
      </c>
      <c r="H120" s="33" t="s">
        <v>115</v>
      </c>
      <c r="I120" s="32">
        <f t="shared" si="35"/>
        <v>6000</v>
      </c>
      <c r="J120" s="32">
        <f t="shared" si="36"/>
        <v>800</v>
      </c>
      <c r="K120" s="32">
        <v>300</v>
      </c>
      <c r="L120" s="32">
        <v>300</v>
      </c>
      <c r="M120" s="32">
        <v>200</v>
      </c>
      <c r="N120" s="32">
        <v>2200</v>
      </c>
      <c r="O120" s="32">
        <v>3000</v>
      </c>
      <c r="P120" s="32"/>
      <c r="Q120" s="33" t="s">
        <v>54</v>
      </c>
    </row>
    <row r="121" s="1" customFormat="1" customHeight="1" spans="1:17">
      <c r="A121" s="31" t="s">
        <v>128</v>
      </c>
      <c r="B121" s="33"/>
      <c r="C121" s="33"/>
      <c r="D121" s="29" t="s">
        <v>24</v>
      </c>
      <c r="E121" s="30" t="s">
        <v>24</v>
      </c>
      <c r="F121" s="31"/>
      <c r="G121" s="34"/>
      <c r="H121" s="33" t="s">
        <v>24</v>
      </c>
      <c r="I121" s="32">
        <f t="shared" si="35"/>
        <v>0</v>
      </c>
      <c r="J121" s="32">
        <f t="shared" si="36"/>
        <v>0</v>
      </c>
      <c r="K121" s="32"/>
      <c r="L121" s="32"/>
      <c r="M121" s="32"/>
      <c r="N121" s="32"/>
      <c r="O121" s="32"/>
      <c r="P121" s="32"/>
      <c r="Q121" s="33"/>
    </row>
    <row r="122" s="1" customFormat="1" ht="21" customHeight="1" spans="1:17">
      <c r="A122" s="26" t="s">
        <v>129</v>
      </c>
      <c r="B122" s="27">
        <f>B123+B127</f>
        <v>13</v>
      </c>
      <c r="C122" s="28"/>
      <c r="D122" s="29" t="s">
        <v>24</v>
      </c>
      <c r="E122" s="30" t="s">
        <v>24</v>
      </c>
      <c r="F122" s="26"/>
      <c r="G122" s="44" t="s">
        <v>559</v>
      </c>
      <c r="H122" s="28" t="s">
        <v>24</v>
      </c>
      <c r="I122" s="27">
        <f t="shared" si="35"/>
        <v>180</v>
      </c>
      <c r="J122" s="27">
        <f t="shared" si="36"/>
        <v>180</v>
      </c>
      <c r="K122" s="27">
        <f t="shared" ref="K122:P122" si="42">K123+K127</f>
        <v>180</v>
      </c>
      <c r="L122" s="27">
        <f t="shared" si="42"/>
        <v>0</v>
      </c>
      <c r="M122" s="27">
        <f t="shared" si="42"/>
        <v>0</v>
      </c>
      <c r="N122" s="27">
        <f t="shared" si="42"/>
        <v>0</v>
      </c>
      <c r="O122" s="27">
        <f t="shared" si="42"/>
        <v>0</v>
      </c>
      <c r="P122" s="27">
        <f t="shared" si="42"/>
        <v>0</v>
      </c>
      <c r="Q122" s="28"/>
    </row>
    <row r="123" s="1" customFormat="1" ht="19" customHeight="1" spans="1:17">
      <c r="A123" s="31" t="s">
        <v>130</v>
      </c>
      <c r="B123" s="33"/>
      <c r="C123" s="33"/>
      <c r="D123" s="29" t="s">
        <v>24</v>
      </c>
      <c r="E123" s="30" t="s">
        <v>24</v>
      </c>
      <c r="F123" s="31"/>
      <c r="G123" s="34" t="s">
        <v>559</v>
      </c>
      <c r="H123" s="33" t="s">
        <v>24</v>
      </c>
      <c r="I123" s="32">
        <f t="shared" si="35"/>
        <v>0</v>
      </c>
      <c r="J123" s="32">
        <f t="shared" si="36"/>
        <v>0</v>
      </c>
      <c r="K123" s="32">
        <f t="shared" ref="K123:P123" si="43">K124+K125+K126</f>
        <v>0</v>
      </c>
      <c r="L123" s="32">
        <f t="shared" si="43"/>
        <v>0</v>
      </c>
      <c r="M123" s="32">
        <f t="shared" si="43"/>
        <v>0</v>
      </c>
      <c r="N123" s="32">
        <f t="shared" si="43"/>
        <v>0</v>
      </c>
      <c r="O123" s="32">
        <f t="shared" si="43"/>
        <v>0</v>
      </c>
      <c r="P123" s="32">
        <f t="shared" si="43"/>
        <v>0</v>
      </c>
      <c r="Q123" s="33"/>
    </row>
    <row r="124" s="1" customFormat="1" ht="35" customHeight="1" spans="1:17">
      <c r="A124" s="31" t="s">
        <v>131</v>
      </c>
      <c r="B124" s="33"/>
      <c r="C124" s="33"/>
      <c r="D124" s="29" t="s">
        <v>24</v>
      </c>
      <c r="E124" s="30" t="s">
        <v>24</v>
      </c>
      <c r="F124" s="31"/>
      <c r="G124" s="34"/>
      <c r="H124" s="33" t="s">
        <v>24</v>
      </c>
      <c r="I124" s="32">
        <f t="shared" si="35"/>
        <v>0</v>
      </c>
      <c r="J124" s="32">
        <f t="shared" si="36"/>
        <v>0</v>
      </c>
      <c r="K124" s="32"/>
      <c r="L124" s="32"/>
      <c r="M124" s="32"/>
      <c r="N124" s="32"/>
      <c r="O124" s="32"/>
      <c r="P124" s="32"/>
      <c r="Q124" s="33"/>
    </row>
    <row r="125" s="1" customFormat="1" ht="16" customHeight="1" spans="1:17">
      <c r="A125" s="31" t="s">
        <v>134</v>
      </c>
      <c r="B125" s="33"/>
      <c r="C125" s="33"/>
      <c r="D125" s="29" t="s">
        <v>24</v>
      </c>
      <c r="E125" s="30" t="s">
        <v>24</v>
      </c>
      <c r="F125" s="31"/>
      <c r="G125" s="34"/>
      <c r="H125" s="33" t="s">
        <v>24</v>
      </c>
      <c r="I125" s="32">
        <f t="shared" si="35"/>
        <v>0</v>
      </c>
      <c r="J125" s="32">
        <f t="shared" si="36"/>
        <v>0</v>
      </c>
      <c r="K125" s="32"/>
      <c r="L125" s="32"/>
      <c r="M125" s="32"/>
      <c r="N125" s="32"/>
      <c r="O125" s="32"/>
      <c r="P125" s="32"/>
      <c r="Q125" s="33"/>
    </row>
    <row r="126" s="1" customFormat="1" ht="15" customHeight="1" spans="1:17">
      <c r="A126" s="31" t="s">
        <v>135</v>
      </c>
      <c r="B126" s="33"/>
      <c r="C126" s="33"/>
      <c r="D126" s="29" t="s">
        <v>24</v>
      </c>
      <c r="E126" s="30" t="s">
        <v>24</v>
      </c>
      <c r="F126" s="31"/>
      <c r="G126" s="34"/>
      <c r="H126" s="33" t="s">
        <v>24</v>
      </c>
      <c r="I126" s="32">
        <f t="shared" si="35"/>
        <v>0</v>
      </c>
      <c r="J126" s="32">
        <f t="shared" si="36"/>
        <v>0</v>
      </c>
      <c r="K126" s="32"/>
      <c r="L126" s="32"/>
      <c r="M126" s="32"/>
      <c r="N126" s="32"/>
      <c r="O126" s="32"/>
      <c r="P126" s="32"/>
      <c r="Q126" s="33"/>
    </row>
    <row r="127" s="1" customFormat="1" ht="15" customHeight="1" spans="1:17">
      <c r="A127" s="31" t="s">
        <v>137</v>
      </c>
      <c r="B127" s="32">
        <f>B128+B140+B141</f>
        <v>13</v>
      </c>
      <c r="C127" s="33"/>
      <c r="D127" s="29" t="s">
        <v>24</v>
      </c>
      <c r="E127" s="30" t="s">
        <v>24</v>
      </c>
      <c r="F127" s="31"/>
      <c r="G127" s="34"/>
      <c r="H127" s="33" t="s">
        <v>24</v>
      </c>
      <c r="I127" s="32">
        <f t="shared" si="35"/>
        <v>180</v>
      </c>
      <c r="J127" s="32">
        <f t="shared" si="36"/>
        <v>180</v>
      </c>
      <c r="K127" s="32">
        <f t="shared" ref="K127:P127" si="44">K128+K140+K141</f>
        <v>180</v>
      </c>
      <c r="L127" s="32">
        <f t="shared" si="44"/>
        <v>0</v>
      </c>
      <c r="M127" s="32">
        <f t="shared" si="44"/>
        <v>0</v>
      </c>
      <c r="N127" s="32">
        <f t="shared" si="44"/>
        <v>0</v>
      </c>
      <c r="O127" s="32">
        <f t="shared" si="44"/>
        <v>0</v>
      </c>
      <c r="P127" s="32">
        <f t="shared" si="44"/>
        <v>0</v>
      </c>
      <c r="Q127" s="33"/>
    </row>
    <row r="128" s="1" customFormat="1" ht="17" customHeight="1" spans="1:17">
      <c r="A128" s="31" t="s">
        <v>138</v>
      </c>
      <c r="B128" s="32">
        <f>B129+B130+B131+B132+B133+B134+B135+B136+B137+B138+B139</f>
        <v>11</v>
      </c>
      <c r="C128" s="33" t="s">
        <v>282</v>
      </c>
      <c r="D128" s="29" t="s">
        <v>24</v>
      </c>
      <c r="E128" s="30" t="s">
        <v>24</v>
      </c>
      <c r="F128" s="31" t="s">
        <v>132</v>
      </c>
      <c r="G128" s="34" t="s">
        <v>559</v>
      </c>
      <c r="H128" s="33" t="s">
        <v>139</v>
      </c>
      <c r="I128" s="32">
        <f t="shared" si="35"/>
        <v>160</v>
      </c>
      <c r="J128" s="32">
        <f t="shared" si="36"/>
        <v>160</v>
      </c>
      <c r="K128" s="32">
        <f t="shared" ref="K128:P128" si="45">K129+K130+K131+K132+K133+K134+K135+K136+K137+K138+K139</f>
        <v>160</v>
      </c>
      <c r="L128" s="32">
        <f t="shared" si="45"/>
        <v>0</v>
      </c>
      <c r="M128" s="32">
        <f t="shared" si="45"/>
        <v>0</v>
      </c>
      <c r="N128" s="32">
        <f t="shared" si="45"/>
        <v>0</v>
      </c>
      <c r="O128" s="32">
        <f t="shared" si="45"/>
        <v>0</v>
      </c>
      <c r="P128" s="32">
        <f t="shared" si="45"/>
        <v>0</v>
      </c>
      <c r="Q128" s="33" t="s">
        <v>133</v>
      </c>
    </row>
    <row r="129" s="1" customFormat="1" ht="17" customHeight="1" spans="1:17">
      <c r="A129" s="31" t="s">
        <v>2353</v>
      </c>
      <c r="B129" s="33">
        <v>1</v>
      </c>
      <c r="C129" s="33" t="s">
        <v>282</v>
      </c>
      <c r="D129" s="29" t="s">
        <v>24</v>
      </c>
      <c r="E129" s="30" t="s">
        <v>24</v>
      </c>
      <c r="F129" s="31" t="s">
        <v>132</v>
      </c>
      <c r="G129" s="34" t="s">
        <v>559</v>
      </c>
      <c r="H129" s="33" t="s">
        <v>139</v>
      </c>
      <c r="I129" s="32">
        <f t="shared" si="35"/>
        <v>10</v>
      </c>
      <c r="J129" s="32">
        <f t="shared" si="36"/>
        <v>10</v>
      </c>
      <c r="K129" s="32">
        <v>10</v>
      </c>
      <c r="L129" s="32"/>
      <c r="M129" s="32"/>
      <c r="N129" s="32"/>
      <c r="O129" s="32"/>
      <c r="P129" s="32"/>
      <c r="Q129" s="33" t="s">
        <v>133</v>
      </c>
    </row>
    <row r="130" s="1" customFormat="1" ht="17" customHeight="1" spans="1:17">
      <c r="A130" s="31" t="s">
        <v>2354</v>
      </c>
      <c r="B130" s="33">
        <v>1</v>
      </c>
      <c r="C130" s="33" t="s">
        <v>282</v>
      </c>
      <c r="D130" s="29" t="s">
        <v>24</v>
      </c>
      <c r="E130" s="30" t="s">
        <v>24</v>
      </c>
      <c r="F130" s="31" t="s">
        <v>132</v>
      </c>
      <c r="G130" s="34" t="s">
        <v>559</v>
      </c>
      <c r="H130" s="33" t="s">
        <v>139</v>
      </c>
      <c r="I130" s="32">
        <f t="shared" si="35"/>
        <v>20</v>
      </c>
      <c r="J130" s="32">
        <f t="shared" si="36"/>
        <v>20</v>
      </c>
      <c r="K130" s="32">
        <v>20</v>
      </c>
      <c r="L130" s="32"/>
      <c r="M130" s="32"/>
      <c r="N130" s="32"/>
      <c r="O130" s="32"/>
      <c r="P130" s="32"/>
      <c r="Q130" s="33" t="s">
        <v>133</v>
      </c>
    </row>
    <row r="131" s="1" customFormat="1" ht="17" customHeight="1" spans="1:17">
      <c r="A131" s="31" t="s">
        <v>2355</v>
      </c>
      <c r="B131" s="33">
        <v>1</v>
      </c>
      <c r="C131" s="33" t="s">
        <v>282</v>
      </c>
      <c r="D131" s="29" t="s">
        <v>24</v>
      </c>
      <c r="E131" s="30" t="s">
        <v>24</v>
      </c>
      <c r="F131" s="31" t="s">
        <v>132</v>
      </c>
      <c r="G131" s="34" t="s">
        <v>559</v>
      </c>
      <c r="H131" s="33" t="s">
        <v>139</v>
      </c>
      <c r="I131" s="32">
        <f t="shared" si="35"/>
        <v>20</v>
      </c>
      <c r="J131" s="32">
        <f t="shared" si="36"/>
        <v>20</v>
      </c>
      <c r="K131" s="32">
        <v>20</v>
      </c>
      <c r="L131" s="32"/>
      <c r="M131" s="32"/>
      <c r="N131" s="32"/>
      <c r="O131" s="32"/>
      <c r="P131" s="32"/>
      <c r="Q131" s="33" t="s">
        <v>133</v>
      </c>
    </row>
    <row r="132" s="1" customFormat="1" ht="17" customHeight="1" spans="1:17">
      <c r="A132" s="31" t="s">
        <v>2356</v>
      </c>
      <c r="B132" s="33">
        <v>1</v>
      </c>
      <c r="C132" s="33" t="s">
        <v>282</v>
      </c>
      <c r="D132" s="29" t="s">
        <v>24</v>
      </c>
      <c r="E132" s="30" t="s">
        <v>24</v>
      </c>
      <c r="F132" s="31" t="s">
        <v>132</v>
      </c>
      <c r="G132" s="34" t="s">
        <v>559</v>
      </c>
      <c r="H132" s="33" t="s">
        <v>139</v>
      </c>
      <c r="I132" s="32">
        <f t="shared" si="35"/>
        <v>10</v>
      </c>
      <c r="J132" s="32">
        <f t="shared" si="36"/>
        <v>10</v>
      </c>
      <c r="K132" s="32">
        <v>10</v>
      </c>
      <c r="L132" s="32"/>
      <c r="M132" s="32"/>
      <c r="N132" s="32"/>
      <c r="O132" s="32"/>
      <c r="P132" s="32"/>
      <c r="Q132" s="33" t="s">
        <v>133</v>
      </c>
    </row>
    <row r="133" s="1" customFormat="1" ht="17" customHeight="1" spans="1:17">
      <c r="A133" s="31" t="s">
        <v>2357</v>
      </c>
      <c r="B133" s="33">
        <v>1</v>
      </c>
      <c r="C133" s="33" t="s">
        <v>282</v>
      </c>
      <c r="D133" s="29" t="s">
        <v>24</v>
      </c>
      <c r="E133" s="30" t="s">
        <v>24</v>
      </c>
      <c r="F133" s="31" t="s">
        <v>132</v>
      </c>
      <c r="G133" s="34" t="s">
        <v>559</v>
      </c>
      <c r="H133" s="33" t="s">
        <v>139</v>
      </c>
      <c r="I133" s="32">
        <f t="shared" si="35"/>
        <v>10</v>
      </c>
      <c r="J133" s="32">
        <f t="shared" si="36"/>
        <v>10</v>
      </c>
      <c r="K133" s="32">
        <v>10</v>
      </c>
      <c r="L133" s="32"/>
      <c r="M133" s="32"/>
      <c r="N133" s="32"/>
      <c r="O133" s="32"/>
      <c r="P133" s="32"/>
      <c r="Q133" s="33" t="s">
        <v>133</v>
      </c>
    </row>
    <row r="134" s="1" customFormat="1" ht="17" customHeight="1" spans="1:17">
      <c r="A134" s="31" t="s">
        <v>2358</v>
      </c>
      <c r="B134" s="33">
        <v>1</v>
      </c>
      <c r="C134" s="33" t="s">
        <v>282</v>
      </c>
      <c r="D134" s="29" t="s">
        <v>24</v>
      </c>
      <c r="E134" s="30" t="s">
        <v>24</v>
      </c>
      <c r="F134" s="31" t="s">
        <v>132</v>
      </c>
      <c r="G134" s="34" t="s">
        <v>559</v>
      </c>
      <c r="H134" s="33" t="s">
        <v>139</v>
      </c>
      <c r="I134" s="32">
        <f t="shared" si="35"/>
        <v>10</v>
      </c>
      <c r="J134" s="32">
        <f t="shared" si="36"/>
        <v>10</v>
      </c>
      <c r="K134" s="32">
        <v>10</v>
      </c>
      <c r="L134" s="32"/>
      <c r="M134" s="32"/>
      <c r="N134" s="32"/>
      <c r="O134" s="32"/>
      <c r="P134" s="32"/>
      <c r="Q134" s="33" t="s">
        <v>133</v>
      </c>
    </row>
    <row r="135" s="1" customFormat="1" ht="17" customHeight="1" spans="1:17">
      <c r="A135" s="31" t="s">
        <v>2359</v>
      </c>
      <c r="B135" s="33">
        <v>1</v>
      </c>
      <c r="C135" s="33" t="s">
        <v>282</v>
      </c>
      <c r="D135" s="29" t="s">
        <v>24</v>
      </c>
      <c r="E135" s="30" t="s">
        <v>24</v>
      </c>
      <c r="F135" s="31" t="s">
        <v>132</v>
      </c>
      <c r="G135" s="34" t="s">
        <v>559</v>
      </c>
      <c r="H135" s="33" t="s">
        <v>139</v>
      </c>
      <c r="I135" s="32">
        <f t="shared" si="35"/>
        <v>10</v>
      </c>
      <c r="J135" s="32">
        <f t="shared" si="36"/>
        <v>10</v>
      </c>
      <c r="K135" s="32">
        <v>10</v>
      </c>
      <c r="L135" s="32"/>
      <c r="M135" s="32"/>
      <c r="N135" s="32"/>
      <c r="O135" s="32"/>
      <c r="P135" s="32"/>
      <c r="Q135" s="33" t="s">
        <v>133</v>
      </c>
    </row>
    <row r="136" s="1" customFormat="1" ht="17" customHeight="1" spans="1:17">
      <c r="A136" s="31" t="s">
        <v>2360</v>
      </c>
      <c r="B136" s="33">
        <v>1</v>
      </c>
      <c r="C136" s="33" t="s">
        <v>282</v>
      </c>
      <c r="D136" s="29" t="s">
        <v>24</v>
      </c>
      <c r="E136" s="30" t="s">
        <v>24</v>
      </c>
      <c r="F136" s="31" t="s">
        <v>132</v>
      </c>
      <c r="G136" s="34" t="s">
        <v>559</v>
      </c>
      <c r="H136" s="33" t="s">
        <v>139</v>
      </c>
      <c r="I136" s="32">
        <f t="shared" ref="I136:I149" si="46">SUM(J136,N136,O136,P136)</f>
        <v>20</v>
      </c>
      <c r="J136" s="32">
        <f t="shared" ref="J136:J149" si="47">SUM(K136:M136)</f>
        <v>20</v>
      </c>
      <c r="K136" s="32">
        <v>20</v>
      </c>
      <c r="L136" s="32"/>
      <c r="M136" s="32"/>
      <c r="N136" s="32"/>
      <c r="O136" s="32"/>
      <c r="P136" s="32"/>
      <c r="Q136" s="33" t="s">
        <v>133</v>
      </c>
    </row>
    <row r="137" s="1" customFormat="1" ht="17" customHeight="1" spans="1:17">
      <c r="A137" s="31" t="s">
        <v>2361</v>
      </c>
      <c r="B137" s="33">
        <v>1</v>
      </c>
      <c r="C137" s="33" t="s">
        <v>282</v>
      </c>
      <c r="D137" s="29" t="s">
        <v>24</v>
      </c>
      <c r="E137" s="30" t="s">
        <v>24</v>
      </c>
      <c r="F137" s="31" t="s">
        <v>132</v>
      </c>
      <c r="G137" s="34" t="s">
        <v>559</v>
      </c>
      <c r="H137" s="33" t="s">
        <v>139</v>
      </c>
      <c r="I137" s="32">
        <f t="shared" si="46"/>
        <v>20</v>
      </c>
      <c r="J137" s="32">
        <f t="shared" si="47"/>
        <v>20</v>
      </c>
      <c r="K137" s="32">
        <v>20</v>
      </c>
      <c r="L137" s="32"/>
      <c r="M137" s="32"/>
      <c r="N137" s="32"/>
      <c r="O137" s="32"/>
      <c r="P137" s="32"/>
      <c r="Q137" s="33" t="s">
        <v>133</v>
      </c>
    </row>
    <row r="138" s="1" customFormat="1" ht="17" customHeight="1" spans="1:17">
      <c r="A138" s="31" t="s">
        <v>2362</v>
      </c>
      <c r="B138" s="33">
        <v>1</v>
      </c>
      <c r="C138" s="33" t="s">
        <v>282</v>
      </c>
      <c r="D138" s="29" t="s">
        <v>24</v>
      </c>
      <c r="E138" s="30" t="s">
        <v>24</v>
      </c>
      <c r="F138" s="31" t="s">
        <v>132</v>
      </c>
      <c r="G138" s="34" t="s">
        <v>559</v>
      </c>
      <c r="H138" s="33" t="s">
        <v>139</v>
      </c>
      <c r="I138" s="32">
        <f t="shared" si="46"/>
        <v>20</v>
      </c>
      <c r="J138" s="32">
        <f t="shared" si="47"/>
        <v>20</v>
      </c>
      <c r="K138" s="32">
        <v>20</v>
      </c>
      <c r="L138" s="32"/>
      <c r="M138" s="32"/>
      <c r="N138" s="32"/>
      <c r="O138" s="32"/>
      <c r="P138" s="32"/>
      <c r="Q138" s="33" t="s">
        <v>133</v>
      </c>
    </row>
    <row r="139" s="1" customFormat="1" ht="17" customHeight="1" spans="1:17">
      <c r="A139" s="31" t="s">
        <v>2363</v>
      </c>
      <c r="B139" s="33">
        <v>1</v>
      </c>
      <c r="C139" s="33" t="s">
        <v>282</v>
      </c>
      <c r="D139" s="29" t="s">
        <v>24</v>
      </c>
      <c r="E139" s="30" t="s">
        <v>24</v>
      </c>
      <c r="F139" s="31" t="s">
        <v>132</v>
      </c>
      <c r="G139" s="34" t="s">
        <v>559</v>
      </c>
      <c r="H139" s="33" t="s">
        <v>139</v>
      </c>
      <c r="I139" s="32">
        <f t="shared" si="46"/>
        <v>10</v>
      </c>
      <c r="J139" s="32">
        <f t="shared" si="47"/>
        <v>10</v>
      </c>
      <c r="K139" s="32">
        <v>10</v>
      </c>
      <c r="L139" s="32"/>
      <c r="M139" s="32"/>
      <c r="N139" s="32"/>
      <c r="O139" s="32"/>
      <c r="P139" s="32"/>
      <c r="Q139" s="33" t="s">
        <v>133</v>
      </c>
    </row>
    <row r="140" s="1" customFormat="1" ht="17" customHeight="1" spans="1:17">
      <c r="A140" s="31" t="s">
        <v>140</v>
      </c>
      <c r="B140" s="33">
        <v>1</v>
      </c>
      <c r="C140" s="33" t="s">
        <v>282</v>
      </c>
      <c r="D140" s="29" t="s">
        <v>24</v>
      </c>
      <c r="E140" s="30" t="s">
        <v>24</v>
      </c>
      <c r="F140" s="31" t="s">
        <v>132</v>
      </c>
      <c r="G140" s="34" t="s">
        <v>559</v>
      </c>
      <c r="H140" s="33" t="s">
        <v>139</v>
      </c>
      <c r="I140" s="32">
        <f t="shared" si="46"/>
        <v>10</v>
      </c>
      <c r="J140" s="32">
        <f t="shared" si="47"/>
        <v>10</v>
      </c>
      <c r="K140" s="32">
        <v>10</v>
      </c>
      <c r="L140" s="32"/>
      <c r="M140" s="32"/>
      <c r="N140" s="32"/>
      <c r="O140" s="32"/>
      <c r="P140" s="32"/>
      <c r="Q140" s="33" t="s">
        <v>133</v>
      </c>
    </row>
    <row r="141" s="1" customFormat="1" ht="17" customHeight="1" spans="1:17">
      <c r="A141" s="31" t="s">
        <v>141</v>
      </c>
      <c r="B141" s="33">
        <v>1</v>
      </c>
      <c r="C141" s="33" t="s">
        <v>282</v>
      </c>
      <c r="D141" s="29" t="s">
        <v>24</v>
      </c>
      <c r="E141" s="30" t="s">
        <v>24</v>
      </c>
      <c r="F141" s="31" t="s">
        <v>132</v>
      </c>
      <c r="G141" s="34" t="s">
        <v>559</v>
      </c>
      <c r="H141" s="33" t="s">
        <v>139</v>
      </c>
      <c r="I141" s="32">
        <f t="shared" si="46"/>
        <v>10</v>
      </c>
      <c r="J141" s="32">
        <f t="shared" si="47"/>
        <v>10</v>
      </c>
      <c r="K141" s="32">
        <v>10</v>
      </c>
      <c r="L141" s="32"/>
      <c r="M141" s="32"/>
      <c r="N141" s="32"/>
      <c r="O141" s="32"/>
      <c r="P141" s="32"/>
      <c r="Q141" s="33" t="s">
        <v>133</v>
      </c>
    </row>
    <row r="142" s="1" customFormat="1" ht="18" customHeight="1" spans="1:17">
      <c r="A142" s="26" t="s">
        <v>142</v>
      </c>
      <c r="B142" s="28"/>
      <c r="C142" s="28"/>
      <c r="D142" s="29" t="s">
        <v>24</v>
      </c>
      <c r="E142" s="30" t="s">
        <v>24</v>
      </c>
      <c r="F142" s="26"/>
      <c r="G142" s="44"/>
      <c r="H142" s="28" t="s">
        <v>24</v>
      </c>
      <c r="I142" s="27">
        <f t="shared" si="46"/>
        <v>0</v>
      </c>
      <c r="J142" s="27">
        <f t="shared" si="47"/>
        <v>0</v>
      </c>
      <c r="K142" s="27"/>
      <c r="L142" s="27"/>
      <c r="M142" s="27"/>
      <c r="N142" s="27"/>
      <c r="O142" s="27"/>
      <c r="P142" s="27"/>
      <c r="Q142" s="33"/>
    </row>
    <row r="143" s="1" customFormat="1" ht="16" customHeight="1" spans="1:17">
      <c r="A143" s="31" t="s">
        <v>143</v>
      </c>
      <c r="B143" s="33"/>
      <c r="C143" s="33"/>
      <c r="D143" s="29" t="s">
        <v>24</v>
      </c>
      <c r="E143" s="30" t="s">
        <v>24</v>
      </c>
      <c r="F143" s="31"/>
      <c r="G143" s="34"/>
      <c r="H143" s="33" t="s">
        <v>24</v>
      </c>
      <c r="I143" s="32">
        <f t="shared" si="46"/>
        <v>0</v>
      </c>
      <c r="J143" s="32">
        <f t="shared" si="47"/>
        <v>0</v>
      </c>
      <c r="K143" s="32"/>
      <c r="L143" s="32"/>
      <c r="M143" s="32"/>
      <c r="N143" s="32"/>
      <c r="O143" s="32"/>
      <c r="P143" s="32"/>
      <c r="Q143" s="33"/>
    </row>
    <row r="144" s="1" customFormat="1" ht="16" customHeight="1" spans="1:17">
      <c r="A144" s="31" t="s">
        <v>146</v>
      </c>
      <c r="B144" s="33"/>
      <c r="C144" s="33"/>
      <c r="D144" s="29" t="s">
        <v>24</v>
      </c>
      <c r="E144" s="30" t="s">
        <v>24</v>
      </c>
      <c r="F144" s="31"/>
      <c r="G144" s="34"/>
      <c r="H144" s="33" t="s">
        <v>24</v>
      </c>
      <c r="I144" s="32">
        <f t="shared" si="46"/>
        <v>0</v>
      </c>
      <c r="J144" s="32">
        <f t="shared" si="47"/>
        <v>0</v>
      </c>
      <c r="K144" s="32"/>
      <c r="L144" s="32"/>
      <c r="M144" s="32"/>
      <c r="N144" s="32"/>
      <c r="O144" s="32"/>
      <c r="P144" s="32"/>
      <c r="Q144" s="33"/>
    </row>
    <row r="145" s="1" customFormat="1" ht="16" customHeight="1" spans="1:17">
      <c r="A145" s="31" t="s">
        <v>148</v>
      </c>
      <c r="B145" s="33"/>
      <c r="C145" s="33"/>
      <c r="D145" s="29" t="s">
        <v>24</v>
      </c>
      <c r="E145" s="30" t="s">
        <v>24</v>
      </c>
      <c r="F145" s="31"/>
      <c r="G145" s="34"/>
      <c r="H145" s="33" t="s">
        <v>24</v>
      </c>
      <c r="I145" s="32">
        <f t="shared" si="46"/>
        <v>0</v>
      </c>
      <c r="J145" s="32">
        <f t="shared" si="47"/>
        <v>0</v>
      </c>
      <c r="K145" s="32"/>
      <c r="L145" s="32"/>
      <c r="M145" s="32"/>
      <c r="N145" s="32"/>
      <c r="O145" s="32"/>
      <c r="P145" s="32"/>
      <c r="Q145" s="33"/>
    </row>
    <row r="146" s="1" customFormat="1" ht="16" customHeight="1" spans="1:17">
      <c r="A146" s="31" t="s">
        <v>150</v>
      </c>
      <c r="B146" s="33"/>
      <c r="C146" s="33"/>
      <c r="D146" s="29" t="s">
        <v>24</v>
      </c>
      <c r="E146" s="30" t="s">
        <v>24</v>
      </c>
      <c r="F146" s="31"/>
      <c r="G146" s="34"/>
      <c r="H146" s="33" t="s">
        <v>24</v>
      </c>
      <c r="I146" s="32">
        <f t="shared" si="46"/>
        <v>0</v>
      </c>
      <c r="J146" s="32">
        <f t="shared" si="47"/>
        <v>0</v>
      </c>
      <c r="K146" s="32"/>
      <c r="L146" s="32"/>
      <c r="M146" s="32"/>
      <c r="N146" s="32"/>
      <c r="O146" s="32"/>
      <c r="P146" s="32"/>
      <c r="Q146" s="33"/>
    </row>
    <row r="147" s="1" customFormat="1" ht="16" customHeight="1" spans="1:17">
      <c r="A147" s="31" t="s">
        <v>151</v>
      </c>
      <c r="B147" s="33"/>
      <c r="C147" s="33"/>
      <c r="D147" s="29" t="s">
        <v>24</v>
      </c>
      <c r="E147" s="30" t="s">
        <v>24</v>
      </c>
      <c r="F147" s="31"/>
      <c r="G147" s="34"/>
      <c r="H147" s="33" t="s">
        <v>24</v>
      </c>
      <c r="I147" s="32">
        <f t="shared" si="46"/>
        <v>0</v>
      </c>
      <c r="J147" s="32">
        <f t="shared" si="47"/>
        <v>0</v>
      </c>
      <c r="K147" s="32"/>
      <c r="L147" s="32"/>
      <c r="M147" s="32"/>
      <c r="N147" s="32"/>
      <c r="O147" s="32"/>
      <c r="P147" s="32"/>
      <c r="Q147" s="33"/>
    </row>
    <row r="148" s="1" customFormat="1" ht="18" customHeight="1" spans="1:17">
      <c r="A148" s="26" t="s">
        <v>152</v>
      </c>
      <c r="B148" s="27">
        <f>B149+B186+B187+B188+B191+B192</f>
        <v>37</v>
      </c>
      <c r="C148" s="28"/>
      <c r="D148" s="29" t="s">
        <v>24</v>
      </c>
      <c r="E148" s="30" t="s">
        <v>24</v>
      </c>
      <c r="F148" s="26"/>
      <c r="G148" s="44" t="s">
        <v>559</v>
      </c>
      <c r="H148" s="28" t="s">
        <v>24</v>
      </c>
      <c r="I148" s="27">
        <f t="shared" si="46"/>
        <v>2720</v>
      </c>
      <c r="J148" s="27">
        <f t="shared" si="47"/>
        <v>1615</v>
      </c>
      <c r="K148" s="27">
        <f t="shared" ref="K148:P148" si="48">K149+K186+K187+K188+K191+K192</f>
        <v>1020</v>
      </c>
      <c r="L148" s="27">
        <f t="shared" si="48"/>
        <v>0</v>
      </c>
      <c r="M148" s="27">
        <f t="shared" si="48"/>
        <v>595</v>
      </c>
      <c r="N148" s="27">
        <f t="shared" si="48"/>
        <v>0</v>
      </c>
      <c r="O148" s="27">
        <f t="shared" si="48"/>
        <v>1105</v>
      </c>
      <c r="P148" s="27">
        <f t="shared" si="48"/>
        <v>0</v>
      </c>
      <c r="Q148" s="28"/>
    </row>
    <row r="149" s="1" customFormat="1" ht="24" customHeight="1" spans="1:17">
      <c r="A149" s="31" t="s">
        <v>154</v>
      </c>
      <c r="B149" s="31">
        <f>SUM(B150:B185)</f>
        <v>36</v>
      </c>
      <c r="C149" s="31"/>
      <c r="D149" s="29" t="s">
        <v>24</v>
      </c>
      <c r="E149" s="30" t="s">
        <v>24</v>
      </c>
      <c r="F149" s="31"/>
      <c r="G149" s="31"/>
      <c r="H149" s="31" t="s">
        <v>24</v>
      </c>
      <c r="I149" s="31">
        <f t="shared" si="46"/>
        <v>432</v>
      </c>
      <c r="J149" s="31">
        <f t="shared" si="47"/>
        <v>432</v>
      </c>
      <c r="K149" s="31">
        <f t="shared" ref="K149:P149" si="49">SUM(K150:K185)</f>
        <v>432</v>
      </c>
      <c r="L149" s="31">
        <f t="shared" si="49"/>
        <v>0</v>
      </c>
      <c r="M149" s="31">
        <f t="shared" si="49"/>
        <v>0</v>
      </c>
      <c r="N149" s="31">
        <f t="shared" si="49"/>
        <v>0</v>
      </c>
      <c r="O149" s="31">
        <f t="shared" si="49"/>
        <v>0</v>
      </c>
      <c r="P149" s="31">
        <f t="shared" si="49"/>
        <v>0</v>
      </c>
      <c r="Q149" s="33"/>
    </row>
    <row r="150" customFormat="1" ht="19" spans="1:17">
      <c r="A150" s="31" t="s">
        <v>2819</v>
      </c>
      <c r="B150" s="31">
        <v>1</v>
      </c>
      <c r="C150" s="31" t="s">
        <v>306</v>
      </c>
      <c r="D150" s="29" t="s">
        <v>24</v>
      </c>
      <c r="E150" s="30" t="s">
        <v>24</v>
      </c>
      <c r="F150" s="31" t="s">
        <v>2365</v>
      </c>
      <c r="G150" s="31" t="s">
        <v>559</v>
      </c>
      <c r="H150" s="31"/>
      <c r="I150" s="31">
        <v>12</v>
      </c>
      <c r="J150" s="31">
        <v>12</v>
      </c>
      <c r="K150" s="31">
        <v>12</v>
      </c>
      <c r="L150" s="31">
        <v>0</v>
      </c>
      <c r="M150" s="31">
        <v>0</v>
      </c>
      <c r="N150" s="31">
        <v>0</v>
      </c>
      <c r="O150" s="31">
        <v>0</v>
      </c>
      <c r="P150" s="31">
        <v>0</v>
      </c>
      <c r="Q150" s="46" t="s">
        <v>153</v>
      </c>
    </row>
    <row r="151" customFormat="1" ht="19" spans="1:17">
      <c r="A151" s="31" t="s">
        <v>2820</v>
      </c>
      <c r="B151" s="31">
        <v>1</v>
      </c>
      <c r="C151" s="31" t="s">
        <v>306</v>
      </c>
      <c r="D151" s="29" t="s">
        <v>24</v>
      </c>
      <c r="E151" s="30" t="s">
        <v>24</v>
      </c>
      <c r="F151" s="31" t="s">
        <v>2365</v>
      </c>
      <c r="G151" s="31" t="s">
        <v>559</v>
      </c>
      <c r="H151" s="31"/>
      <c r="I151" s="31">
        <v>12</v>
      </c>
      <c r="J151" s="31">
        <v>12</v>
      </c>
      <c r="K151" s="31">
        <v>12</v>
      </c>
      <c r="L151" s="31">
        <v>0</v>
      </c>
      <c r="M151" s="31">
        <v>0</v>
      </c>
      <c r="N151" s="31">
        <v>0</v>
      </c>
      <c r="O151" s="31">
        <v>0</v>
      </c>
      <c r="P151" s="31">
        <v>0</v>
      </c>
      <c r="Q151" s="46" t="s">
        <v>153</v>
      </c>
    </row>
    <row r="152" customFormat="1" ht="19" spans="1:17">
      <c r="A152" s="31" t="s">
        <v>2821</v>
      </c>
      <c r="B152" s="31">
        <v>1</v>
      </c>
      <c r="C152" s="31" t="s">
        <v>306</v>
      </c>
      <c r="D152" s="29" t="s">
        <v>24</v>
      </c>
      <c r="E152" s="30" t="s">
        <v>24</v>
      </c>
      <c r="F152" s="31" t="s">
        <v>2365</v>
      </c>
      <c r="G152" s="31" t="s">
        <v>559</v>
      </c>
      <c r="H152" s="31"/>
      <c r="I152" s="31">
        <v>12</v>
      </c>
      <c r="J152" s="31">
        <v>12</v>
      </c>
      <c r="K152" s="31">
        <v>12</v>
      </c>
      <c r="L152" s="31">
        <v>0</v>
      </c>
      <c r="M152" s="31">
        <v>0</v>
      </c>
      <c r="N152" s="31">
        <v>0</v>
      </c>
      <c r="O152" s="31">
        <v>0</v>
      </c>
      <c r="P152" s="31">
        <v>0</v>
      </c>
      <c r="Q152" s="46" t="s">
        <v>153</v>
      </c>
    </row>
    <row r="153" customFormat="1" ht="19" spans="1:17">
      <c r="A153" s="31" t="s">
        <v>2822</v>
      </c>
      <c r="B153" s="31">
        <v>1</v>
      </c>
      <c r="C153" s="31" t="s">
        <v>306</v>
      </c>
      <c r="D153" s="29" t="s">
        <v>24</v>
      </c>
      <c r="E153" s="30" t="s">
        <v>24</v>
      </c>
      <c r="F153" s="31" t="s">
        <v>2365</v>
      </c>
      <c r="G153" s="31" t="s">
        <v>559</v>
      </c>
      <c r="H153" s="31"/>
      <c r="I153" s="31">
        <v>12</v>
      </c>
      <c r="J153" s="31">
        <v>12</v>
      </c>
      <c r="K153" s="31">
        <v>12</v>
      </c>
      <c r="L153" s="31">
        <v>0</v>
      </c>
      <c r="M153" s="31">
        <v>0</v>
      </c>
      <c r="N153" s="31">
        <v>0</v>
      </c>
      <c r="O153" s="31">
        <v>0</v>
      </c>
      <c r="P153" s="31">
        <v>0</v>
      </c>
      <c r="Q153" s="46" t="s">
        <v>153</v>
      </c>
    </row>
    <row r="154" customFormat="1" ht="19" spans="1:17">
      <c r="A154" s="31" t="s">
        <v>2823</v>
      </c>
      <c r="B154" s="31">
        <v>1</v>
      </c>
      <c r="C154" s="31" t="s">
        <v>306</v>
      </c>
      <c r="D154" s="29" t="s">
        <v>24</v>
      </c>
      <c r="E154" s="30" t="s">
        <v>24</v>
      </c>
      <c r="F154" s="31" t="s">
        <v>2365</v>
      </c>
      <c r="G154" s="31" t="s">
        <v>559</v>
      </c>
      <c r="H154" s="31"/>
      <c r="I154" s="31">
        <v>12</v>
      </c>
      <c r="J154" s="31">
        <v>12</v>
      </c>
      <c r="K154" s="31">
        <v>12</v>
      </c>
      <c r="L154" s="31">
        <v>0</v>
      </c>
      <c r="M154" s="31">
        <v>0</v>
      </c>
      <c r="N154" s="31">
        <v>0</v>
      </c>
      <c r="O154" s="31">
        <v>0</v>
      </c>
      <c r="P154" s="31">
        <v>0</v>
      </c>
      <c r="Q154" s="46" t="s">
        <v>153</v>
      </c>
    </row>
    <row r="155" customFormat="1" ht="19" spans="1:17">
      <c r="A155" s="31" t="s">
        <v>2824</v>
      </c>
      <c r="B155" s="31">
        <v>1</v>
      </c>
      <c r="C155" s="31" t="s">
        <v>306</v>
      </c>
      <c r="D155" s="29" t="s">
        <v>24</v>
      </c>
      <c r="E155" s="30" t="s">
        <v>24</v>
      </c>
      <c r="F155" s="31" t="s">
        <v>2365</v>
      </c>
      <c r="G155" s="31" t="s">
        <v>559</v>
      </c>
      <c r="H155" s="31"/>
      <c r="I155" s="31">
        <v>12</v>
      </c>
      <c r="J155" s="31">
        <v>12</v>
      </c>
      <c r="K155" s="31">
        <v>12</v>
      </c>
      <c r="L155" s="31">
        <v>0</v>
      </c>
      <c r="M155" s="31">
        <v>0</v>
      </c>
      <c r="N155" s="31">
        <v>0</v>
      </c>
      <c r="O155" s="31">
        <v>0</v>
      </c>
      <c r="P155" s="31">
        <v>0</v>
      </c>
      <c r="Q155" s="46" t="s">
        <v>153</v>
      </c>
    </row>
    <row r="156" customFormat="1" ht="19" spans="1:17">
      <c r="A156" s="31" t="s">
        <v>2825</v>
      </c>
      <c r="B156" s="31">
        <v>1</v>
      </c>
      <c r="C156" s="31" t="s">
        <v>306</v>
      </c>
      <c r="D156" s="29" t="s">
        <v>24</v>
      </c>
      <c r="E156" s="30" t="s">
        <v>24</v>
      </c>
      <c r="F156" s="31" t="s">
        <v>2365</v>
      </c>
      <c r="G156" s="31" t="s">
        <v>559</v>
      </c>
      <c r="H156" s="31"/>
      <c r="I156" s="31">
        <v>12</v>
      </c>
      <c r="J156" s="31">
        <v>12</v>
      </c>
      <c r="K156" s="31">
        <v>12</v>
      </c>
      <c r="L156" s="31">
        <v>0</v>
      </c>
      <c r="M156" s="31">
        <v>0</v>
      </c>
      <c r="N156" s="31">
        <v>0</v>
      </c>
      <c r="O156" s="31">
        <v>0</v>
      </c>
      <c r="P156" s="31">
        <v>0</v>
      </c>
      <c r="Q156" s="46" t="s">
        <v>153</v>
      </c>
    </row>
    <row r="157" customFormat="1" ht="14.25" customHeight="1" spans="1:17">
      <c r="A157" s="31" t="s">
        <v>2826</v>
      </c>
      <c r="B157" s="31">
        <v>1</v>
      </c>
      <c r="C157" s="31" t="s">
        <v>306</v>
      </c>
      <c r="D157" s="29" t="s">
        <v>24</v>
      </c>
      <c r="E157" s="30" t="s">
        <v>24</v>
      </c>
      <c r="F157" s="31" t="s">
        <v>2365</v>
      </c>
      <c r="G157" s="31" t="s">
        <v>559</v>
      </c>
      <c r="H157" s="31"/>
      <c r="I157" s="31">
        <v>12</v>
      </c>
      <c r="J157" s="31">
        <v>12</v>
      </c>
      <c r="K157" s="31">
        <v>12</v>
      </c>
      <c r="L157" s="31">
        <v>0</v>
      </c>
      <c r="M157" s="31">
        <v>0</v>
      </c>
      <c r="N157" s="31">
        <v>0</v>
      </c>
      <c r="O157" s="31">
        <v>0</v>
      </c>
      <c r="P157" s="31">
        <v>0</v>
      </c>
      <c r="Q157" s="46" t="s">
        <v>153</v>
      </c>
    </row>
    <row r="158" customFormat="1" ht="25.5" customHeight="1" spans="1:17">
      <c r="A158" s="45" t="s">
        <v>2827</v>
      </c>
      <c r="B158" s="31">
        <v>1</v>
      </c>
      <c r="C158" s="31" t="s">
        <v>306</v>
      </c>
      <c r="D158" s="29" t="s">
        <v>24</v>
      </c>
      <c r="E158" s="30" t="s">
        <v>24</v>
      </c>
      <c r="F158" s="31" t="s">
        <v>2365</v>
      </c>
      <c r="G158" s="31" t="s">
        <v>559</v>
      </c>
      <c r="H158" s="31"/>
      <c r="I158" s="31">
        <v>12</v>
      </c>
      <c r="J158" s="31">
        <v>12</v>
      </c>
      <c r="K158" s="31">
        <v>12</v>
      </c>
      <c r="L158" s="31">
        <v>0</v>
      </c>
      <c r="M158" s="31">
        <v>0</v>
      </c>
      <c r="N158" s="31">
        <v>0</v>
      </c>
      <c r="O158" s="31">
        <v>0</v>
      </c>
      <c r="P158" s="31">
        <v>0</v>
      </c>
      <c r="Q158" s="46" t="s">
        <v>153</v>
      </c>
    </row>
    <row r="159" customFormat="1" ht="19" spans="1:17">
      <c r="A159" s="31" t="s">
        <v>2828</v>
      </c>
      <c r="B159" s="31">
        <v>1</v>
      </c>
      <c r="C159" s="31" t="s">
        <v>306</v>
      </c>
      <c r="D159" s="29" t="s">
        <v>24</v>
      </c>
      <c r="E159" s="30" t="s">
        <v>24</v>
      </c>
      <c r="F159" s="31" t="s">
        <v>2365</v>
      </c>
      <c r="G159" s="31" t="s">
        <v>559</v>
      </c>
      <c r="H159" s="31"/>
      <c r="I159" s="31">
        <v>12</v>
      </c>
      <c r="J159" s="31">
        <v>12</v>
      </c>
      <c r="K159" s="31">
        <v>12</v>
      </c>
      <c r="L159" s="31">
        <v>0</v>
      </c>
      <c r="M159" s="31">
        <v>0</v>
      </c>
      <c r="N159" s="31">
        <v>0</v>
      </c>
      <c r="O159" s="31">
        <v>0</v>
      </c>
      <c r="P159" s="31">
        <v>0</v>
      </c>
      <c r="Q159" s="46" t="s">
        <v>153</v>
      </c>
    </row>
    <row r="160" customFormat="1" ht="19" spans="1:17">
      <c r="A160" s="31" t="s">
        <v>2829</v>
      </c>
      <c r="B160" s="31">
        <v>1</v>
      </c>
      <c r="C160" s="31" t="s">
        <v>306</v>
      </c>
      <c r="D160" s="29" t="s">
        <v>24</v>
      </c>
      <c r="E160" s="30" t="s">
        <v>24</v>
      </c>
      <c r="F160" s="31" t="s">
        <v>2365</v>
      </c>
      <c r="G160" s="31" t="s">
        <v>559</v>
      </c>
      <c r="H160" s="31"/>
      <c r="I160" s="31">
        <v>12</v>
      </c>
      <c r="J160" s="31">
        <v>12</v>
      </c>
      <c r="K160" s="31">
        <v>12</v>
      </c>
      <c r="L160" s="31">
        <v>0</v>
      </c>
      <c r="M160" s="31">
        <v>0</v>
      </c>
      <c r="N160" s="31">
        <v>0</v>
      </c>
      <c r="O160" s="31">
        <v>0</v>
      </c>
      <c r="P160" s="31">
        <v>0</v>
      </c>
      <c r="Q160" s="46" t="s">
        <v>153</v>
      </c>
    </row>
    <row r="161" customFormat="1" ht="19" spans="1:17">
      <c r="A161" s="31" t="s">
        <v>2830</v>
      </c>
      <c r="B161" s="31">
        <v>1</v>
      </c>
      <c r="C161" s="31" t="s">
        <v>306</v>
      </c>
      <c r="D161" s="29" t="s">
        <v>24</v>
      </c>
      <c r="E161" s="30" t="s">
        <v>24</v>
      </c>
      <c r="F161" s="31" t="s">
        <v>2365</v>
      </c>
      <c r="G161" s="31" t="s">
        <v>559</v>
      </c>
      <c r="H161" s="31"/>
      <c r="I161" s="31">
        <v>12</v>
      </c>
      <c r="J161" s="31">
        <v>12</v>
      </c>
      <c r="K161" s="31">
        <v>12</v>
      </c>
      <c r="L161" s="31">
        <v>0</v>
      </c>
      <c r="M161" s="31">
        <v>0</v>
      </c>
      <c r="N161" s="31">
        <v>0</v>
      </c>
      <c r="O161" s="31">
        <v>0</v>
      </c>
      <c r="P161" s="31">
        <v>0</v>
      </c>
      <c r="Q161" s="46" t="s">
        <v>153</v>
      </c>
    </row>
    <row r="162" customFormat="1" ht="19" spans="1:17">
      <c r="A162" s="31" t="s">
        <v>2831</v>
      </c>
      <c r="B162" s="31">
        <v>1</v>
      </c>
      <c r="C162" s="31" t="s">
        <v>306</v>
      </c>
      <c r="D162" s="29" t="s">
        <v>24</v>
      </c>
      <c r="E162" s="30" t="s">
        <v>24</v>
      </c>
      <c r="F162" s="31" t="s">
        <v>2365</v>
      </c>
      <c r="G162" s="31" t="s">
        <v>559</v>
      </c>
      <c r="H162" s="31"/>
      <c r="I162" s="31">
        <v>12</v>
      </c>
      <c r="J162" s="31">
        <v>12</v>
      </c>
      <c r="K162" s="31">
        <v>12</v>
      </c>
      <c r="L162" s="31">
        <v>0</v>
      </c>
      <c r="M162" s="31">
        <v>0</v>
      </c>
      <c r="N162" s="31">
        <v>0</v>
      </c>
      <c r="O162" s="31">
        <v>0</v>
      </c>
      <c r="P162" s="31">
        <v>0</v>
      </c>
      <c r="Q162" s="46" t="s">
        <v>153</v>
      </c>
    </row>
    <row r="163" customFormat="1" ht="19" spans="1:17">
      <c r="A163" s="31" t="s">
        <v>2832</v>
      </c>
      <c r="B163" s="31">
        <v>1</v>
      </c>
      <c r="C163" s="31" t="s">
        <v>306</v>
      </c>
      <c r="D163" s="29" t="s">
        <v>24</v>
      </c>
      <c r="E163" s="30" t="s">
        <v>24</v>
      </c>
      <c r="F163" s="31" t="s">
        <v>2365</v>
      </c>
      <c r="G163" s="31" t="s">
        <v>559</v>
      </c>
      <c r="H163" s="31"/>
      <c r="I163" s="31">
        <v>12</v>
      </c>
      <c r="J163" s="31">
        <v>12</v>
      </c>
      <c r="K163" s="31">
        <v>12</v>
      </c>
      <c r="L163" s="31">
        <v>0</v>
      </c>
      <c r="M163" s="31">
        <v>0</v>
      </c>
      <c r="N163" s="31">
        <v>0</v>
      </c>
      <c r="O163" s="31">
        <v>0</v>
      </c>
      <c r="P163" s="31">
        <v>0</v>
      </c>
      <c r="Q163" s="46" t="s">
        <v>153</v>
      </c>
    </row>
    <row r="164" customFormat="1" ht="19" spans="1:17">
      <c r="A164" s="31" t="s">
        <v>2833</v>
      </c>
      <c r="B164" s="31">
        <v>1</v>
      </c>
      <c r="C164" s="31" t="s">
        <v>306</v>
      </c>
      <c r="D164" s="29" t="s">
        <v>24</v>
      </c>
      <c r="E164" s="30" t="s">
        <v>24</v>
      </c>
      <c r="F164" s="31" t="s">
        <v>2365</v>
      </c>
      <c r="G164" s="31" t="s">
        <v>559</v>
      </c>
      <c r="H164" s="31"/>
      <c r="I164" s="31">
        <v>12</v>
      </c>
      <c r="J164" s="31">
        <v>12</v>
      </c>
      <c r="K164" s="31">
        <v>12</v>
      </c>
      <c r="L164" s="31">
        <v>0</v>
      </c>
      <c r="M164" s="31">
        <v>0</v>
      </c>
      <c r="N164" s="31">
        <v>0</v>
      </c>
      <c r="O164" s="31">
        <v>0</v>
      </c>
      <c r="P164" s="31">
        <v>0</v>
      </c>
      <c r="Q164" s="46" t="s">
        <v>153</v>
      </c>
    </row>
    <row r="165" customFormat="1" ht="19" spans="1:17">
      <c r="A165" s="31" t="s">
        <v>2834</v>
      </c>
      <c r="B165" s="31">
        <v>1</v>
      </c>
      <c r="C165" s="31" t="s">
        <v>306</v>
      </c>
      <c r="D165" s="29" t="s">
        <v>24</v>
      </c>
      <c r="E165" s="30" t="s">
        <v>24</v>
      </c>
      <c r="F165" s="31" t="s">
        <v>2365</v>
      </c>
      <c r="G165" s="31" t="s">
        <v>559</v>
      </c>
      <c r="H165" s="31"/>
      <c r="I165" s="31">
        <v>12</v>
      </c>
      <c r="J165" s="31">
        <v>12</v>
      </c>
      <c r="K165" s="31">
        <v>12</v>
      </c>
      <c r="L165" s="31">
        <v>0</v>
      </c>
      <c r="M165" s="31">
        <v>0</v>
      </c>
      <c r="N165" s="31">
        <v>0</v>
      </c>
      <c r="O165" s="31">
        <v>0</v>
      </c>
      <c r="P165" s="31">
        <v>0</v>
      </c>
      <c r="Q165" s="46" t="s">
        <v>153</v>
      </c>
    </row>
    <row r="166" customFormat="1" ht="19" spans="1:17">
      <c r="A166" s="31" t="s">
        <v>2835</v>
      </c>
      <c r="B166" s="31">
        <v>1</v>
      </c>
      <c r="C166" s="31" t="s">
        <v>306</v>
      </c>
      <c r="D166" s="29" t="s">
        <v>24</v>
      </c>
      <c r="E166" s="30" t="s">
        <v>24</v>
      </c>
      <c r="F166" s="31" t="s">
        <v>2365</v>
      </c>
      <c r="G166" s="31" t="s">
        <v>559</v>
      </c>
      <c r="H166" s="31"/>
      <c r="I166" s="31">
        <v>12</v>
      </c>
      <c r="J166" s="31">
        <v>12</v>
      </c>
      <c r="K166" s="31">
        <v>12</v>
      </c>
      <c r="L166" s="31">
        <v>0</v>
      </c>
      <c r="M166" s="31">
        <v>0</v>
      </c>
      <c r="N166" s="31">
        <v>0</v>
      </c>
      <c r="O166" s="31">
        <v>0</v>
      </c>
      <c r="P166" s="31">
        <v>0</v>
      </c>
      <c r="Q166" s="46" t="s">
        <v>153</v>
      </c>
    </row>
    <row r="167" customFormat="1" ht="19" spans="1:17">
      <c r="A167" s="31" t="s">
        <v>2836</v>
      </c>
      <c r="B167" s="31">
        <v>1</v>
      </c>
      <c r="C167" s="31" t="s">
        <v>306</v>
      </c>
      <c r="D167" s="29" t="s">
        <v>24</v>
      </c>
      <c r="E167" s="30" t="s">
        <v>24</v>
      </c>
      <c r="F167" s="31" t="s">
        <v>2365</v>
      </c>
      <c r="G167" s="31" t="s">
        <v>559</v>
      </c>
      <c r="H167" s="31"/>
      <c r="I167" s="31">
        <v>12</v>
      </c>
      <c r="J167" s="31">
        <v>12</v>
      </c>
      <c r="K167" s="31">
        <v>12</v>
      </c>
      <c r="L167" s="31">
        <v>0</v>
      </c>
      <c r="M167" s="31">
        <v>0</v>
      </c>
      <c r="N167" s="31">
        <v>0</v>
      </c>
      <c r="O167" s="31">
        <v>0</v>
      </c>
      <c r="P167" s="31">
        <v>0</v>
      </c>
      <c r="Q167" s="46" t="s">
        <v>153</v>
      </c>
    </row>
    <row r="168" customFormat="1" ht="19" spans="1:17">
      <c r="A168" s="31" t="s">
        <v>2837</v>
      </c>
      <c r="B168" s="31">
        <v>1</v>
      </c>
      <c r="C168" s="31" t="s">
        <v>306</v>
      </c>
      <c r="D168" s="29" t="s">
        <v>24</v>
      </c>
      <c r="E168" s="30" t="s">
        <v>24</v>
      </c>
      <c r="F168" s="31" t="s">
        <v>2365</v>
      </c>
      <c r="G168" s="31" t="s">
        <v>559</v>
      </c>
      <c r="H168" s="31"/>
      <c r="I168" s="31">
        <v>12</v>
      </c>
      <c r="J168" s="31">
        <v>12</v>
      </c>
      <c r="K168" s="31">
        <v>12</v>
      </c>
      <c r="L168" s="31">
        <v>0</v>
      </c>
      <c r="M168" s="31">
        <v>0</v>
      </c>
      <c r="N168" s="31">
        <v>0</v>
      </c>
      <c r="O168" s="31">
        <v>0</v>
      </c>
      <c r="P168" s="31">
        <v>0</v>
      </c>
      <c r="Q168" s="46" t="s">
        <v>153</v>
      </c>
    </row>
    <row r="169" customFormat="1" ht="19" spans="1:17">
      <c r="A169" s="31" t="s">
        <v>2838</v>
      </c>
      <c r="B169" s="31">
        <v>1</v>
      </c>
      <c r="C169" s="31" t="s">
        <v>306</v>
      </c>
      <c r="D169" s="29" t="s">
        <v>24</v>
      </c>
      <c r="E169" s="30" t="s">
        <v>24</v>
      </c>
      <c r="F169" s="31" t="s">
        <v>2365</v>
      </c>
      <c r="G169" s="31" t="s">
        <v>559</v>
      </c>
      <c r="H169" s="31"/>
      <c r="I169" s="31">
        <v>12</v>
      </c>
      <c r="J169" s="31">
        <v>12</v>
      </c>
      <c r="K169" s="31">
        <v>12</v>
      </c>
      <c r="L169" s="31">
        <v>0</v>
      </c>
      <c r="M169" s="31">
        <v>0</v>
      </c>
      <c r="N169" s="31">
        <v>0</v>
      </c>
      <c r="O169" s="31">
        <v>0</v>
      </c>
      <c r="P169" s="31">
        <v>0</v>
      </c>
      <c r="Q169" s="46" t="s">
        <v>153</v>
      </c>
    </row>
    <row r="170" customFormat="1" ht="19" spans="1:17">
      <c r="A170" s="31" t="s">
        <v>2839</v>
      </c>
      <c r="B170" s="31">
        <v>1</v>
      </c>
      <c r="C170" s="31" t="s">
        <v>306</v>
      </c>
      <c r="D170" s="29" t="s">
        <v>24</v>
      </c>
      <c r="E170" s="30" t="s">
        <v>24</v>
      </c>
      <c r="F170" s="31" t="s">
        <v>2365</v>
      </c>
      <c r="G170" s="31" t="s">
        <v>559</v>
      </c>
      <c r="H170" s="31"/>
      <c r="I170" s="31">
        <v>12</v>
      </c>
      <c r="J170" s="31">
        <v>12</v>
      </c>
      <c r="K170" s="31">
        <v>12</v>
      </c>
      <c r="L170" s="31">
        <v>0</v>
      </c>
      <c r="M170" s="31">
        <v>0</v>
      </c>
      <c r="N170" s="31">
        <v>0</v>
      </c>
      <c r="O170" s="31">
        <v>0</v>
      </c>
      <c r="P170" s="31">
        <v>0</v>
      </c>
      <c r="Q170" s="46" t="s">
        <v>153</v>
      </c>
    </row>
    <row r="171" customFormat="1" ht="19" spans="1:17">
      <c r="A171" s="31" t="s">
        <v>2840</v>
      </c>
      <c r="B171" s="31">
        <v>1</v>
      </c>
      <c r="C171" s="31" t="s">
        <v>306</v>
      </c>
      <c r="D171" s="29" t="s">
        <v>24</v>
      </c>
      <c r="E171" s="30" t="s">
        <v>24</v>
      </c>
      <c r="F171" s="31" t="s">
        <v>2365</v>
      </c>
      <c r="G171" s="31" t="s">
        <v>559</v>
      </c>
      <c r="H171" s="31"/>
      <c r="I171" s="31">
        <v>12</v>
      </c>
      <c r="J171" s="31">
        <v>12</v>
      </c>
      <c r="K171" s="31">
        <v>12</v>
      </c>
      <c r="L171" s="31">
        <v>0</v>
      </c>
      <c r="M171" s="31">
        <v>0</v>
      </c>
      <c r="N171" s="31">
        <v>0</v>
      </c>
      <c r="O171" s="31">
        <v>0</v>
      </c>
      <c r="P171" s="31">
        <v>0</v>
      </c>
      <c r="Q171" s="46" t="s">
        <v>153</v>
      </c>
    </row>
    <row r="172" customFormat="1" ht="19" spans="1:17">
      <c r="A172" s="31" t="s">
        <v>2841</v>
      </c>
      <c r="B172" s="31">
        <v>1</v>
      </c>
      <c r="C172" s="31" t="s">
        <v>306</v>
      </c>
      <c r="D172" s="29" t="s">
        <v>24</v>
      </c>
      <c r="E172" s="30" t="s">
        <v>24</v>
      </c>
      <c r="F172" s="31" t="s">
        <v>2365</v>
      </c>
      <c r="G172" s="31" t="s">
        <v>559</v>
      </c>
      <c r="H172" s="31"/>
      <c r="I172" s="31">
        <v>12</v>
      </c>
      <c r="J172" s="31">
        <v>12</v>
      </c>
      <c r="K172" s="31">
        <v>12</v>
      </c>
      <c r="L172" s="31">
        <v>0</v>
      </c>
      <c r="M172" s="31">
        <v>0</v>
      </c>
      <c r="N172" s="31">
        <v>0</v>
      </c>
      <c r="O172" s="31">
        <v>0</v>
      </c>
      <c r="P172" s="31">
        <v>0</v>
      </c>
      <c r="Q172" s="46" t="s">
        <v>153</v>
      </c>
    </row>
    <row r="173" customFormat="1" ht="19" spans="1:17">
      <c r="A173" s="31" t="s">
        <v>2842</v>
      </c>
      <c r="B173" s="31">
        <v>1</v>
      </c>
      <c r="C173" s="31" t="s">
        <v>306</v>
      </c>
      <c r="D173" s="29" t="s">
        <v>24</v>
      </c>
      <c r="E173" s="30" t="s">
        <v>24</v>
      </c>
      <c r="F173" s="31" t="s">
        <v>2365</v>
      </c>
      <c r="G173" s="31" t="s">
        <v>559</v>
      </c>
      <c r="H173" s="31"/>
      <c r="I173" s="31">
        <v>12</v>
      </c>
      <c r="J173" s="31">
        <v>12</v>
      </c>
      <c r="K173" s="31">
        <v>12</v>
      </c>
      <c r="L173" s="31">
        <v>0</v>
      </c>
      <c r="M173" s="31">
        <v>0</v>
      </c>
      <c r="N173" s="31">
        <v>0</v>
      </c>
      <c r="O173" s="31">
        <v>0</v>
      </c>
      <c r="P173" s="31">
        <v>0</v>
      </c>
      <c r="Q173" s="46" t="s">
        <v>153</v>
      </c>
    </row>
    <row r="174" customFormat="1" ht="19" spans="1:17">
      <c r="A174" s="31" t="s">
        <v>2843</v>
      </c>
      <c r="B174" s="31">
        <v>1</v>
      </c>
      <c r="C174" s="31" t="s">
        <v>306</v>
      </c>
      <c r="D174" s="29" t="s">
        <v>24</v>
      </c>
      <c r="E174" s="30" t="s">
        <v>24</v>
      </c>
      <c r="F174" s="31" t="s">
        <v>2365</v>
      </c>
      <c r="G174" s="31" t="s">
        <v>559</v>
      </c>
      <c r="H174" s="31"/>
      <c r="I174" s="31">
        <v>12</v>
      </c>
      <c r="J174" s="31">
        <v>12</v>
      </c>
      <c r="K174" s="31">
        <v>12</v>
      </c>
      <c r="L174" s="31">
        <v>0</v>
      </c>
      <c r="M174" s="31">
        <v>0</v>
      </c>
      <c r="N174" s="31">
        <v>0</v>
      </c>
      <c r="O174" s="31">
        <v>0</v>
      </c>
      <c r="P174" s="31">
        <v>0</v>
      </c>
      <c r="Q174" s="46" t="s">
        <v>153</v>
      </c>
    </row>
    <row r="175" customFormat="1" ht="19" spans="1:17">
      <c r="A175" s="31" t="s">
        <v>2844</v>
      </c>
      <c r="B175" s="31">
        <v>1</v>
      </c>
      <c r="C175" s="31" t="s">
        <v>306</v>
      </c>
      <c r="D175" s="29" t="s">
        <v>24</v>
      </c>
      <c r="E175" s="30" t="s">
        <v>24</v>
      </c>
      <c r="F175" s="31" t="s">
        <v>2365</v>
      </c>
      <c r="G175" s="31" t="s">
        <v>559</v>
      </c>
      <c r="H175" s="31"/>
      <c r="I175" s="31">
        <v>12</v>
      </c>
      <c r="J175" s="31">
        <v>12</v>
      </c>
      <c r="K175" s="31">
        <v>12</v>
      </c>
      <c r="L175" s="31">
        <v>0</v>
      </c>
      <c r="M175" s="31">
        <v>0</v>
      </c>
      <c r="N175" s="31">
        <v>0</v>
      </c>
      <c r="O175" s="31">
        <v>0</v>
      </c>
      <c r="P175" s="31">
        <v>0</v>
      </c>
      <c r="Q175" s="46" t="s">
        <v>153</v>
      </c>
    </row>
    <row r="176" customFormat="1" ht="19" spans="1:17">
      <c r="A176" s="31" t="s">
        <v>2845</v>
      </c>
      <c r="B176" s="31">
        <v>1</v>
      </c>
      <c r="C176" s="31" t="s">
        <v>306</v>
      </c>
      <c r="D176" s="29" t="s">
        <v>24</v>
      </c>
      <c r="E176" s="30" t="s">
        <v>24</v>
      </c>
      <c r="F176" s="31" t="s">
        <v>2365</v>
      </c>
      <c r="G176" s="31" t="s">
        <v>559</v>
      </c>
      <c r="H176" s="31"/>
      <c r="I176" s="31">
        <v>12</v>
      </c>
      <c r="J176" s="31">
        <v>12</v>
      </c>
      <c r="K176" s="31">
        <v>12</v>
      </c>
      <c r="L176" s="31">
        <v>0</v>
      </c>
      <c r="M176" s="31">
        <v>0</v>
      </c>
      <c r="N176" s="31">
        <v>0</v>
      </c>
      <c r="O176" s="31">
        <v>0</v>
      </c>
      <c r="P176" s="31">
        <v>0</v>
      </c>
      <c r="Q176" s="46" t="s">
        <v>153</v>
      </c>
    </row>
    <row r="177" customFormat="1" ht="19" spans="1:17">
      <c r="A177" s="31" t="s">
        <v>2846</v>
      </c>
      <c r="B177" s="31">
        <v>1</v>
      </c>
      <c r="C177" s="31" t="s">
        <v>306</v>
      </c>
      <c r="D177" s="29" t="s">
        <v>24</v>
      </c>
      <c r="E177" s="30" t="s">
        <v>24</v>
      </c>
      <c r="F177" s="31" t="s">
        <v>2365</v>
      </c>
      <c r="G177" s="31" t="s">
        <v>559</v>
      </c>
      <c r="H177" s="31"/>
      <c r="I177" s="31">
        <v>12</v>
      </c>
      <c r="J177" s="31">
        <v>12</v>
      </c>
      <c r="K177" s="31">
        <v>12</v>
      </c>
      <c r="L177" s="31">
        <v>0</v>
      </c>
      <c r="M177" s="31">
        <v>0</v>
      </c>
      <c r="N177" s="31">
        <v>0</v>
      </c>
      <c r="O177" s="31">
        <v>0</v>
      </c>
      <c r="P177" s="31">
        <v>0</v>
      </c>
      <c r="Q177" s="46" t="s">
        <v>153</v>
      </c>
    </row>
    <row r="178" customFormat="1" ht="19" spans="1:17">
      <c r="A178" s="31" t="s">
        <v>2847</v>
      </c>
      <c r="B178" s="31">
        <v>1</v>
      </c>
      <c r="C178" s="31" t="s">
        <v>306</v>
      </c>
      <c r="D178" s="29" t="s">
        <v>24</v>
      </c>
      <c r="E178" s="30" t="s">
        <v>24</v>
      </c>
      <c r="F178" s="31" t="s">
        <v>2365</v>
      </c>
      <c r="G178" s="31" t="s">
        <v>559</v>
      </c>
      <c r="H178" s="31"/>
      <c r="I178" s="31">
        <v>12</v>
      </c>
      <c r="J178" s="31">
        <v>12</v>
      </c>
      <c r="K178" s="31">
        <v>12</v>
      </c>
      <c r="L178" s="31">
        <v>0</v>
      </c>
      <c r="M178" s="31">
        <v>0</v>
      </c>
      <c r="N178" s="31">
        <v>0</v>
      </c>
      <c r="O178" s="31">
        <v>0</v>
      </c>
      <c r="P178" s="31">
        <v>0</v>
      </c>
      <c r="Q178" s="46" t="s">
        <v>153</v>
      </c>
    </row>
    <row r="179" customFormat="1" ht="19" spans="1:17">
      <c r="A179" s="31" t="s">
        <v>2848</v>
      </c>
      <c r="B179" s="31">
        <v>1</v>
      </c>
      <c r="C179" s="31" t="s">
        <v>306</v>
      </c>
      <c r="D179" s="29" t="s">
        <v>24</v>
      </c>
      <c r="E179" s="30" t="s">
        <v>24</v>
      </c>
      <c r="F179" s="31" t="s">
        <v>2365</v>
      </c>
      <c r="G179" s="31" t="s">
        <v>559</v>
      </c>
      <c r="H179" s="31"/>
      <c r="I179" s="31">
        <v>12</v>
      </c>
      <c r="J179" s="31">
        <v>12</v>
      </c>
      <c r="K179" s="31">
        <v>12</v>
      </c>
      <c r="L179" s="31">
        <v>0</v>
      </c>
      <c r="M179" s="31">
        <v>0</v>
      </c>
      <c r="N179" s="31">
        <v>0</v>
      </c>
      <c r="O179" s="31">
        <v>0</v>
      </c>
      <c r="P179" s="31">
        <v>0</v>
      </c>
      <c r="Q179" s="46" t="s">
        <v>153</v>
      </c>
    </row>
    <row r="180" customFormat="1" ht="19" spans="1:17">
      <c r="A180" s="31" t="s">
        <v>2849</v>
      </c>
      <c r="B180" s="31">
        <v>1</v>
      </c>
      <c r="C180" s="31" t="s">
        <v>306</v>
      </c>
      <c r="D180" s="29" t="s">
        <v>24</v>
      </c>
      <c r="E180" s="30" t="s">
        <v>24</v>
      </c>
      <c r="F180" s="31" t="s">
        <v>2365</v>
      </c>
      <c r="G180" s="31" t="s">
        <v>559</v>
      </c>
      <c r="H180" s="31"/>
      <c r="I180" s="31">
        <v>12</v>
      </c>
      <c r="J180" s="31">
        <v>12</v>
      </c>
      <c r="K180" s="31">
        <v>12</v>
      </c>
      <c r="L180" s="31">
        <v>0</v>
      </c>
      <c r="M180" s="31">
        <v>0</v>
      </c>
      <c r="N180" s="31">
        <v>0</v>
      </c>
      <c r="O180" s="31">
        <v>0</v>
      </c>
      <c r="P180" s="31">
        <v>0</v>
      </c>
      <c r="Q180" s="46" t="s">
        <v>153</v>
      </c>
    </row>
    <row r="181" customFormat="1" ht="19" spans="1:17">
      <c r="A181" s="31" t="s">
        <v>2850</v>
      </c>
      <c r="B181" s="31">
        <v>1</v>
      </c>
      <c r="C181" s="31" t="s">
        <v>306</v>
      </c>
      <c r="D181" s="29" t="s">
        <v>24</v>
      </c>
      <c r="E181" s="30" t="s">
        <v>24</v>
      </c>
      <c r="F181" s="31" t="s">
        <v>2365</v>
      </c>
      <c r="G181" s="31" t="s">
        <v>559</v>
      </c>
      <c r="H181" s="31"/>
      <c r="I181" s="31">
        <v>12</v>
      </c>
      <c r="J181" s="31">
        <v>12</v>
      </c>
      <c r="K181" s="31">
        <v>12</v>
      </c>
      <c r="L181" s="31">
        <v>0</v>
      </c>
      <c r="M181" s="31">
        <v>0</v>
      </c>
      <c r="N181" s="31">
        <v>0</v>
      </c>
      <c r="O181" s="31">
        <v>0</v>
      </c>
      <c r="P181" s="31">
        <v>0</v>
      </c>
      <c r="Q181" s="46" t="s">
        <v>153</v>
      </c>
    </row>
    <row r="182" customFormat="1" ht="19" spans="1:17">
      <c r="A182" s="31" t="s">
        <v>2851</v>
      </c>
      <c r="B182" s="31">
        <v>1</v>
      </c>
      <c r="C182" s="31" t="s">
        <v>306</v>
      </c>
      <c r="D182" s="29" t="s">
        <v>24</v>
      </c>
      <c r="E182" s="30" t="s">
        <v>24</v>
      </c>
      <c r="F182" s="31" t="s">
        <v>2365</v>
      </c>
      <c r="G182" s="31" t="s">
        <v>559</v>
      </c>
      <c r="H182" s="31"/>
      <c r="I182" s="31">
        <v>12</v>
      </c>
      <c r="J182" s="31">
        <v>12</v>
      </c>
      <c r="K182" s="31">
        <v>12</v>
      </c>
      <c r="L182" s="31">
        <v>0</v>
      </c>
      <c r="M182" s="31">
        <v>0</v>
      </c>
      <c r="N182" s="31">
        <v>0</v>
      </c>
      <c r="O182" s="31">
        <v>0</v>
      </c>
      <c r="P182" s="31">
        <v>0</v>
      </c>
      <c r="Q182" s="46" t="s">
        <v>153</v>
      </c>
    </row>
    <row r="183" customFormat="1" ht="19" spans="1:17">
      <c r="A183" s="31" t="s">
        <v>2852</v>
      </c>
      <c r="B183" s="31">
        <v>1</v>
      </c>
      <c r="C183" s="31" t="s">
        <v>306</v>
      </c>
      <c r="D183" s="29" t="s">
        <v>24</v>
      </c>
      <c r="E183" s="30" t="s">
        <v>24</v>
      </c>
      <c r="F183" s="31" t="s">
        <v>2365</v>
      </c>
      <c r="G183" s="31" t="s">
        <v>559</v>
      </c>
      <c r="H183" s="31"/>
      <c r="I183" s="31">
        <v>12</v>
      </c>
      <c r="J183" s="31">
        <v>12</v>
      </c>
      <c r="K183" s="31">
        <v>12</v>
      </c>
      <c r="L183" s="31">
        <v>0</v>
      </c>
      <c r="M183" s="31">
        <v>0</v>
      </c>
      <c r="N183" s="31">
        <v>0</v>
      </c>
      <c r="O183" s="31">
        <v>0</v>
      </c>
      <c r="P183" s="31">
        <v>0</v>
      </c>
      <c r="Q183" s="46" t="s">
        <v>153</v>
      </c>
    </row>
    <row r="184" customFormat="1" ht="19" spans="1:17">
      <c r="A184" s="31" t="s">
        <v>2853</v>
      </c>
      <c r="B184" s="31">
        <v>1</v>
      </c>
      <c r="C184" s="31" t="s">
        <v>306</v>
      </c>
      <c r="D184" s="29" t="s">
        <v>24</v>
      </c>
      <c r="E184" s="30" t="s">
        <v>24</v>
      </c>
      <c r="F184" s="31" t="s">
        <v>2365</v>
      </c>
      <c r="G184" s="31" t="s">
        <v>559</v>
      </c>
      <c r="H184" s="31"/>
      <c r="I184" s="31">
        <v>12</v>
      </c>
      <c r="J184" s="31">
        <v>12</v>
      </c>
      <c r="K184" s="31">
        <v>12</v>
      </c>
      <c r="L184" s="31">
        <v>0</v>
      </c>
      <c r="M184" s="31">
        <v>0</v>
      </c>
      <c r="N184" s="31">
        <v>0</v>
      </c>
      <c r="O184" s="31">
        <v>0</v>
      </c>
      <c r="P184" s="31">
        <v>0</v>
      </c>
      <c r="Q184" s="46" t="s">
        <v>153</v>
      </c>
    </row>
    <row r="185" customFormat="1" ht="19" spans="1:17">
      <c r="A185" s="31" t="s">
        <v>2854</v>
      </c>
      <c r="B185" s="31">
        <v>1</v>
      </c>
      <c r="C185" s="31" t="s">
        <v>306</v>
      </c>
      <c r="D185" s="29" t="s">
        <v>24</v>
      </c>
      <c r="E185" s="30" t="s">
        <v>24</v>
      </c>
      <c r="F185" s="31" t="s">
        <v>2365</v>
      </c>
      <c r="G185" s="31" t="s">
        <v>559</v>
      </c>
      <c r="H185" s="31"/>
      <c r="I185" s="31">
        <v>12</v>
      </c>
      <c r="J185" s="31">
        <v>12</v>
      </c>
      <c r="K185" s="31">
        <v>12</v>
      </c>
      <c r="L185" s="31">
        <v>0</v>
      </c>
      <c r="M185" s="31">
        <v>0</v>
      </c>
      <c r="N185" s="31">
        <v>0</v>
      </c>
      <c r="O185" s="31">
        <v>0</v>
      </c>
      <c r="P185" s="31">
        <v>0</v>
      </c>
      <c r="Q185" s="46" t="s">
        <v>153</v>
      </c>
    </row>
    <row r="186" s="1" customFormat="1" ht="34" customHeight="1" spans="1:17">
      <c r="A186" s="31" t="s">
        <v>156</v>
      </c>
      <c r="B186" s="31"/>
      <c r="C186" s="31"/>
      <c r="D186" s="29" t="s">
        <v>24</v>
      </c>
      <c r="E186" s="30" t="s">
        <v>24</v>
      </c>
      <c r="F186" s="31"/>
      <c r="G186" s="31"/>
      <c r="H186" s="31" t="s">
        <v>24</v>
      </c>
      <c r="I186" s="31">
        <f t="shared" ref="I186:I235" si="50">SUM(J186,N186,O186,P186)</f>
        <v>0</v>
      </c>
      <c r="J186" s="31">
        <f t="shared" ref="J186:J235" si="51">SUM(K186:M186)</f>
        <v>0</v>
      </c>
      <c r="K186" s="31"/>
      <c r="L186" s="31"/>
      <c r="M186" s="31"/>
      <c r="N186" s="31"/>
      <c r="O186" s="31"/>
      <c r="P186" s="31"/>
      <c r="Q186" s="33"/>
    </row>
    <row r="187" s="1" customFormat="1" ht="34" customHeight="1" spans="1:17">
      <c r="A187" s="31" t="s">
        <v>158</v>
      </c>
      <c r="B187" s="31"/>
      <c r="C187" s="31"/>
      <c r="D187" s="29" t="s">
        <v>24</v>
      </c>
      <c r="E187" s="30" t="s">
        <v>24</v>
      </c>
      <c r="F187" s="31"/>
      <c r="G187" s="31"/>
      <c r="H187" s="31" t="s">
        <v>24</v>
      </c>
      <c r="I187" s="31">
        <f t="shared" si="50"/>
        <v>0</v>
      </c>
      <c r="J187" s="31">
        <f t="shared" si="51"/>
        <v>0</v>
      </c>
      <c r="K187" s="31"/>
      <c r="L187" s="31"/>
      <c r="M187" s="31"/>
      <c r="N187" s="31"/>
      <c r="O187" s="31"/>
      <c r="P187" s="31"/>
      <c r="Q187" s="33"/>
    </row>
    <row r="188" s="1" customFormat="1" ht="27" customHeight="1" spans="1:17">
      <c r="A188" s="31" t="s">
        <v>160</v>
      </c>
      <c r="B188" s="31">
        <f>B189+B190</f>
        <v>1</v>
      </c>
      <c r="C188" s="31"/>
      <c r="D188" s="29" t="s">
        <v>24</v>
      </c>
      <c r="E188" s="30" t="s">
        <v>24</v>
      </c>
      <c r="F188" s="31" t="s">
        <v>2855</v>
      </c>
      <c r="G188" s="31"/>
      <c r="H188" s="31" t="s">
        <v>24</v>
      </c>
      <c r="I188" s="31">
        <f t="shared" si="50"/>
        <v>2288</v>
      </c>
      <c r="J188" s="31">
        <f t="shared" si="51"/>
        <v>1183</v>
      </c>
      <c r="K188" s="31">
        <f t="shared" ref="K188:P188" si="52">K189+K190</f>
        <v>588</v>
      </c>
      <c r="L188" s="31">
        <f t="shared" si="52"/>
        <v>0</v>
      </c>
      <c r="M188" s="31">
        <f t="shared" si="52"/>
        <v>595</v>
      </c>
      <c r="N188" s="31">
        <f t="shared" si="52"/>
        <v>0</v>
      </c>
      <c r="O188" s="31">
        <f t="shared" si="52"/>
        <v>1105</v>
      </c>
      <c r="P188" s="31">
        <f t="shared" si="52"/>
        <v>0</v>
      </c>
      <c r="Q188" s="33" t="s">
        <v>153</v>
      </c>
    </row>
    <row r="189" s="1" customFormat="1" ht="22" customHeight="1" spans="1:17">
      <c r="A189" s="31" t="s">
        <v>647</v>
      </c>
      <c r="B189" s="23">
        <v>0</v>
      </c>
      <c r="C189" s="33" t="s">
        <v>819</v>
      </c>
      <c r="D189" s="29" t="s">
        <v>24</v>
      </c>
      <c r="E189" s="30" t="s">
        <v>24</v>
      </c>
      <c r="F189" s="31" t="s">
        <v>648</v>
      </c>
      <c r="G189" s="31" t="s">
        <v>559</v>
      </c>
      <c r="H189" s="31" t="s">
        <v>378</v>
      </c>
      <c r="I189" s="31">
        <f t="shared" si="50"/>
        <v>1700</v>
      </c>
      <c r="J189" s="31">
        <f t="shared" si="51"/>
        <v>595</v>
      </c>
      <c r="K189" s="31">
        <v>0</v>
      </c>
      <c r="L189" s="31">
        <v>0</v>
      </c>
      <c r="M189" s="31">
        <v>595</v>
      </c>
      <c r="N189" s="31">
        <v>0</v>
      </c>
      <c r="O189" s="31">
        <v>1105</v>
      </c>
      <c r="P189" s="31">
        <v>0</v>
      </c>
      <c r="Q189" s="33" t="s">
        <v>153</v>
      </c>
    </row>
    <row r="190" s="1" customFormat="1" ht="17" customHeight="1" spans="1:17">
      <c r="A190" s="31" t="s">
        <v>2856</v>
      </c>
      <c r="B190" s="31">
        <v>1</v>
      </c>
      <c r="C190" s="31" t="s">
        <v>282</v>
      </c>
      <c r="D190" s="29" t="s">
        <v>24</v>
      </c>
      <c r="E190" s="30" t="s">
        <v>24</v>
      </c>
      <c r="F190" s="31" t="s">
        <v>2857</v>
      </c>
      <c r="G190" s="31" t="s">
        <v>559</v>
      </c>
      <c r="H190" s="31" t="s">
        <v>115</v>
      </c>
      <c r="I190" s="31">
        <f t="shared" si="50"/>
        <v>588</v>
      </c>
      <c r="J190" s="31">
        <f t="shared" si="51"/>
        <v>588</v>
      </c>
      <c r="K190" s="31">
        <v>588</v>
      </c>
      <c r="L190" s="31">
        <v>0</v>
      </c>
      <c r="M190" s="31">
        <v>0</v>
      </c>
      <c r="N190" s="31">
        <v>0</v>
      </c>
      <c r="O190" s="31">
        <v>0</v>
      </c>
      <c r="P190" s="31">
        <v>0</v>
      </c>
      <c r="Q190" s="33" t="s">
        <v>153</v>
      </c>
    </row>
    <row r="191" s="1" customFormat="1" ht="17" customHeight="1" spans="1:17">
      <c r="A191" s="31" t="s">
        <v>162</v>
      </c>
      <c r="B191" s="33"/>
      <c r="C191" s="33"/>
      <c r="D191" s="29" t="s">
        <v>24</v>
      </c>
      <c r="E191" s="30" t="s">
        <v>24</v>
      </c>
      <c r="F191" s="31"/>
      <c r="G191" s="34"/>
      <c r="H191" s="33" t="s">
        <v>24</v>
      </c>
      <c r="I191" s="32">
        <f t="shared" si="50"/>
        <v>0</v>
      </c>
      <c r="J191" s="32">
        <f t="shared" si="51"/>
        <v>0</v>
      </c>
      <c r="K191" s="32"/>
      <c r="L191" s="32"/>
      <c r="M191" s="32"/>
      <c r="N191" s="32"/>
      <c r="O191" s="32"/>
      <c r="P191" s="32"/>
      <c r="Q191" s="33"/>
    </row>
    <row r="192" s="1" customFormat="1" ht="16" customHeight="1" spans="1:17">
      <c r="A192" s="31" t="s">
        <v>163</v>
      </c>
      <c r="B192" s="33"/>
      <c r="C192" s="33"/>
      <c r="D192" s="29" t="s">
        <v>24</v>
      </c>
      <c r="E192" s="30" t="s">
        <v>24</v>
      </c>
      <c r="F192" s="31"/>
      <c r="G192" s="34"/>
      <c r="H192" s="33" t="s">
        <v>24</v>
      </c>
      <c r="I192" s="32">
        <f t="shared" si="50"/>
        <v>0</v>
      </c>
      <c r="J192" s="32">
        <f t="shared" si="51"/>
        <v>0</v>
      </c>
      <c r="K192" s="32"/>
      <c r="L192" s="32"/>
      <c r="M192" s="32"/>
      <c r="N192" s="32"/>
      <c r="O192" s="32"/>
      <c r="P192" s="32"/>
      <c r="Q192" s="33"/>
    </row>
    <row r="193" s="1" customFormat="1" ht="18" customHeight="1" spans="1:17">
      <c r="A193" s="26" t="s">
        <v>164</v>
      </c>
      <c r="B193" s="27">
        <f>B194+B197+B199+B200</f>
        <v>5</v>
      </c>
      <c r="C193" s="23" t="s">
        <v>24</v>
      </c>
      <c r="D193" s="29" t="s">
        <v>24</v>
      </c>
      <c r="E193" s="30" t="s">
        <v>24</v>
      </c>
      <c r="F193" s="26"/>
      <c r="G193" s="44" t="s">
        <v>559</v>
      </c>
      <c r="H193" s="28" t="s">
        <v>24</v>
      </c>
      <c r="I193" s="27">
        <f t="shared" si="50"/>
        <v>2940</v>
      </c>
      <c r="J193" s="27">
        <f t="shared" si="51"/>
        <v>2940</v>
      </c>
      <c r="K193" s="27">
        <f t="shared" ref="K193:P193" si="53">K194+K197+K199+K200</f>
        <v>2940</v>
      </c>
      <c r="L193" s="27">
        <f t="shared" si="53"/>
        <v>0</v>
      </c>
      <c r="M193" s="27">
        <f t="shared" si="53"/>
        <v>0</v>
      </c>
      <c r="N193" s="27">
        <f t="shared" si="53"/>
        <v>0</v>
      </c>
      <c r="O193" s="27">
        <f t="shared" si="53"/>
        <v>0</v>
      </c>
      <c r="P193" s="27">
        <f t="shared" si="53"/>
        <v>0</v>
      </c>
      <c r="Q193" s="28"/>
    </row>
    <row r="194" s="1" customFormat="1" customHeight="1" spans="1:17">
      <c r="A194" s="31" t="s">
        <v>166</v>
      </c>
      <c r="B194" s="32">
        <f>B195+B196</f>
        <v>2</v>
      </c>
      <c r="C194" s="33"/>
      <c r="D194" s="29" t="s">
        <v>24</v>
      </c>
      <c r="E194" s="30" t="s">
        <v>24</v>
      </c>
      <c r="F194" s="31"/>
      <c r="G194" s="34" t="s">
        <v>559</v>
      </c>
      <c r="H194" s="33" t="s">
        <v>24</v>
      </c>
      <c r="I194" s="32">
        <f t="shared" si="50"/>
        <v>1900</v>
      </c>
      <c r="J194" s="32">
        <f t="shared" si="51"/>
        <v>1900</v>
      </c>
      <c r="K194" s="32">
        <f t="shared" ref="I194:P194" si="54">K195+K196</f>
        <v>1900</v>
      </c>
      <c r="L194" s="32">
        <f t="shared" si="54"/>
        <v>0</v>
      </c>
      <c r="M194" s="32">
        <f t="shared" si="54"/>
        <v>0</v>
      </c>
      <c r="N194" s="32">
        <f t="shared" si="54"/>
        <v>0</v>
      </c>
      <c r="O194" s="32">
        <f t="shared" si="54"/>
        <v>0</v>
      </c>
      <c r="P194" s="32">
        <f t="shared" si="54"/>
        <v>0</v>
      </c>
      <c r="Q194" s="33"/>
    </row>
    <row r="195" s="1" customFormat="1" customHeight="1" spans="1:17">
      <c r="A195" s="31" t="s">
        <v>1111</v>
      </c>
      <c r="B195" s="33">
        <v>1</v>
      </c>
      <c r="C195" s="33" t="s">
        <v>282</v>
      </c>
      <c r="D195" s="29" t="s">
        <v>24</v>
      </c>
      <c r="E195" s="30" t="s">
        <v>24</v>
      </c>
      <c r="F195" s="31" t="s">
        <v>2858</v>
      </c>
      <c r="G195" s="34" t="s">
        <v>559</v>
      </c>
      <c r="H195" s="33" t="s">
        <v>115</v>
      </c>
      <c r="I195" s="32">
        <f t="shared" si="50"/>
        <v>1500</v>
      </c>
      <c r="J195" s="32">
        <f t="shared" si="51"/>
        <v>1500</v>
      </c>
      <c r="K195" s="32">
        <v>1500</v>
      </c>
      <c r="L195" s="32"/>
      <c r="M195" s="32"/>
      <c r="N195" s="32"/>
      <c r="O195" s="32"/>
      <c r="P195" s="32"/>
      <c r="Q195" s="33" t="s">
        <v>165</v>
      </c>
    </row>
    <row r="196" s="1" customFormat="1" ht="21" customHeight="1" spans="1:17">
      <c r="A196" s="31" t="s">
        <v>2859</v>
      </c>
      <c r="B196" s="33">
        <v>1</v>
      </c>
      <c r="C196" s="33"/>
      <c r="D196" s="29" t="s">
        <v>24</v>
      </c>
      <c r="E196" s="30" t="s">
        <v>24</v>
      </c>
      <c r="F196" s="31"/>
      <c r="G196" s="34"/>
      <c r="H196" s="33"/>
      <c r="I196" s="32">
        <f t="shared" si="50"/>
        <v>400</v>
      </c>
      <c r="J196" s="32">
        <f t="shared" si="51"/>
        <v>400</v>
      </c>
      <c r="K196" s="32">
        <v>400</v>
      </c>
      <c r="L196" s="32"/>
      <c r="M196" s="32"/>
      <c r="N196" s="32"/>
      <c r="O196" s="32"/>
      <c r="P196" s="32"/>
      <c r="Q196" s="33" t="s">
        <v>165</v>
      </c>
    </row>
    <row r="197" s="1" customFormat="1" customHeight="1" spans="1:17">
      <c r="A197" s="31" t="s">
        <v>168</v>
      </c>
      <c r="B197" s="33">
        <v>1</v>
      </c>
      <c r="C197" s="33"/>
      <c r="D197" s="29" t="s">
        <v>24</v>
      </c>
      <c r="E197" s="30" t="s">
        <v>24</v>
      </c>
      <c r="F197" s="31"/>
      <c r="G197" s="34"/>
      <c r="H197" s="33" t="s">
        <v>24</v>
      </c>
      <c r="I197" s="32">
        <f t="shared" si="50"/>
        <v>1000</v>
      </c>
      <c r="J197" s="32">
        <f t="shared" si="51"/>
        <v>1000</v>
      </c>
      <c r="K197" s="32">
        <f t="shared" ref="I197:P197" si="55">K198</f>
        <v>1000</v>
      </c>
      <c r="L197" s="32">
        <f t="shared" si="55"/>
        <v>0</v>
      </c>
      <c r="M197" s="32">
        <f t="shared" si="55"/>
        <v>0</v>
      </c>
      <c r="N197" s="32">
        <f t="shared" si="55"/>
        <v>0</v>
      </c>
      <c r="O197" s="32">
        <f t="shared" si="55"/>
        <v>0</v>
      </c>
      <c r="P197" s="32">
        <f t="shared" si="55"/>
        <v>0</v>
      </c>
      <c r="Q197" s="33"/>
    </row>
    <row r="198" s="1" customFormat="1" customHeight="1" spans="1:17">
      <c r="A198" s="31" t="s">
        <v>2860</v>
      </c>
      <c r="B198" s="33">
        <v>1</v>
      </c>
      <c r="C198" s="33" t="s">
        <v>282</v>
      </c>
      <c r="D198" s="29" t="s">
        <v>24</v>
      </c>
      <c r="E198" s="30" t="s">
        <v>24</v>
      </c>
      <c r="F198" s="31" t="s">
        <v>386</v>
      </c>
      <c r="G198" s="34" t="s">
        <v>559</v>
      </c>
      <c r="H198" s="33" t="s">
        <v>115</v>
      </c>
      <c r="I198" s="32">
        <f t="shared" si="50"/>
        <v>1000</v>
      </c>
      <c r="J198" s="32">
        <f t="shared" si="51"/>
        <v>1000</v>
      </c>
      <c r="K198" s="32">
        <v>1000</v>
      </c>
      <c r="L198" s="32"/>
      <c r="M198" s="32"/>
      <c r="N198" s="32"/>
      <c r="O198" s="32"/>
      <c r="P198" s="32"/>
      <c r="Q198" s="33" t="s">
        <v>165</v>
      </c>
    </row>
    <row r="199" s="1" customFormat="1" customHeight="1" spans="1:17">
      <c r="A199" s="31" t="s">
        <v>170</v>
      </c>
      <c r="B199" s="33"/>
      <c r="C199" s="33"/>
      <c r="D199" s="29" t="s">
        <v>24</v>
      </c>
      <c r="E199" s="30" t="s">
        <v>24</v>
      </c>
      <c r="F199" s="31"/>
      <c r="G199" s="34"/>
      <c r="H199" s="33" t="s">
        <v>24</v>
      </c>
      <c r="I199" s="32">
        <f t="shared" si="50"/>
        <v>0</v>
      </c>
      <c r="J199" s="32">
        <f t="shared" si="51"/>
        <v>0</v>
      </c>
      <c r="K199" s="32"/>
      <c r="L199" s="32"/>
      <c r="M199" s="32"/>
      <c r="N199" s="32"/>
      <c r="O199" s="32"/>
      <c r="P199" s="32"/>
      <c r="Q199" s="33"/>
    </row>
    <row r="200" s="1" customFormat="1" customHeight="1" spans="1:17">
      <c r="A200" s="31" t="s">
        <v>172</v>
      </c>
      <c r="B200" s="32">
        <f>B201+B202</f>
        <v>2</v>
      </c>
      <c r="C200" s="33"/>
      <c r="D200" s="29" t="s">
        <v>24</v>
      </c>
      <c r="E200" s="30" t="s">
        <v>24</v>
      </c>
      <c r="F200" s="31"/>
      <c r="G200" s="34" t="s">
        <v>559</v>
      </c>
      <c r="H200" s="33" t="s">
        <v>24</v>
      </c>
      <c r="I200" s="32">
        <f t="shared" si="50"/>
        <v>40</v>
      </c>
      <c r="J200" s="32">
        <f t="shared" si="51"/>
        <v>40</v>
      </c>
      <c r="K200" s="32">
        <f t="shared" ref="I200:P200" si="56">K201+K202</f>
        <v>40</v>
      </c>
      <c r="L200" s="32">
        <f t="shared" si="56"/>
        <v>0</v>
      </c>
      <c r="M200" s="32">
        <f t="shared" si="56"/>
        <v>0</v>
      </c>
      <c r="N200" s="32">
        <f t="shared" si="56"/>
        <v>0</v>
      </c>
      <c r="O200" s="32">
        <f t="shared" si="56"/>
        <v>0</v>
      </c>
      <c r="P200" s="32">
        <f t="shared" si="56"/>
        <v>0</v>
      </c>
      <c r="Q200" s="33"/>
    </row>
    <row r="201" s="1" customFormat="1" customHeight="1" spans="1:17">
      <c r="A201" s="31" t="s">
        <v>1146</v>
      </c>
      <c r="B201" s="33">
        <v>1</v>
      </c>
      <c r="C201" s="33"/>
      <c r="D201" s="29" t="s">
        <v>24</v>
      </c>
      <c r="E201" s="30" t="s">
        <v>24</v>
      </c>
      <c r="F201" s="31"/>
      <c r="G201" s="34" t="s">
        <v>559</v>
      </c>
      <c r="H201" s="33" t="s">
        <v>115</v>
      </c>
      <c r="I201" s="32">
        <f t="shared" si="50"/>
        <v>20</v>
      </c>
      <c r="J201" s="32">
        <f t="shared" si="51"/>
        <v>20</v>
      </c>
      <c r="K201" s="32">
        <v>20</v>
      </c>
      <c r="L201" s="32"/>
      <c r="M201" s="32"/>
      <c r="N201" s="32"/>
      <c r="O201" s="32"/>
      <c r="P201" s="32"/>
      <c r="Q201" s="33" t="s">
        <v>165</v>
      </c>
    </row>
    <row r="202" s="1" customFormat="1" customHeight="1" spans="1:17">
      <c r="A202" s="31" t="s">
        <v>1147</v>
      </c>
      <c r="B202" s="33">
        <v>1</v>
      </c>
      <c r="C202" s="33"/>
      <c r="D202" s="29" t="s">
        <v>24</v>
      </c>
      <c r="E202" s="30" t="s">
        <v>24</v>
      </c>
      <c r="F202" s="31"/>
      <c r="G202" s="34" t="s">
        <v>559</v>
      </c>
      <c r="H202" s="33" t="s">
        <v>115</v>
      </c>
      <c r="I202" s="32">
        <f t="shared" si="50"/>
        <v>20</v>
      </c>
      <c r="J202" s="32">
        <f t="shared" si="51"/>
        <v>20</v>
      </c>
      <c r="K202" s="32">
        <v>20</v>
      </c>
      <c r="L202" s="32"/>
      <c r="M202" s="32"/>
      <c r="N202" s="32"/>
      <c r="O202" s="32"/>
      <c r="P202" s="32"/>
      <c r="Q202" s="33" t="s">
        <v>165</v>
      </c>
    </row>
    <row r="203" s="1" customFormat="1" ht="22" customHeight="1" spans="1:17">
      <c r="A203" s="26" t="s">
        <v>174</v>
      </c>
      <c r="B203" s="27">
        <f>B204+B208+B217</f>
        <v>22</v>
      </c>
      <c r="C203" s="23" t="s">
        <v>24</v>
      </c>
      <c r="D203" s="29" t="s">
        <v>24</v>
      </c>
      <c r="E203" s="30" t="s">
        <v>24</v>
      </c>
      <c r="F203" s="26"/>
      <c r="G203" s="44" t="s">
        <v>559</v>
      </c>
      <c r="H203" s="28" t="s">
        <v>24</v>
      </c>
      <c r="I203" s="27">
        <f t="shared" si="50"/>
        <v>7953.4</v>
      </c>
      <c r="J203" s="27">
        <f t="shared" si="51"/>
        <v>7293.4</v>
      </c>
      <c r="K203" s="27">
        <f t="shared" ref="K203:P203" si="57">K204+K208+K217</f>
        <v>5724.9</v>
      </c>
      <c r="L203" s="27">
        <f t="shared" si="57"/>
        <v>1218.5</v>
      </c>
      <c r="M203" s="27">
        <f t="shared" si="57"/>
        <v>350</v>
      </c>
      <c r="N203" s="27">
        <f t="shared" si="57"/>
        <v>0</v>
      </c>
      <c r="O203" s="27">
        <f t="shared" si="57"/>
        <v>0</v>
      </c>
      <c r="P203" s="27">
        <f t="shared" si="57"/>
        <v>660</v>
      </c>
      <c r="Q203" s="28"/>
    </row>
    <row r="204" s="1" customFormat="1" ht="13" customHeight="1" spans="1:17">
      <c r="A204" s="31" t="s">
        <v>175</v>
      </c>
      <c r="B204" s="32">
        <f>B205+B206</f>
        <v>12</v>
      </c>
      <c r="C204" s="33"/>
      <c r="D204" s="29" t="s">
        <v>24</v>
      </c>
      <c r="E204" s="30" t="s">
        <v>24</v>
      </c>
      <c r="F204" s="31"/>
      <c r="G204" s="34" t="s">
        <v>559</v>
      </c>
      <c r="H204" s="33" t="s">
        <v>24</v>
      </c>
      <c r="I204" s="32">
        <f t="shared" si="50"/>
        <v>1320</v>
      </c>
      <c r="J204" s="32">
        <f t="shared" si="51"/>
        <v>820</v>
      </c>
      <c r="K204" s="32">
        <f t="shared" ref="I204:P204" si="58">K205+K206</f>
        <v>320</v>
      </c>
      <c r="L204" s="32">
        <f t="shared" si="58"/>
        <v>500</v>
      </c>
      <c r="M204" s="32">
        <f t="shared" si="58"/>
        <v>0</v>
      </c>
      <c r="N204" s="32">
        <f t="shared" si="58"/>
        <v>0</v>
      </c>
      <c r="O204" s="32">
        <f t="shared" si="58"/>
        <v>0</v>
      </c>
      <c r="P204" s="32">
        <f t="shared" si="58"/>
        <v>500</v>
      </c>
      <c r="Q204" s="33"/>
    </row>
    <row r="205" s="1" customFormat="1" ht="13" customHeight="1" spans="1:17">
      <c r="A205" s="31" t="s">
        <v>176</v>
      </c>
      <c r="B205" s="33">
        <v>11</v>
      </c>
      <c r="C205" s="33" t="s">
        <v>282</v>
      </c>
      <c r="D205" s="29" t="s">
        <v>24</v>
      </c>
      <c r="E205" s="30" t="s">
        <v>24</v>
      </c>
      <c r="F205" s="31" t="s">
        <v>2861</v>
      </c>
      <c r="G205" s="34" t="s">
        <v>559</v>
      </c>
      <c r="H205" s="33" t="s">
        <v>115</v>
      </c>
      <c r="I205" s="32">
        <f t="shared" si="50"/>
        <v>320</v>
      </c>
      <c r="J205" s="32">
        <f t="shared" si="51"/>
        <v>320</v>
      </c>
      <c r="K205" s="32">
        <v>320</v>
      </c>
      <c r="L205" s="32"/>
      <c r="M205" s="32"/>
      <c r="N205" s="32"/>
      <c r="O205" s="32"/>
      <c r="P205" s="32"/>
      <c r="Q205" s="33"/>
    </row>
    <row r="206" s="1" customFormat="1" ht="13" customHeight="1" spans="1:17">
      <c r="A206" s="31" t="s">
        <v>178</v>
      </c>
      <c r="B206" s="33">
        <v>1</v>
      </c>
      <c r="C206" s="33"/>
      <c r="D206" s="29" t="s">
        <v>24</v>
      </c>
      <c r="E206" s="30" t="s">
        <v>24</v>
      </c>
      <c r="F206" s="31"/>
      <c r="G206" s="34"/>
      <c r="H206" s="33" t="s">
        <v>24</v>
      </c>
      <c r="I206" s="32">
        <f t="shared" si="50"/>
        <v>1000</v>
      </c>
      <c r="J206" s="32">
        <f t="shared" si="51"/>
        <v>500</v>
      </c>
      <c r="K206" s="32">
        <f t="shared" ref="I206:P206" si="59">K207</f>
        <v>0</v>
      </c>
      <c r="L206" s="32">
        <f t="shared" si="59"/>
        <v>500</v>
      </c>
      <c r="M206" s="32">
        <f t="shared" si="59"/>
        <v>0</v>
      </c>
      <c r="N206" s="32">
        <f t="shared" si="59"/>
        <v>0</v>
      </c>
      <c r="O206" s="32">
        <f t="shared" si="59"/>
        <v>0</v>
      </c>
      <c r="P206" s="32">
        <f t="shared" si="59"/>
        <v>500</v>
      </c>
      <c r="Q206" s="33"/>
    </row>
    <row r="207" s="1" customFormat="1" ht="15" customHeight="1" spans="1:17">
      <c r="A207" s="31" t="s">
        <v>1149</v>
      </c>
      <c r="B207" s="33">
        <v>1</v>
      </c>
      <c r="C207" s="33" t="s">
        <v>282</v>
      </c>
      <c r="D207" s="29" t="s">
        <v>24</v>
      </c>
      <c r="E207" s="30" t="s">
        <v>24</v>
      </c>
      <c r="F207" s="31" t="s">
        <v>681</v>
      </c>
      <c r="G207" s="34" t="s">
        <v>559</v>
      </c>
      <c r="H207" s="33" t="s">
        <v>115</v>
      </c>
      <c r="I207" s="32">
        <f t="shared" si="50"/>
        <v>1000</v>
      </c>
      <c r="J207" s="32">
        <f t="shared" si="51"/>
        <v>500</v>
      </c>
      <c r="K207" s="32"/>
      <c r="L207" s="32">
        <v>500</v>
      </c>
      <c r="M207" s="32"/>
      <c r="N207" s="32"/>
      <c r="O207" s="32"/>
      <c r="P207" s="32">
        <v>500</v>
      </c>
      <c r="Q207" s="33" t="s">
        <v>54</v>
      </c>
    </row>
    <row r="208" s="1" customFormat="1" ht="22" customHeight="1" spans="1:17">
      <c r="A208" s="31" t="s">
        <v>180</v>
      </c>
      <c r="B208" s="32">
        <f>B209+B216</f>
        <v>4</v>
      </c>
      <c r="C208" s="33"/>
      <c r="D208" s="29" t="s">
        <v>24</v>
      </c>
      <c r="E208" s="30" t="s">
        <v>24</v>
      </c>
      <c r="F208" s="31"/>
      <c r="G208" s="34"/>
      <c r="H208" s="33" t="s">
        <v>24</v>
      </c>
      <c r="I208" s="32">
        <f t="shared" si="50"/>
        <v>3500</v>
      </c>
      <c r="J208" s="32">
        <f t="shared" si="51"/>
        <v>3500</v>
      </c>
      <c r="K208" s="32">
        <f t="shared" ref="K208:P208" si="60">K209+K216</f>
        <v>2800</v>
      </c>
      <c r="L208" s="32">
        <f t="shared" si="60"/>
        <v>350</v>
      </c>
      <c r="M208" s="32">
        <f t="shared" si="60"/>
        <v>350</v>
      </c>
      <c r="N208" s="32">
        <f t="shared" si="60"/>
        <v>0</v>
      </c>
      <c r="O208" s="32">
        <f t="shared" si="60"/>
        <v>0</v>
      </c>
      <c r="P208" s="32">
        <f t="shared" si="60"/>
        <v>0</v>
      </c>
      <c r="Q208" s="33"/>
    </row>
    <row r="209" s="1" customFormat="1" ht="22" customHeight="1" spans="1:17">
      <c r="A209" s="31" t="s">
        <v>181</v>
      </c>
      <c r="B209" s="32">
        <f>B210+B215</f>
        <v>4</v>
      </c>
      <c r="C209" s="33"/>
      <c r="D209" s="29" t="s">
        <v>24</v>
      </c>
      <c r="E209" s="30" t="s">
        <v>24</v>
      </c>
      <c r="F209" s="31"/>
      <c r="G209" s="34"/>
      <c r="H209" s="33" t="s">
        <v>24</v>
      </c>
      <c r="I209" s="32">
        <f t="shared" si="50"/>
        <v>3500</v>
      </c>
      <c r="J209" s="32">
        <f t="shared" si="51"/>
        <v>3500</v>
      </c>
      <c r="K209" s="32">
        <f t="shared" ref="K209:P209" si="61">K210+K215</f>
        <v>2800</v>
      </c>
      <c r="L209" s="32">
        <f t="shared" si="61"/>
        <v>350</v>
      </c>
      <c r="M209" s="32">
        <f t="shared" si="61"/>
        <v>350</v>
      </c>
      <c r="N209" s="32">
        <f t="shared" si="61"/>
        <v>0</v>
      </c>
      <c r="O209" s="32">
        <f t="shared" si="61"/>
        <v>0</v>
      </c>
      <c r="P209" s="32">
        <f t="shared" si="61"/>
        <v>0</v>
      </c>
      <c r="Q209" s="33"/>
    </row>
    <row r="210" s="1" customFormat="1" ht="22" customHeight="1" spans="1:17">
      <c r="A210" s="31" t="s">
        <v>182</v>
      </c>
      <c r="B210" s="32">
        <f>SUM(B211:B214)</f>
        <v>4</v>
      </c>
      <c r="C210" s="33"/>
      <c r="D210" s="29" t="s">
        <v>24</v>
      </c>
      <c r="E210" s="30" t="s">
        <v>24</v>
      </c>
      <c r="F210" s="31"/>
      <c r="G210" s="34"/>
      <c r="H210" s="33" t="s">
        <v>24</v>
      </c>
      <c r="I210" s="32">
        <f t="shared" si="50"/>
        <v>3500</v>
      </c>
      <c r="J210" s="32">
        <f t="shared" si="51"/>
        <v>3500</v>
      </c>
      <c r="K210" s="32">
        <f t="shared" ref="K210:P210" si="62">SUM(K211:K214)</f>
        <v>2800</v>
      </c>
      <c r="L210" s="32">
        <f t="shared" si="62"/>
        <v>350</v>
      </c>
      <c r="M210" s="32">
        <f t="shared" si="62"/>
        <v>350</v>
      </c>
      <c r="N210" s="32">
        <f t="shared" si="62"/>
        <v>0</v>
      </c>
      <c r="O210" s="32">
        <f t="shared" si="62"/>
        <v>0</v>
      </c>
      <c r="P210" s="32">
        <f t="shared" si="62"/>
        <v>0</v>
      </c>
      <c r="Q210" s="33"/>
    </row>
    <row r="211" s="5" customFormat="1" ht="19" customHeight="1" spans="1:17">
      <c r="A211" s="31" t="s">
        <v>682</v>
      </c>
      <c r="B211" s="32">
        <v>1</v>
      </c>
      <c r="C211" s="31"/>
      <c r="D211" s="29" t="s">
        <v>24</v>
      </c>
      <c r="E211" s="30" t="s">
        <v>24</v>
      </c>
      <c r="F211" s="31" t="s">
        <v>2862</v>
      </c>
      <c r="G211" s="34" t="s">
        <v>559</v>
      </c>
      <c r="H211" s="31"/>
      <c r="I211" s="32">
        <f t="shared" si="50"/>
        <v>1200</v>
      </c>
      <c r="J211" s="32">
        <f t="shared" si="51"/>
        <v>1200</v>
      </c>
      <c r="K211" s="32">
        <v>1200</v>
      </c>
      <c r="L211" s="32"/>
      <c r="M211" s="32"/>
      <c r="N211" s="32"/>
      <c r="O211" s="32"/>
      <c r="P211" s="32"/>
      <c r="Q211" s="33" t="s">
        <v>469</v>
      </c>
    </row>
    <row r="212" s="5" customFormat="1" ht="17" customHeight="1" spans="1:17">
      <c r="A212" s="31" t="s">
        <v>682</v>
      </c>
      <c r="B212" s="32">
        <v>1</v>
      </c>
      <c r="C212" s="31"/>
      <c r="D212" s="29" t="s">
        <v>24</v>
      </c>
      <c r="E212" s="30" t="s">
        <v>24</v>
      </c>
      <c r="F212" s="31" t="s">
        <v>2863</v>
      </c>
      <c r="G212" s="34" t="s">
        <v>559</v>
      </c>
      <c r="H212" s="31"/>
      <c r="I212" s="32">
        <f t="shared" si="50"/>
        <v>1600</v>
      </c>
      <c r="J212" s="32">
        <f t="shared" si="51"/>
        <v>1600</v>
      </c>
      <c r="K212" s="32">
        <v>1600</v>
      </c>
      <c r="L212" s="32"/>
      <c r="M212" s="32"/>
      <c r="N212" s="32"/>
      <c r="O212" s="32"/>
      <c r="P212" s="32"/>
      <c r="Q212" s="33" t="s">
        <v>469</v>
      </c>
    </row>
    <row r="213" s="5" customFormat="1" ht="16" customHeight="1" spans="1:17">
      <c r="A213" s="31" t="s">
        <v>1152</v>
      </c>
      <c r="B213" s="32">
        <v>1</v>
      </c>
      <c r="C213" s="31"/>
      <c r="D213" s="29" t="s">
        <v>24</v>
      </c>
      <c r="E213" s="30" t="s">
        <v>24</v>
      </c>
      <c r="F213" s="31" t="s">
        <v>2864</v>
      </c>
      <c r="G213" s="34" t="s">
        <v>559</v>
      </c>
      <c r="H213" s="31"/>
      <c r="I213" s="32">
        <f t="shared" si="50"/>
        <v>300</v>
      </c>
      <c r="J213" s="32">
        <f t="shared" si="51"/>
        <v>300</v>
      </c>
      <c r="K213" s="32"/>
      <c r="L213" s="32">
        <v>150</v>
      </c>
      <c r="M213" s="32">
        <v>150</v>
      </c>
      <c r="N213" s="32"/>
      <c r="O213" s="32"/>
      <c r="P213" s="32"/>
      <c r="Q213" s="33" t="s">
        <v>469</v>
      </c>
    </row>
    <row r="214" s="5" customFormat="1" ht="17" customHeight="1" spans="1:17">
      <c r="A214" s="31" t="s">
        <v>1152</v>
      </c>
      <c r="B214" s="32">
        <v>1</v>
      </c>
      <c r="C214" s="31"/>
      <c r="D214" s="29" t="s">
        <v>24</v>
      </c>
      <c r="E214" s="30" t="s">
        <v>24</v>
      </c>
      <c r="F214" s="31" t="s">
        <v>2865</v>
      </c>
      <c r="G214" s="34" t="s">
        <v>559</v>
      </c>
      <c r="H214" s="31"/>
      <c r="I214" s="32">
        <f t="shared" si="50"/>
        <v>400</v>
      </c>
      <c r="J214" s="32">
        <f t="shared" si="51"/>
        <v>400</v>
      </c>
      <c r="K214" s="32"/>
      <c r="L214" s="32">
        <v>200</v>
      </c>
      <c r="M214" s="32">
        <v>200</v>
      </c>
      <c r="N214" s="32"/>
      <c r="O214" s="32"/>
      <c r="P214" s="32"/>
      <c r="Q214" s="33" t="s">
        <v>469</v>
      </c>
    </row>
    <row r="215" s="1" customFormat="1" ht="17" customHeight="1" spans="1:17">
      <c r="A215" s="31" t="s">
        <v>184</v>
      </c>
      <c r="B215" s="33"/>
      <c r="C215" s="33"/>
      <c r="D215" s="29" t="s">
        <v>24</v>
      </c>
      <c r="E215" s="30" t="s">
        <v>24</v>
      </c>
      <c r="F215" s="31"/>
      <c r="G215" s="34"/>
      <c r="H215" s="33" t="s">
        <v>24</v>
      </c>
      <c r="I215" s="32">
        <f t="shared" si="50"/>
        <v>0</v>
      </c>
      <c r="J215" s="32">
        <f t="shared" si="51"/>
        <v>0</v>
      </c>
      <c r="K215" s="32"/>
      <c r="L215" s="32"/>
      <c r="M215" s="32"/>
      <c r="N215" s="32"/>
      <c r="O215" s="32"/>
      <c r="P215" s="32"/>
      <c r="Q215" s="33"/>
    </row>
    <row r="216" s="1" customFormat="1" ht="18" customHeight="1" spans="1:17">
      <c r="A216" s="31" t="s">
        <v>185</v>
      </c>
      <c r="B216" s="33"/>
      <c r="C216" s="33"/>
      <c r="D216" s="29" t="s">
        <v>24</v>
      </c>
      <c r="E216" s="30" t="s">
        <v>24</v>
      </c>
      <c r="F216" s="31"/>
      <c r="G216" s="34"/>
      <c r="H216" s="33" t="s">
        <v>24</v>
      </c>
      <c r="I216" s="32">
        <f t="shared" si="50"/>
        <v>0</v>
      </c>
      <c r="J216" s="32">
        <f t="shared" si="51"/>
        <v>0</v>
      </c>
      <c r="K216" s="32"/>
      <c r="L216" s="32"/>
      <c r="M216" s="32"/>
      <c r="N216" s="32"/>
      <c r="O216" s="32"/>
      <c r="P216" s="32"/>
      <c r="Q216" s="33"/>
    </row>
    <row r="217" s="1" customFormat="1" ht="9.5" spans="1:17">
      <c r="A217" s="31" t="s">
        <v>186</v>
      </c>
      <c r="B217" s="32">
        <f>SUM(B218:B222)</f>
        <v>6</v>
      </c>
      <c r="C217" s="33"/>
      <c r="D217" s="29" t="s">
        <v>24</v>
      </c>
      <c r="E217" s="30" t="s">
        <v>24</v>
      </c>
      <c r="F217" s="31"/>
      <c r="G217" s="34" t="s">
        <v>559</v>
      </c>
      <c r="H217" s="33" t="s">
        <v>24</v>
      </c>
      <c r="I217" s="32">
        <f t="shared" si="50"/>
        <v>3133.4</v>
      </c>
      <c r="J217" s="32">
        <f t="shared" si="51"/>
        <v>2973.4</v>
      </c>
      <c r="K217" s="32">
        <f t="shared" ref="K217:P217" si="63">SUM(K218:K222)</f>
        <v>2604.9</v>
      </c>
      <c r="L217" s="32">
        <f t="shared" si="63"/>
        <v>368.5</v>
      </c>
      <c r="M217" s="32">
        <f t="shared" si="63"/>
        <v>0</v>
      </c>
      <c r="N217" s="32">
        <f t="shared" si="63"/>
        <v>0</v>
      </c>
      <c r="O217" s="32">
        <f t="shared" si="63"/>
        <v>0</v>
      </c>
      <c r="P217" s="32">
        <f t="shared" si="63"/>
        <v>160</v>
      </c>
      <c r="Q217" s="33"/>
    </row>
    <row r="218" s="1" customFormat="1" ht="16" customHeight="1" spans="1:17">
      <c r="A218" s="31" t="s">
        <v>1175</v>
      </c>
      <c r="B218" s="33">
        <v>1</v>
      </c>
      <c r="C218" s="33" t="s">
        <v>282</v>
      </c>
      <c r="D218" s="33" t="s">
        <v>482</v>
      </c>
      <c r="E218" s="32">
        <v>800</v>
      </c>
      <c r="F218" s="31" t="s">
        <v>1176</v>
      </c>
      <c r="G218" s="34" t="s">
        <v>559</v>
      </c>
      <c r="H218" s="33" t="s">
        <v>115</v>
      </c>
      <c r="I218" s="32">
        <f t="shared" si="50"/>
        <v>212</v>
      </c>
      <c r="J218" s="32">
        <f t="shared" si="51"/>
        <v>52</v>
      </c>
      <c r="K218" s="32"/>
      <c r="L218" s="32">
        <v>52</v>
      </c>
      <c r="M218" s="32"/>
      <c r="N218" s="32"/>
      <c r="O218" s="32"/>
      <c r="P218" s="32">
        <v>160</v>
      </c>
      <c r="Q218" s="33" t="s">
        <v>63</v>
      </c>
    </row>
    <row r="219" s="1" customFormat="1" ht="23" customHeight="1" spans="1:17">
      <c r="A219" s="31" t="s">
        <v>1177</v>
      </c>
      <c r="B219" s="33">
        <v>1</v>
      </c>
      <c r="C219" s="33" t="s">
        <v>282</v>
      </c>
      <c r="D219" s="33" t="s">
        <v>30</v>
      </c>
      <c r="E219" s="32">
        <v>76.84</v>
      </c>
      <c r="F219" s="31" t="s">
        <v>485</v>
      </c>
      <c r="G219" s="34" t="s">
        <v>559</v>
      </c>
      <c r="H219" s="33" t="s">
        <v>115</v>
      </c>
      <c r="I219" s="32">
        <f t="shared" si="50"/>
        <v>768.4</v>
      </c>
      <c r="J219" s="32">
        <f t="shared" si="51"/>
        <v>768.4</v>
      </c>
      <c r="K219" s="32">
        <v>751.9</v>
      </c>
      <c r="L219" s="32">
        <v>16.5</v>
      </c>
      <c r="M219" s="32"/>
      <c r="N219" s="32"/>
      <c r="O219" s="32"/>
      <c r="P219" s="32"/>
      <c r="Q219" s="33" t="s">
        <v>63</v>
      </c>
    </row>
    <row r="220" s="1" customFormat="1" customHeight="1" spans="1:17">
      <c r="A220" s="31" t="s">
        <v>1178</v>
      </c>
      <c r="B220" s="33">
        <v>1</v>
      </c>
      <c r="C220" s="33" t="s">
        <v>282</v>
      </c>
      <c r="D220" s="33" t="s">
        <v>30</v>
      </c>
      <c r="E220" s="32">
        <v>493.86</v>
      </c>
      <c r="F220" s="31" t="s">
        <v>489</v>
      </c>
      <c r="G220" s="34" t="s">
        <v>559</v>
      </c>
      <c r="H220" s="33" t="s">
        <v>115</v>
      </c>
      <c r="I220" s="32">
        <f t="shared" si="50"/>
        <v>1503</v>
      </c>
      <c r="J220" s="32">
        <f t="shared" si="51"/>
        <v>1503</v>
      </c>
      <c r="K220" s="32">
        <v>1503</v>
      </c>
      <c r="L220" s="32"/>
      <c r="M220" s="32"/>
      <c r="N220" s="32"/>
      <c r="O220" s="32"/>
      <c r="P220" s="32"/>
      <c r="Q220" s="33" t="s">
        <v>63</v>
      </c>
    </row>
    <row r="221" s="1" customFormat="1" ht="24" customHeight="1" spans="1:17">
      <c r="A221" s="36" t="s">
        <v>486</v>
      </c>
      <c r="B221" s="47">
        <v>2</v>
      </c>
      <c r="C221" s="36" t="s">
        <v>282</v>
      </c>
      <c r="D221" s="36" t="s">
        <v>30</v>
      </c>
      <c r="E221" s="32">
        <v>105</v>
      </c>
      <c r="F221" s="37" t="s">
        <v>487</v>
      </c>
      <c r="G221" s="48"/>
      <c r="H221" s="36"/>
      <c r="I221" s="32">
        <v>600</v>
      </c>
      <c r="J221" s="32">
        <v>600</v>
      </c>
      <c r="K221" s="36">
        <v>300</v>
      </c>
      <c r="L221" s="47">
        <v>300</v>
      </c>
      <c r="M221" s="51"/>
      <c r="N221" s="51"/>
      <c r="O221" s="51"/>
      <c r="P221" s="51"/>
      <c r="Q221" s="52"/>
    </row>
    <row r="222" s="1" customFormat="1" ht="23" customHeight="1" spans="1:17">
      <c r="A222" s="31" t="s">
        <v>1179</v>
      </c>
      <c r="B222" s="33">
        <v>1</v>
      </c>
      <c r="C222" s="33" t="s">
        <v>282</v>
      </c>
      <c r="D222" s="33" t="s">
        <v>144</v>
      </c>
      <c r="E222" s="32">
        <v>50</v>
      </c>
      <c r="F222" s="31" t="s">
        <v>700</v>
      </c>
      <c r="G222" s="34" t="s">
        <v>559</v>
      </c>
      <c r="H222" s="33" t="s">
        <v>115</v>
      </c>
      <c r="I222" s="32">
        <f t="shared" ref="I222:I264" si="64">SUM(J222,N222,O222,P222)</f>
        <v>50</v>
      </c>
      <c r="J222" s="32">
        <f t="shared" ref="J222:J267" si="65">SUM(K222:M222)</f>
        <v>50</v>
      </c>
      <c r="K222" s="32">
        <v>50</v>
      </c>
      <c r="L222" s="32"/>
      <c r="M222" s="32"/>
      <c r="N222" s="32"/>
      <c r="O222" s="32"/>
      <c r="P222" s="32"/>
      <c r="Q222" s="33" t="s">
        <v>63</v>
      </c>
    </row>
    <row r="223" s="1" customFormat="1" ht="19" customHeight="1" spans="1:17">
      <c r="A223" s="26" t="s">
        <v>188</v>
      </c>
      <c r="B223" s="27">
        <f>B224+B226</f>
        <v>5</v>
      </c>
      <c r="C223" s="28"/>
      <c r="D223" s="28"/>
      <c r="E223" s="32">
        <f>E224+E226</f>
        <v>750</v>
      </c>
      <c r="F223" s="26"/>
      <c r="G223" s="44" t="s">
        <v>559</v>
      </c>
      <c r="H223" s="28" t="s">
        <v>24</v>
      </c>
      <c r="I223" s="27">
        <f t="shared" si="64"/>
        <v>300</v>
      </c>
      <c r="J223" s="27">
        <f t="shared" si="65"/>
        <v>300</v>
      </c>
      <c r="K223" s="27">
        <f t="shared" ref="K223:P223" si="66">K224+K226</f>
        <v>0</v>
      </c>
      <c r="L223" s="27">
        <f t="shared" si="66"/>
        <v>150</v>
      </c>
      <c r="M223" s="27">
        <f t="shared" si="66"/>
        <v>150</v>
      </c>
      <c r="N223" s="27">
        <f t="shared" si="66"/>
        <v>0</v>
      </c>
      <c r="O223" s="27">
        <f t="shared" si="66"/>
        <v>0</v>
      </c>
      <c r="P223" s="27">
        <f t="shared" si="66"/>
        <v>0</v>
      </c>
      <c r="Q223" s="28"/>
    </row>
    <row r="224" s="1" customFormat="1" customHeight="1" spans="1:17">
      <c r="A224" s="31" t="s">
        <v>189</v>
      </c>
      <c r="B224" s="32">
        <f>B225</f>
        <v>5</v>
      </c>
      <c r="C224" s="33"/>
      <c r="D224" s="33" t="s">
        <v>77</v>
      </c>
      <c r="E224" s="32">
        <f>E225</f>
        <v>750</v>
      </c>
      <c r="F224" s="31"/>
      <c r="G224" s="34" t="s">
        <v>559</v>
      </c>
      <c r="H224" s="33" t="s">
        <v>24</v>
      </c>
      <c r="I224" s="32">
        <f t="shared" si="64"/>
        <v>300</v>
      </c>
      <c r="J224" s="32">
        <f t="shared" si="65"/>
        <v>300</v>
      </c>
      <c r="K224" s="32">
        <f t="shared" ref="I224:P224" si="67">K225</f>
        <v>0</v>
      </c>
      <c r="L224" s="32">
        <f t="shared" si="67"/>
        <v>150</v>
      </c>
      <c r="M224" s="32">
        <f t="shared" si="67"/>
        <v>150</v>
      </c>
      <c r="N224" s="32">
        <f t="shared" si="67"/>
        <v>0</v>
      </c>
      <c r="O224" s="32">
        <f t="shared" si="67"/>
        <v>0</v>
      </c>
      <c r="P224" s="32">
        <f t="shared" si="67"/>
        <v>0</v>
      </c>
      <c r="Q224" s="33"/>
    </row>
    <row r="225" s="1" customFormat="1" ht="23" customHeight="1" spans="1:17">
      <c r="A225" s="31" t="s">
        <v>2866</v>
      </c>
      <c r="B225" s="33">
        <v>5</v>
      </c>
      <c r="C225" s="33" t="s">
        <v>282</v>
      </c>
      <c r="D225" s="33" t="s">
        <v>155</v>
      </c>
      <c r="E225" s="32">
        <v>750</v>
      </c>
      <c r="F225" s="31" t="s">
        <v>2867</v>
      </c>
      <c r="G225" s="34" t="s">
        <v>559</v>
      </c>
      <c r="H225" s="33" t="s">
        <v>115</v>
      </c>
      <c r="I225" s="32">
        <f t="shared" si="64"/>
        <v>300</v>
      </c>
      <c r="J225" s="32">
        <f t="shared" si="65"/>
        <v>300</v>
      </c>
      <c r="K225" s="32"/>
      <c r="L225" s="32">
        <v>150</v>
      </c>
      <c r="M225" s="32">
        <v>150</v>
      </c>
      <c r="N225" s="32"/>
      <c r="O225" s="32"/>
      <c r="P225" s="32"/>
      <c r="Q225" s="33" t="s">
        <v>191</v>
      </c>
    </row>
    <row r="226" s="1" customFormat="1" ht="23" customHeight="1" spans="1:17">
      <c r="A226" s="31" t="s">
        <v>192</v>
      </c>
      <c r="B226" s="33"/>
      <c r="C226" s="33"/>
      <c r="D226" s="33" t="s">
        <v>193</v>
      </c>
      <c r="E226" s="49"/>
      <c r="F226" s="31"/>
      <c r="G226" s="34"/>
      <c r="H226" s="33" t="s">
        <v>24</v>
      </c>
      <c r="I226" s="32">
        <f t="shared" si="64"/>
        <v>0</v>
      </c>
      <c r="J226" s="32">
        <f t="shared" si="65"/>
        <v>0</v>
      </c>
      <c r="K226" s="32"/>
      <c r="L226" s="32"/>
      <c r="M226" s="32"/>
      <c r="N226" s="32"/>
      <c r="O226" s="32"/>
      <c r="P226" s="32"/>
      <c r="Q226" s="33"/>
    </row>
    <row r="227" s="1" customFormat="1" ht="18" customHeight="1" spans="1:17">
      <c r="A227" s="50" t="s">
        <v>194</v>
      </c>
      <c r="B227" s="27">
        <f>B228</f>
        <v>4</v>
      </c>
      <c r="C227" s="28"/>
      <c r="D227" s="28"/>
      <c r="E227" s="33">
        <f>E228</f>
        <v>4</v>
      </c>
      <c r="F227" s="26"/>
      <c r="G227" s="44"/>
      <c r="H227" s="28" t="s">
        <v>24</v>
      </c>
      <c r="I227" s="27">
        <f t="shared" si="64"/>
        <v>2300</v>
      </c>
      <c r="J227" s="27">
        <f t="shared" si="65"/>
        <v>2300</v>
      </c>
      <c r="K227" s="27">
        <f t="shared" ref="I227:P227" si="68">K228</f>
        <v>2300</v>
      </c>
      <c r="L227" s="27">
        <f t="shared" si="68"/>
        <v>0</v>
      </c>
      <c r="M227" s="27">
        <f t="shared" si="68"/>
        <v>0</v>
      </c>
      <c r="N227" s="27">
        <f t="shared" si="68"/>
        <v>0</v>
      </c>
      <c r="O227" s="27">
        <f t="shared" si="68"/>
        <v>0</v>
      </c>
      <c r="P227" s="27">
        <f t="shared" si="68"/>
        <v>0</v>
      </c>
      <c r="Q227" s="28"/>
    </row>
    <row r="228" s="1" customFormat="1" ht="15" customHeight="1" spans="1:17">
      <c r="A228" s="31" t="s">
        <v>195</v>
      </c>
      <c r="B228" s="33">
        <v>4</v>
      </c>
      <c r="C228" s="33"/>
      <c r="D228" s="33" t="s">
        <v>77</v>
      </c>
      <c r="E228" s="33">
        <v>4</v>
      </c>
      <c r="F228" s="31" t="s">
        <v>2868</v>
      </c>
      <c r="G228" s="34" t="s">
        <v>559</v>
      </c>
      <c r="H228" s="33" t="s">
        <v>115</v>
      </c>
      <c r="I228" s="32">
        <f t="shared" si="64"/>
        <v>2300</v>
      </c>
      <c r="J228" s="32">
        <f t="shared" si="65"/>
        <v>2300</v>
      </c>
      <c r="K228" s="32">
        <v>2300</v>
      </c>
      <c r="L228" s="32"/>
      <c r="M228" s="32"/>
      <c r="N228" s="32"/>
      <c r="O228" s="32"/>
      <c r="P228" s="32"/>
      <c r="Q228" s="33" t="s">
        <v>58</v>
      </c>
    </row>
    <row r="229" s="1" customFormat="1" ht="15" customHeight="1" spans="1:17">
      <c r="A229" s="31" t="s">
        <v>197</v>
      </c>
      <c r="B229" s="33"/>
      <c r="C229" s="33"/>
      <c r="D229" s="33" t="s">
        <v>77</v>
      </c>
      <c r="E229" s="49"/>
      <c r="F229" s="31"/>
      <c r="G229" s="34"/>
      <c r="H229" s="33" t="s">
        <v>24</v>
      </c>
      <c r="I229" s="32">
        <f t="shared" si="64"/>
        <v>0</v>
      </c>
      <c r="J229" s="32">
        <f t="shared" si="65"/>
        <v>0</v>
      </c>
      <c r="K229" s="32"/>
      <c r="L229" s="32"/>
      <c r="M229" s="32"/>
      <c r="N229" s="32"/>
      <c r="O229" s="32"/>
      <c r="P229" s="32"/>
      <c r="Q229" s="33"/>
    </row>
    <row r="230" s="1" customFormat="1" ht="15" customHeight="1" spans="1:17">
      <c r="A230" s="31" t="s">
        <v>198</v>
      </c>
      <c r="B230" s="33"/>
      <c r="C230" s="33"/>
      <c r="D230" s="33" t="s">
        <v>77</v>
      </c>
      <c r="E230" s="49"/>
      <c r="F230" s="31"/>
      <c r="G230" s="34"/>
      <c r="H230" s="33" t="s">
        <v>24</v>
      </c>
      <c r="I230" s="32">
        <f t="shared" si="64"/>
        <v>0</v>
      </c>
      <c r="J230" s="32">
        <f t="shared" si="65"/>
        <v>0</v>
      </c>
      <c r="K230" s="32"/>
      <c r="L230" s="32"/>
      <c r="M230" s="32"/>
      <c r="N230" s="32"/>
      <c r="O230" s="32"/>
      <c r="P230" s="32"/>
      <c r="Q230" s="33"/>
    </row>
    <row r="231" s="1" customFormat="1" ht="15" customHeight="1" spans="1:17">
      <c r="A231" s="31" t="s">
        <v>199</v>
      </c>
      <c r="B231" s="33"/>
      <c r="C231" s="33"/>
      <c r="D231" s="33" t="s">
        <v>77</v>
      </c>
      <c r="E231" s="49"/>
      <c r="F231" s="31"/>
      <c r="G231" s="34"/>
      <c r="H231" s="33" t="s">
        <v>24</v>
      </c>
      <c r="I231" s="32">
        <f t="shared" si="64"/>
        <v>0</v>
      </c>
      <c r="J231" s="32">
        <f t="shared" si="65"/>
        <v>0</v>
      </c>
      <c r="K231" s="32"/>
      <c r="L231" s="32"/>
      <c r="M231" s="32"/>
      <c r="N231" s="32"/>
      <c r="O231" s="32"/>
      <c r="P231" s="32"/>
      <c r="Q231" s="33"/>
    </row>
    <row r="232" s="1" customFormat="1" ht="15" customHeight="1" spans="1:17">
      <c r="A232" s="31" t="s">
        <v>200</v>
      </c>
      <c r="B232" s="33"/>
      <c r="C232" s="33"/>
      <c r="D232" s="33" t="s">
        <v>77</v>
      </c>
      <c r="E232" s="49"/>
      <c r="F232" s="31"/>
      <c r="G232" s="34"/>
      <c r="H232" s="33" t="s">
        <v>24</v>
      </c>
      <c r="I232" s="32">
        <f t="shared" si="64"/>
        <v>0</v>
      </c>
      <c r="J232" s="32">
        <f t="shared" si="65"/>
        <v>0</v>
      </c>
      <c r="K232" s="32"/>
      <c r="L232" s="32"/>
      <c r="M232" s="32"/>
      <c r="N232" s="32"/>
      <c r="O232" s="32"/>
      <c r="P232" s="32"/>
      <c r="Q232" s="33"/>
    </row>
    <row r="233" s="1" customFormat="1" ht="15" customHeight="1" spans="1:17">
      <c r="A233" s="31" t="s">
        <v>201</v>
      </c>
      <c r="B233" s="33"/>
      <c r="C233" s="33"/>
      <c r="D233" s="33" t="s">
        <v>77</v>
      </c>
      <c r="E233" s="49"/>
      <c r="F233" s="31"/>
      <c r="G233" s="34"/>
      <c r="H233" s="33" t="s">
        <v>24</v>
      </c>
      <c r="I233" s="27">
        <f t="shared" si="64"/>
        <v>0</v>
      </c>
      <c r="J233" s="27">
        <f t="shared" si="65"/>
        <v>0</v>
      </c>
      <c r="K233" s="32"/>
      <c r="L233" s="32"/>
      <c r="M233" s="32"/>
      <c r="N233" s="32"/>
      <c r="O233" s="32"/>
      <c r="P233" s="32"/>
      <c r="Q233" s="33"/>
    </row>
    <row r="234" s="1" customFormat="1" ht="30" customHeight="1" spans="1:17">
      <c r="A234" s="26" t="s">
        <v>202</v>
      </c>
      <c r="B234" s="27">
        <f>B235+B274</f>
        <v>46</v>
      </c>
      <c r="C234" s="28"/>
      <c r="D234" s="28"/>
      <c r="E234" s="25" t="s">
        <v>24</v>
      </c>
      <c r="F234" s="26"/>
      <c r="G234" s="44" t="s">
        <v>559</v>
      </c>
      <c r="H234" s="28" t="s">
        <v>24</v>
      </c>
      <c r="I234" s="27">
        <f t="shared" si="64"/>
        <v>34467.433</v>
      </c>
      <c r="J234" s="27">
        <f t="shared" si="65"/>
        <v>17957.893</v>
      </c>
      <c r="K234" s="27">
        <f t="shared" ref="K234:P234" si="69">K235+K274</f>
        <v>5251.586</v>
      </c>
      <c r="L234" s="27">
        <f t="shared" si="69"/>
        <v>6968.512</v>
      </c>
      <c r="M234" s="27">
        <f t="shared" si="69"/>
        <v>5737.795</v>
      </c>
      <c r="N234" s="27">
        <f t="shared" si="69"/>
        <v>16509.54</v>
      </c>
      <c r="O234" s="27">
        <f t="shared" si="69"/>
        <v>0</v>
      </c>
      <c r="P234" s="27">
        <f t="shared" si="69"/>
        <v>0</v>
      </c>
      <c r="Q234" s="28"/>
    </row>
    <row r="235" s="1" customFormat="1" ht="24" customHeight="1" spans="1:17">
      <c r="A235" s="31" t="s">
        <v>203</v>
      </c>
      <c r="B235" s="32">
        <f>SUM(B236,B248,B252,B254,B255,B267)</f>
        <v>46</v>
      </c>
      <c r="C235" s="33"/>
      <c r="D235" s="33"/>
      <c r="E235" s="25" t="s">
        <v>24</v>
      </c>
      <c r="F235" s="31"/>
      <c r="G235" s="34" t="s">
        <v>559</v>
      </c>
      <c r="H235" s="33" t="s">
        <v>24</v>
      </c>
      <c r="I235" s="32">
        <f t="shared" si="64"/>
        <v>21088.124</v>
      </c>
      <c r="J235" s="32">
        <f t="shared" si="65"/>
        <v>4578.584</v>
      </c>
      <c r="K235" s="32">
        <f t="shared" ref="K235:P235" si="70">K236+K248+K252+K254+K255+K267</f>
        <v>1821.134</v>
      </c>
      <c r="L235" s="32">
        <f t="shared" si="70"/>
        <v>1857</v>
      </c>
      <c r="M235" s="32">
        <f t="shared" si="70"/>
        <v>900.45</v>
      </c>
      <c r="N235" s="32">
        <f t="shared" si="70"/>
        <v>16509.54</v>
      </c>
      <c r="O235" s="32">
        <f t="shared" si="70"/>
        <v>0</v>
      </c>
      <c r="P235" s="32">
        <f t="shared" si="70"/>
        <v>0</v>
      </c>
      <c r="Q235" s="33"/>
    </row>
    <row r="236" s="1" customFormat="1" ht="19" customHeight="1" spans="1:17">
      <c r="A236" s="31" t="s">
        <v>204</v>
      </c>
      <c r="B236" s="32">
        <f>B237+B242+B243+B244+B245+B247</f>
        <v>9</v>
      </c>
      <c r="C236" s="33"/>
      <c r="D236" s="33"/>
      <c r="E236" s="32">
        <f>E237+E242+E243+E244+E245+E247</f>
        <v>37.7</v>
      </c>
      <c r="F236" s="31"/>
      <c r="G236" s="34" t="s">
        <v>559</v>
      </c>
      <c r="H236" s="33" t="s">
        <v>24</v>
      </c>
      <c r="I236" s="32">
        <f t="shared" si="64"/>
        <v>668</v>
      </c>
      <c r="J236" s="32">
        <f t="shared" si="65"/>
        <v>668</v>
      </c>
      <c r="K236" s="32">
        <f t="shared" ref="K236:P236" si="71">K237+K242+K243+K244+K245+K247</f>
        <v>80</v>
      </c>
      <c r="L236" s="32">
        <f t="shared" si="71"/>
        <v>20</v>
      </c>
      <c r="M236" s="32">
        <f t="shared" si="71"/>
        <v>568</v>
      </c>
      <c r="N236" s="32">
        <f t="shared" si="71"/>
        <v>0</v>
      </c>
      <c r="O236" s="32">
        <f t="shared" si="71"/>
        <v>0</v>
      </c>
      <c r="P236" s="32">
        <f t="shared" si="71"/>
        <v>0</v>
      </c>
      <c r="Q236" s="33"/>
    </row>
    <row r="237" s="1" customFormat="1" ht="22" customHeight="1" spans="1:17">
      <c r="A237" s="31" t="s">
        <v>207</v>
      </c>
      <c r="B237" s="32">
        <f>B238+B239+B240+B241</f>
        <v>4</v>
      </c>
      <c r="C237" s="33" t="s">
        <v>282</v>
      </c>
      <c r="D237" s="33" t="s">
        <v>205</v>
      </c>
      <c r="E237" s="32">
        <f>E238+E239+E240+E241</f>
        <v>17.7</v>
      </c>
      <c r="F237" s="31" t="s">
        <v>2869</v>
      </c>
      <c r="G237" s="34" t="s">
        <v>559</v>
      </c>
      <c r="H237" s="33" t="s">
        <v>115</v>
      </c>
      <c r="I237" s="32">
        <f t="shared" si="64"/>
        <v>568</v>
      </c>
      <c r="J237" s="32">
        <f t="shared" si="65"/>
        <v>568</v>
      </c>
      <c r="K237" s="32">
        <f t="shared" ref="K237:P237" si="72">K238+K239+K240+K241</f>
        <v>0</v>
      </c>
      <c r="L237" s="32">
        <f t="shared" si="72"/>
        <v>0</v>
      </c>
      <c r="M237" s="32">
        <f t="shared" si="72"/>
        <v>568</v>
      </c>
      <c r="N237" s="32">
        <f t="shared" si="72"/>
        <v>0</v>
      </c>
      <c r="O237" s="32">
        <f t="shared" si="72"/>
        <v>0</v>
      </c>
      <c r="P237" s="32">
        <f t="shared" si="72"/>
        <v>0</v>
      </c>
      <c r="Q237" s="33" t="s">
        <v>206</v>
      </c>
    </row>
    <row r="238" s="1" customFormat="1" ht="31" customHeight="1" spans="1:17">
      <c r="A238" s="31" t="s">
        <v>2870</v>
      </c>
      <c r="B238" s="33">
        <v>1</v>
      </c>
      <c r="C238" s="33" t="s">
        <v>282</v>
      </c>
      <c r="D238" s="33" t="s">
        <v>205</v>
      </c>
      <c r="E238" s="32">
        <v>6.5</v>
      </c>
      <c r="F238" s="31" t="s">
        <v>503</v>
      </c>
      <c r="G238" s="34" t="s">
        <v>559</v>
      </c>
      <c r="H238" s="33" t="s">
        <v>115</v>
      </c>
      <c r="I238" s="32">
        <f t="shared" si="64"/>
        <v>112</v>
      </c>
      <c r="J238" s="32">
        <f t="shared" si="65"/>
        <v>112</v>
      </c>
      <c r="K238" s="32"/>
      <c r="L238" s="32"/>
      <c r="M238" s="32">
        <v>112</v>
      </c>
      <c r="N238" s="32"/>
      <c r="O238" s="32"/>
      <c r="P238" s="32"/>
      <c r="Q238" s="33" t="s">
        <v>206</v>
      </c>
    </row>
    <row r="239" s="1" customFormat="1" ht="32" customHeight="1" spans="1:17">
      <c r="A239" s="31" t="s">
        <v>2871</v>
      </c>
      <c r="B239" s="33">
        <v>1</v>
      </c>
      <c r="C239" s="33" t="s">
        <v>282</v>
      </c>
      <c r="D239" s="33" t="s">
        <v>205</v>
      </c>
      <c r="E239" s="32">
        <v>1.8</v>
      </c>
      <c r="F239" s="31" t="s">
        <v>503</v>
      </c>
      <c r="G239" s="34" t="s">
        <v>559</v>
      </c>
      <c r="H239" s="33" t="s">
        <v>115</v>
      </c>
      <c r="I239" s="32">
        <f t="shared" si="64"/>
        <v>84</v>
      </c>
      <c r="J239" s="32">
        <f t="shared" si="65"/>
        <v>84</v>
      </c>
      <c r="K239" s="32"/>
      <c r="L239" s="32"/>
      <c r="M239" s="32">
        <v>84</v>
      </c>
      <c r="N239" s="32"/>
      <c r="O239" s="32"/>
      <c r="P239" s="32"/>
      <c r="Q239" s="33" t="s">
        <v>206</v>
      </c>
    </row>
    <row r="240" s="1" customFormat="1" ht="35" customHeight="1" spans="1:17">
      <c r="A240" s="31" t="s">
        <v>2872</v>
      </c>
      <c r="B240" s="33">
        <v>1</v>
      </c>
      <c r="C240" s="33" t="s">
        <v>282</v>
      </c>
      <c r="D240" s="33" t="s">
        <v>205</v>
      </c>
      <c r="E240" s="32">
        <v>5.4</v>
      </c>
      <c r="F240" s="31" t="s">
        <v>503</v>
      </c>
      <c r="G240" s="34" t="s">
        <v>559</v>
      </c>
      <c r="H240" s="33" t="s">
        <v>115</v>
      </c>
      <c r="I240" s="32">
        <f t="shared" si="64"/>
        <v>232</v>
      </c>
      <c r="J240" s="32">
        <f t="shared" si="65"/>
        <v>232</v>
      </c>
      <c r="K240" s="32"/>
      <c r="L240" s="32"/>
      <c r="M240" s="32">
        <v>232</v>
      </c>
      <c r="N240" s="32"/>
      <c r="O240" s="32"/>
      <c r="P240" s="32"/>
      <c r="Q240" s="33" t="s">
        <v>206</v>
      </c>
    </row>
    <row r="241" s="1" customFormat="1" ht="33" customHeight="1" spans="1:17">
      <c r="A241" s="31" t="s">
        <v>2873</v>
      </c>
      <c r="B241" s="33">
        <v>1</v>
      </c>
      <c r="C241" s="33" t="s">
        <v>282</v>
      </c>
      <c r="D241" s="33" t="s">
        <v>205</v>
      </c>
      <c r="E241" s="32">
        <v>4</v>
      </c>
      <c r="F241" s="31" t="s">
        <v>503</v>
      </c>
      <c r="G241" s="34" t="s">
        <v>559</v>
      </c>
      <c r="H241" s="33" t="s">
        <v>115</v>
      </c>
      <c r="I241" s="32">
        <f t="shared" si="64"/>
        <v>140</v>
      </c>
      <c r="J241" s="32">
        <f t="shared" si="65"/>
        <v>140</v>
      </c>
      <c r="K241" s="32"/>
      <c r="L241" s="32"/>
      <c r="M241" s="32">
        <v>140</v>
      </c>
      <c r="N241" s="32"/>
      <c r="O241" s="32"/>
      <c r="P241" s="32"/>
      <c r="Q241" s="33" t="s">
        <v>206</v>
      </c>
    </row>
    <row r="242" s="1" customFormat="1" ht="13" customHeight="1" spans="1:17">
      <c r="A242" s="31" t="s">
        <v>209</v>
      </c>
      <c r="B242" s="33"/>
      <c r="C242" s="33"/>
      <c r="D242" s="33" t="s">
        <v>205</v>
      </c>
      <c r="E242" s="32"/>
      <c r="F242" s="31"/>
      <c r="G242" s="34"/>
      <c r="H242" s="33" t="s">
        <v>24</v>
      </c>
      <c r="I242" s="32">
        <f t="shared" si="64"/>
        <v>0</v>
      </c>
      <c r="J242" s="32">
        <f t="shared" si="65"/>
        <v>0</v>
      </c>
      <c r="K242" s="32"/>
      <c r="L242" s="32"/>
      <c r="M242" s="32"/>
      <c r="N242" s="32"/>
      <c r="O242" s="32"/>
      <c r="P242" s="32"/>
      <c r="Q242" s="33"/>
    </row>
    <row r="243" s="1" customFormat="1" ht="13" customHeight="1" spans="1:17">
      <c r="A243" s="31" t="s">
        <v>211</v>
      </c>
      <c r="B243" s="33"/>
      <c r="C243" s="33"/>
      <c r="D243" s="33" t="s">
        <v>205</v>
      </c>
      <c r="E243" s="32"/>
      <c r="F243" s="31"/>
      <c r="G243" s="34"/>
      <c r="H243" s="33" t="s">
        <v>24</v>
      </c>
      <c r="I243" s="32">
        <f t="shared" si="64"/>
        <v>0</v>
      </c>
      <c r="J243" s="32">
        <f t="shared" si="65"/>
        <v>0</v>
      </c>
      <c r="K243" s="32"/>
      <c r="L243" s="32"/>
      <c r="M243" s="32"/>
      <c r="N243" s="32"/>
      <c r="O243" s="32"/>
      <c r="P243" s="32"/>
      <c r="Q243" s="33"/>
    </row>
    <row r="244" s="1" customFormat="1" ht="19" spans="1:17">
      <c r="A244" s="31" t="s">
        <v>212</v>
      </c>
      <c r="B244" s="33"/>
      <c r="C244" s="33"/>
      <c r="D244" s="33" t="s">
        <v>205</v>
      </c>
      <c r="E244" s="32"/>
      <c r="F244" s="31"/>
      <c r="G244" s="34"/>
      <c r="H244" s="33" t="s">
        <v>24</v>
      </c>
      <c r="I244" s="32">
        <f t="shared" si="64"/>
        <v>0</v>
      </c>
      <c r="J244" s="32">
        <f t="shared" si="65"/>
        <v>0</v>
      </c>
      <c r="K244" s="32"/>
      <c r="L244" s="32"/>
      <c r="M244" s="32"/>
      <c r="N244" s="32"/>
      <c r="O244" s="32"/>
      <c r="P244" s="32"/>
      <c r="Q244" s="33"/>
    </row>
    <row r="245" s="1" customFormat="1" ht="9.5" spans="1:17">
      <c r="A245" s="31" t="s">
        <v>213</v>
      </c>
      <c r="B245" s="32">
        <f>B246</f>
        <v>5</v>
      </c>
      <c r="C245" s="33"/>
      <c r="D245" s="33" t="s">
        <v>205</v>
      </c>
      <c r="E245" s="32">
        <f>E246</f>
        <v>20</v>
      </c>
      <c r="F245" s="31"/>
      <c r="G245" s="34"/>
      <c r="H245" s="33" t="s">
        <v>24</v>
      </c>
      <c r="I245" s="32">
        <f t="shared" si="64"/>
        <v>100</v>
      </c>
      <c r="J245" s="32">
        <f t="shared" si="65"/>
        <v>100</v>
      </c>
      <c r="K245" s="32">
        <f t="shared" ref="I245:P245" si="73">K246</f>
        <v>80</v>
      </c>
      <c r="L245" s="32">
        <f t="shared" si="73"/>
        <v>20</v>
      </c>
      <c r="M245" s="32">
        <f t="shared" si="73"/>
        <v>0</v>
      </c>
      <c r="N245" s="32">
        <f t="shared" si="73"/>
        <v>0</v>
      </c>
      <c r="O245" s="32">
        <f t="shared" si="73"/>
        <v>0</v>
      </c>
      <c r="P245" s="32">
        <f t="shared" si="73"/>
        <v>0</v>
      </c>
      <c r="Q245" s="33"/>
    </row>
    <row r="246" s="1" customFormat="1" ht="19" spans="1:17">
      <c r="A246" s="31" t="s">
        <v>1262</v>
      </c>
      <c r="B246" s="33">
        <v>5</v>
      </c>
      <c r="C246" s="33" t="s">
        <v>306</v>
      </c>
      <c r="D246" s="33" t="s">
        <v>205</v>
      </c>
      <c r="E246" s="32">
        <v>20</v>
      </c>
      <c r="F246" s="31" t="s">
        <v>512</v>
      </c>
      <c r="G246" s="34" t="s">
        <v>559</v>
      </c>
      <c r="H246" s="33" t="s">
        <v>115</v>
      </c>
      <c r="I246" s="32">
        <f t="shared" si="64"/>
        <v>100</v>
      </c>
      <c r="J246" s="32">
        <f t="shared" si="65"/>
        <v>100</v>
      </c>
      <c r="K246" s="32">
        <v>80</v>
      </c>
      <c r="L246" s="32">
        <v>20</v>
      </c>
      <c r="M246" s="32"/>
      <c r="N246" s="32"/>
      <c r="O246" s="32"/>
      <c r="P246" s="32"/>
      <c r="Q246" s="33" t="s">
        <v>513</v>
      </c>
    </row>
    <row r="247" s="1" customFormat="1" customHeight="1" spans="1:17">
      <c r="A247" s="31" t="s">
        <v>215</v>
      </c>
      <c r="B247" s="33"/>
      <c r="C247" s="33"/>
      <c r="D247" s="33" t="s">
        <v>205</v>
      </c>
      <c r="E247" s="32"/>
      <c r="F247" s="31"/>
      <c r="G247" s="34"/>
      <c r="H247" s="33" t="s">
        <v>24</v>
      </c>
      <c r="I247" s="32">
        <f t="shared" si="64"/>
        <v>0</v>
      </c>
      <c r="J247" s="32">
        <f t="shared" si="65"/>
        <v>0</v>
      </c>
      <c r="K247" s="32"/>
      <c r="L247" s="32"/>
      <c r="M247" s="32"/>
      <c r="N247" s="32"/>
      <c r="O247" s="32"/>
      <c r="P247" s="32"/>
      <c r="Q247" s="33"/>
    </row>
    <row r="248" s="1" customFormat="1" customHeight="1" spans="1:17">
      <c r="A248" s="31" t="s">
        <v>217</v>
      </c>
      <c r="B248" s="32">
        <f>B249+B250+B251</f>
        <v>0</v>
      </c>
      <c r="C248" s="33"/>
      <c r="D248" s="33"/>
      <c r="E248" s="32">
        <f>E249+E250+E251</f>
        <v>0</v>
      </c>
      <c r="F248" s="31"/>
      <c r="G248" s="34"/>
      <c r="H248" s="33" t="s">
        <v>24</v>
      </c>
      <c r="I248" s="32">
        <f t="shared" si="64"/>
        <v>0</v>
      </c>
      <c r="J248" s="32">
        <f t="shared" si="65"/>
        <v>0</v>
      </c>
      <c r="K248" s="32">
        <f t="shared" ref="I248:P248" si="74">K249+K250+K251</f>
        <v>0</v>
      </c>
      <c r="L248" s="32">
        <f t="shared" si="74"/>
        <v>0</v>
      </c>
      <c r="M248" s="32">
        <f t="shared" si="74"/>
        <v>0</v>
      </c>
      <c r="N248" s="32">
        <f t="shared" si="74"/>
        <v>0</v>
      </c>
      <c r="O248" s="32">
        <f t="shared" si="74"/>
        <v>0</v>
      </c>
      <c r="P248" s="32">
        <f t="shared" si="74"/>
        <v>0</v>
      </c>
      <c r="Q248" s="33"/>
    </row>
    <row r="249" s="1" customFormat="1" customHeight="1" spans="1:17">
      <c r="A249" s="31" t="s">
        <v>218</v>
      </c>
      <c r="B249" s="33"/>
      <c r="C249" s="33"/>
      <c r="D249" s="33" t="s">
        <v>77</v>
      </c>
      <c r="E249" s="32"/>
      <c r="F249" s="31"/>
      <c r="G249" s="34"/>
      <c r="H249" s="33" t="s">
        <v>24</v>
      </c>
      <c r="I249" s="32">
        <f t="shared" si="64"/>
        <v>0</v>
      </c>
      <c r="J249" s="32">
        <f t="shared" si="65"/>
        <v>0</v>
      </c>
      <c r="K249" s="32"/>
      <c r="L249" s="32"/>
      <c r="M249" s="32"/>
      <c r="N249" s="32"/>
      <c r="O249" s="32"/>
      <c r="P249" s="32"/>
      <c r="Q249" s="33"/>
    </row>
    <row r="250" s="1" customFormat="1" customHeight="1" spans="1:17">
      <c r="A250" s="31" t="s">
        <v>220</v>
      </c>
      <c r="B250" s="33"/>
      <c r="C250" s="33"/>
      <c r="D250" s="33" t="s">
        <v>77</v>
      </c>
      <c r="E250" s="32"/>
      <c r="F250" s="31"/>
      <c r="G250" s="34"/>
      <c r="H250" s="33" t="s">
        <v>24</v>
      </c>
      <c r="I250" s="32">
        <f t="shared" si="64"/>
        <v>0</v>
      </c>
      <c r="J250" s="32">
        <f t="shared" si="65"/>
        <v>0</v>
      </c>
      <c r="K250" s="32"/>
      <c r="L250" s="32"/>
      <c r="M250" s="32"/>
      <c r="N250" s="32"/>
      <c r="O250" s="32"/>
      <c r="P250" s="32"/>
      <c r="Q250" s="33"/>
    </row>
    <row r="251" s="1" customFormat="1" customHeight="1" spans="1:17">
      <c r="A251" s="31" t="s">
        <v>222</v>
      </c>
      <c r="B251" s="33"/>
      <c r="C251" s="33"/>
      <c r="D251" s="33" t="s">
        <v>77</v>
      </c>
      <c r="E251" s="32"/>
      <c r="F251" s="31"/>
      <c r="G251" s="34"/>
      <c r="H251" s="33" t="s">
        <v>24</v>
      </c>
      <c r="I251" s="32">
        <f t="shared" si="64"/>
        <v>0</v>
      </c>
      <c r="J251" s="32">
        <f t="shared" si="65"/>
        <v>0</v>
      </c>
      <c r="K251" s="32"/>
      <c r="L251" s="32"/>
      <c r="M251" s="32"/>
      <c r="N251" s="32"/>
      <c r="O251" s="32"/>
      <c r="P251" s="32"/>
      <c r="Q251" s="33"/>
    </row>
    <row r="252" s="1" customFormat="1" customHeight="1" spans="1:17">
      <c r="A252" s="31" t="s">
        <v>223</v>
      </c>
      <c r="B252" s="32">
        <f>B253</f>
        <v>1</v>
      </c>
      <c r="C252" s="33"/>
      <c r="D252" s="33" t="s">
        <v>77</v>
      </c>
      <c r="E252" s="32">
        <f>E253</f>
        <v>24</v>
      </c>
      <c r="F252" s="31"/>
      <c r="G252" s="34" t="s">
        <v>559</v>
      </c>
      <c r="H252" s="33" t="s">
        <v>24</v>
      </c>
      <c r="I252" s="32">
        <f t="shared" si="64"/>
        <v>1630.674</v>
      </c>
      <c r="J252" s="32">
        <f t="shared" si="65"/>
        <v>326.134</v>
      </c>
      <c r="K252" s="32">
        <f t="shared" ref="K252:P252" si="75">K253</f>
        <v>326.134</v>
      </c>
      <c r="L252" s="32">
        <f t="shared" si="75"/>
        <v>0</v>
      </c>
      <c r="M252" s="32">
        <f t="shared" si="75"/>
        <v>0</v>
      </c>
      <c r="N252" s="32">
        <f t="shared" si="75"/>
        <v>1304.54</v>
      </c>
      <c r="O252" s="32">
        <f t="shared" si="75"/>
        <v>0</v>
      </c>
      <c r="P252" s="32">
        <f t="shared" si="75"/>
        <v>0</v>
      </c>
      <c r="Q252" s="33"/>
    </row>
    <row r="253" s="1" customFormat="1" ht="47" customHeight="1" spans="1:17">
      <c r="A253" s="31" t="s">
        <v>2874</v>
      </c>
      <c r="B253" s="33">
        <v>1</v>
      </c>
      <c r="C253" s="33" t="s">
        <v>306</v>
      </c>
      <c r="D253" s="33" t="s">
        <v>77</v>
      </c>
      <c r="E253" s="32">
        <v>24</v>
      </c>
      <c r="F253" s="31" t="s">
        <v>2875</v>
      </c>
      <c r="G253" s="34" t="s">
        <v>559</v>
      </c>
      <c r="H253" s="33" t="s">
        <v>115</v>
      </c>
      <c r="I253" s="32">
        <f t="shared" si="64"/>
        <v>1630.674</v>
      </c>
      <c r="J253" s="32">
        <f t="shared" si="65"/>
        <v>326.134</v>
      </c>
      <c r="K253" s="32">
        <v>326.134</v>
      </c>
      <c r="L253" s="32">
        <v>0</v>
      </c>
      <c r="M253" s="32">
        <v>0</v>
      </c>
      <c r="N253" s="32">
        <v>1304.54</v>
      </c>
      <c r="O253" s="32">
        <v>0</v>
      </c>
      <c r="P253" s="32">
        <v>0</v>
      </c>
      <c r="Q253" s="33" t="s">
        <v>225</v>
      </c>
    </row>
    <row r="254" s="1" customFormat="1" ht="57" customHeight="1" spans="1:17">
      <c r="A254" s="31" t="s">
        <v>226</v>
      </c>
      <c r="B254" s="33">
        <v>6</v>
      </c>
      <c r="C254" s="33"/>
      <c r="D254" s="33" t="s">
        <v>77</v>
      </c>
      <c r="E254" s="49"/>
      <c r="F254" s="31" t="s">
        <v>227</v>
      </c>
      <c r="G254" s="34" t="s">
        <v>559</v>
      </c>
      <c r="H254" s="33" t="s">
        <v>115</v>
      </c>
      <c r="I254" s="32">
        <f t="shared" si="64"/>
        <v>15205</v>
      </c>
      <c r="J254" s="32">
        <f t="shared" si="65"/>
        <v>0</v>
      </c>
      <c r="K254" s="32"/>
      <c r="L254" s="32"/>
      <c r="M254" s="32"/>
      <c r="N254" s="32">
        <v>15205</v>
      </c>
      <c r="O254" s="32"/>
      <c r="P254" s="32"/>
      <c r="Q254" s="33" t="s">
        <v>116</v>
      </c>
    </row>
    <row r="255" s="1" customFormat="1" ht="13" customHeight="1" spans="1:17">
      <c r="A255" s="31" t="s">
        <v>228</v>
      </c>
      <c r="B255" s="32">
        <f>B256+B257</f>
        <v>28</v>
      </c>
      <c r="C255" s="33"/>
      <c r="D255" s="33"/>
      <c r="E255" s="25" t="s">
        <v>24</v>
      </c>
      <c r="F255" s="31"/>
      <c r="G255" s="34" t="s">
        <v>559</v>
      </c>
      <c r="H255" s="33" t="s">
        <v>24</v>
      </c>
      <c r="I255" s="32">
        <f t="shared" si="64"/>
        <v>3410.45</v>
      </c>
      <c r="J255" s="32">
        <f t="shared" si="65"/>
        <v>3410.45</v>
      </c>
      <c r="K255" s="32">
        <f t="shared" ref="I255:P255" si="76">K256+K257</f>
        <v>1305</v>
      </c>
      <c r="L255" s="32">
        <f t="shared" si="76"/>
        <v>1797</v>
      </c>
      <c r="M255" s="32">
        <f t="shared" si="76"/>
        <v>308.45</v>
      </c>
      <c r="N255" s="32">
        <f t="shared" si="76"/>
        <v>0</v>
      </c>
      <c r="O255" s="32">
        <f t="shared" si="76"/>
        <v>0</v>
      </c>
      <c r="P255" s="32">
        <f t="shared" si="76"/>
        <v>0</v>
      </c>
      <c r="Q255" s="33"/>
    </row>
    <row r="256" s="1" customFormat="1" ht="13" customHeight="1" spans="1:17">
      <c r="A256" s="31" t="s">
        <v>229</v>
      </c>
      <c r="B256" s="33"/>
      <c r="C256" s="33"/>
      <c r="D256" s="33" t="s">
        <v>30</v>
      </c>
      <c r="E256" s="49"/>
      <c r="F256" s="31"/>
      <c r="G256" s="34"/>
      <c r="H256" s="33" t="s">
        <v>24</v>
      </c>
      <c r="I256" s="32">
        <f t="shared" si="64"/>
        <v>0</v>
      </c>
      <c r="J256" s="32">
        <f t="shared" si="65"/>
        <v>0</v>
      </c>
      <c r="K256" s="32"/>
      <c r="L256" s="32"/>
      <c r="M256" s="32"/>
      <c r="N256" s="32"/>
      <c r="O256" s="32"/>
      <c r="P256" s="32"/>
      <c r="Q256" s="33"/>
    </row>
    <row r="257" s="1" customFormat="1" ht="13" customHeight="1" spans="1:17">
      <c r="A257" s="31" t="s">
        <v>232</v>
      </c>
      <c r="B257" s="32">
        <f>B258+B259</f>
        <v>28</v>
      </c>
      <c r="C257" s="33"/>
      <c r="D257" s="33" t="s">
        <v>77</v>
      </c>
      <c r="E257" s="49"/>
      <c r="F257" s="31"/>
      <c r="G257" s="34" t="s">
        <v>559</v>
      </c>
      <c r="H257" s="33" t="s">
        <v>24</v>
      </c>
      <c r="I257" s="32">
        <f t="shared" si="64"/>
        <v>3410.45</v>
      </c>
      <c r="J257" s="32">
        <f t="shared" si="65"/>
        <v>3410.45</v>
      </c>
      <c r="K257" s="32">
        <f t="shared" ref="K257:P257" si="77">K258+K259</f>
        <v>1305</v>
      </c>
      <c r="L257" s="32">
        <f t="shared" si="77"/>
        <v>1797</v>
      </c>
      <c r="M257" s="32">
        <f t="shared" si="77"/>
        <v>308.45</v>
      </c>
      <c r="N257" s="32">
        <f t="shared" si="77"/>
        <v>0</v>
      </c>
      <c r="O257" s="32">
        <f t="shared" si="77"/>
        <v>0</v>
      </c>
      <c r="P257" s="32">
        <f t="shared" si="77"/>
        <v>0</v>
      </c>
      <c r="Q257" s="33"/>
    </row>
    <row r="258" s="1" customFormat="1" ht="20" customHeight="1" spans="1:17">
      <c r="A258" s="31" t="s">
        <v>233</v>
      </c>
      <c r="B258" s="33"/>
      <c r="C258" s="33"/>
      <c r="D258" s="33" t="s">
        <v>77</v>
      </c>
      <c r="E258" s="49"/>
      <c r="F258" s="31"/>
      <c r="G258" s="34"/>
      <c r="H258" s="33" t="s">
        <v>24</v>
      </c>
      <c r="I258" s="32">
        <f t="shared" si="64"/>
        <v>0</v>
      </c>
      <c r="J258" s="32">
        <f t="shared" si="65"/>
        <v>0</v>
      </c>
      <c r="K258" s="32"/>
      <c r="L258" s="32"/>
      <c r="M258" s="32"/>
      <c r="N258" s="32"/>
      <c r="O258" s="32"/>
      <c r="P258" s="32"/>
      <c r="Q258" s="33"/>
    </row>
    <row r="259" s="1" customFormat="1" ht="16" customHeight="1" spans="1:17">
      <c r="A259" s="31" t="s">
        <v>235</v>
      </c>
      <c r="B259" s="32">
        <f>SUM(B260:B266)</f>
        <v>28</v>
      </c>
      <c r="C259" s="33"/>
      <c r="D259" s="33" t="s">
        <v>77</v>
      </c>
      <c r="E259" s="49"/>
      <c r="F259" s="31"/>
      <c r="G259" s="34"/>
      <c r="H259" s="33" t="s">
        <v>24</v>
      </c>
      <c r="I259" s="32">
        <f t="shared" si="64"/>
        <v>3410.45</v>
      </c>
      <c r="J259" s="32">
        <f t="shared" si="65"/>
        <v>3410.45</v>
      </c>
      <c r="K259" s="32">
        <f t="shared" ref="K259:P259" si="78">SUM(K260:K266)</f>
        <v>1305</v>
      </c>
      <c r="L259" s="32">
        <f t="shared" si="78"/>
        <v>1797</v>
      </c>
      <c r="M259" s="32">
        <f t="shared" si="78"/>
        <v>308.45</v>
      </c>
      <c r="N259" s="32">
        <f t="shared" si="78"/>
        <v>0</v>
      </c>
      <c r="O259" s="32">
        <f t="shared" si="78"/>
        <v>0</v>
      </c>
      <c r="P259" s="32">
        <f t="shared" si="78"/>
        <v>0</v>
      </c>
      <c r="Q259" s="33"/>
    </row>
    <row r="260" s="1" customFormat="1" ht="16" customHeight="1" spans="1:17">
      <c r="A260" s="31" t="s">
        <v>2078</v>
      </c>
      <c r="B260" s="33">
        <v>20</v>
      </c>
      <c r="C260" s="33" t="s">
        <v>282</v>
      </c>
      <c r="D260" s="33" t="s">
        <v>77</v>
      </c>
      <c r="E260" s="49"/>
      <c r="F260" s="53" t="s">
        <v>2876</v>
      </c>
      <c r="G260" s="34">
        <v>2020</v>
      </c>
      <c r="H260" s="33" t="s">
        <v>115</v>
      </c>
      <c r="I260" s="32">
        <f t="shared" si="64"/>
        <v>400</v>
      </c>
      <c r="J260" s="32">
        <f t="shared" si="65"/>
        <v>400</v>
      </c>
      <c r="K260" s="32">
        <v>400</v>
      </c>
      <c r="L260" s="32"/>
      <c r="M260" s="32"/>
      <c r="N260" s="32"/>
      <c r="O260" s="32"/>
      <c r="P260" s="32"/>
      <c r="Q260" s="33" t="s">
        <v>544</v>
      </c>
    </row>
    <row r="261" s="1" customFormat="1" ht="23" customHeight="1" spans="1:17">
      <c r="A261" s="31" t="s">
        <v>2081</v>
      </c>
      <c r="B261" s="33">
        <v>1</v>
      </c>
      <c r="C261" s="33" t="s">
        <v>282</v>
      </c>
      <c r="D261" s="33" t="s">
        <v>77</v>
      </c>
      <c r="E261" s="49"/>
      <c r="F261" s="53" t="s">
        <v>2877</v>
      </c>
      <c r="G261" s="34">
        <v>2020</v>
      </c>
      <c r="H261" s="33" t="s">
        <v>115</v>
      </c>
      <c r="I261" s="32">
        <f t="shared" si="64"/>
        <v>300</v>
      </c>
      <c r="J261" s="32">
        <f t="shared" si="65"/>
        <v>300</v>
      </c>
      <c r="K261" s="32">
        <v>300</v>
      </c>
      <c r="L261" s="32"/>
      <c r="M261" s="32"/>
      <c r="N261" s="32"/>
      <c r="O261" s="32"/>
      <c r="P261" s="32"/>
      <c r="Q261" s="33" t="s">
        <v>544</v>
      </c>
    </row>
    <row r="262" s="1" customFormat="1" ht="19" spans="1:17">
      <c r="A262" s="31" t="s">
        <v>2084</v>
      </c>
      <c r="B262" s="33">
        <v>1</v>
      </c>
      <c r="C262" s="33" t="s">
        <v>282</v>
      </c>
      <c r="D262" s="33" t="s">
        <v>77</v>
      </c>
      <c r="E262" s="49"/>
      <c r="F262" s="53" t="s">
        <v>2878</v>
      </c>
      <c r="G262" s="34">
        <v>2020</v>
      </c>
      <c r="H262" s="33" t="s">
        <v>115</v>
      </c>
      <c r="I262" s="32">
        <f t="shared" si="64"/>
        <v>500</v>
      </c>
      <c r="J262" s="32">
        <f t="shared" si="65"/>
        <v>500</v>
      </c>
      <c r="K262" s="32">
        <v>500</v>
      </c>
      <c r="L262" s="32"/>
      <c r="M262" s="32"/>
      <c r="N262" s="32"/>
      <c r="O262" s="32"/>
      <c r="P262" s="32"/>
      <c r="Q262" s="33" t="s">
        <v>544</v>
      </c>
    </row>
    <row r="263" s="1" customFormat="1" ht="17" customHeight="1" spans="1:17">
      <c r="A263" s="31" t="s">
        <v>2737</v>
      </c>
      <c r="B263" s="33">
        <v>1</v>
      </c>
      <c r="C263" s="33" t="s">
        <v>282</v>
      </c>
      <c r="D263" s="33" t="s">
        <v>77</v>
      </c>
      <c r="E263" s="49"/>
      <c r="F263" s="53" t="s">
        <v>2879</v>
      </c>
      <c r="G263" s="34">
        <v>2020</v>
      </c>
      <c r="H263" s="33" t="s">
        <v>115</v>
      </c>
      <c r="I263" s="32">
        <f t="shared" si="64"/>
        <v>280</v>
      </c>
      <c r="J263" s="32">
        <f t="shared" si="65"/>
        <v>280</v>
      </c>
      <c r="K263" s="32"/>
      <c r="L263" s="32">
        <v>252</v>
      </c>
      <c r="M263" s="32">
        <v>28</v>
      </c>
      <c r="N263" s="32"/>
      <c r="O263" s="32"/>
      <c r="P263" s="32"/>
      <c r="Q263" s="33" t="s">
        <v>544</v>
      </c>
    </row>
    <row r="264" s="1" customFormat="1" ht="51" customHeight="1" spans="1:17">
      <c r="A264" s="31" t="s">
        <v>2880</v>
      </c>
      <c r="B264" s="33">
        <v>1</v>
      </c>
      <c r="C264" s="33" t="s">
        <v>282</v>
      </c>
      <c r="D264" s="33" t="s">
        <v>77</v>
      </c>
      <c r="E264" s="49"/>
      <c r="F264" s="31" t="s">
        <v>2881</v>
      </c>
      <c r="G264" s="34">
        <v>2020</v>
      </c>
      <c r="H264" s="33" t="s">
        <v>115</v>
      </c>
      <c r="I264" s="32">
        <f t="shared" si="64"/>
        <v>1250</v>
      </c>
      <c r="J264" s="32">
        <f t="shared" si="65"/>
        <v>1250</v>
      </c>
      <c r="K264" s="32"/>
      <c r="L264" s="32">
        <v>1100</v>
      </c>
      <c r="M264" s="32">
        <v>150</v>
      </c>
      <c r="N264" s="32"/>
      <c r="O264" s="32"/>
      <c r="P264" s="32"/>
      <c r="Q264" s="33" t="s">
        <v>535</v>
      </c>
    </row>
    <row r="265" s="6" customFormat="1" ht="20" customHeight="1" spans="1:17">
      <c r="A265" s="54" t="s">
        <v>2073</v>
      </c>
      <c r="B265" s="33">
        <v>3</v>
      </c>
      <c r="C265" s="33" t="s">
        <v>282</v>
      </c>
      <c r="D265" s="33" t="s">
        <v>77</v>
      </c>
      <c r="E265" s="33">
        <v>3</v>
      </c>
      <c r="F265" s="31" t="s">
        <v>2074</v>
      </c>
      <c r="G265" s="34" t="s">
        <v>559</v>
      </c>
      <c r="H265" s="33" t="s">
        <v>24</v>
      </c>
      <c r="I265" s="32">
        <f>SUM(J265,N265:P265)</f>
        <v>150</v>
      </c>
      <c r="J265" s="32">
        <f t="shared" si="65"/>
        <v>150</v>
      </c>
      <c r="K265" s="66">
        <v>105</v>
      </c>
      <c r="L265" s="66">
        <v>45</v>
      </c>
      <c r="M265" s="66"/>
      <c r="N265" s="32"/>
      <c r="O265" s="32"/>
      <c r="P265" s="32"/>
      <c r="Q265" s="33" t="s">
        <v>513</v>
      </c>
    </row>
    <row r="266" s="1" customFormat="1" ht="24" customHeight="1" spans="1:17">
      <c r="A266" s="31" t="s">
        <v>2882</v>
      </c>
      <c r="B266" s="33">
        <v>1</v>
      </c>
      <c r="C266" s="33" t="s">
        <v>282</v>
      </c>
      <c r="D266" s="33" t="s">
        <v>77</v>
      </c>
      <c r="E266" s="49"/>
      <c r="F266" s="31" t="s">
        <v>2883</v>
      </c>
      <c r="G266" s="34" t="s">
        <v>559</v>
      </c>
      <c r="H266" s="33" t="s">
        <v>115</v>
      </c>
      <c r="I266" s="32">
        <f t="shared" ref="I266:I272" si="79">SUM(J266,N266,O266,P266)</f>
        <v>530.45</v>
      </c>
      <c r="J266" s="32">
        <f t="shared" si="65"/>
        <v>530.45</v>
      </c>
      <c r="K266" s="32"/>
      <c r="L266" s="32">
        <v>400</v>
      </c>
      <c r="M266" s="32">
        <v>130.45</v>
      </c>
      <c r="N266" s="32"/>
      <c r="O266" s="32"/>
      <c r="P266" s="32"/>
      <c r="Q266" s="33" t="s">
        <v>535</v>
      </c>
    </row>
    <row r="267" s="1" customFormat="1" ht="16" customHeight="1" spans="1:17">
      <c r="A267" s="31" t="s">
        <v>238</v>
      </c>
      <c r="B267" s="32">
        <f>B268+B269+B270</f>
        <v>2</v>
      </c>
      <c r="C267" s="33"/>
      <c r="D267" s="33" t="s">
        <v>239</v>
      </c>
      <c r="E267" s="49">
        <f>E268+E269+E270</f>
        <v>0.0066</v>
      </c>
      <c r="F267" s="31"/>
      <c r="G267" s="34"/>
      <c r="H267" s="33" t="s">
        <v>24</v>
      </c>
      <c r="I267" s="32">
        <f t="shared" si="79"/>
        <v>174</v>
      </c>
      <c r="J267" s="32">
        <f t="shared" si="65"/>
        <v>174</v>
      </c>
      <c r="K267" s="32">
        <f t="shared" ref="K267:P267" si="80">K268+K269+K270</f>
        <v>110</v>
      </c>
      <c r="L267" s="32">
        <f t="shared" si="80"/>
        <v>40</v>
      </c>
      <c r="M267" s="32">
        <f t="shared" si="80"/>
        <v>24</v>
      </c>
      <c r="N267" s="32">
        <f t="shared" si="80"/>
        <v>0</v>
      </c>
      <c r="O267" s="32">
        <f t="shared" si="80"/>
        <v>0</v>
      </c>
      <c r="P267" s="32">
        <f t="shared" si="80"/>
        <v>0</v>
      </c>
      <c r="Q267" s="33"/>
    </row>
    <row r="268" s="1" customFormat="1" ht="16" customHeight="1" spans="1:17">
      <c r="A268" s="31" t="s">
        <v>241</v>
      </c>
      <c r="B268" s="33"/>
      <c r="C268" s="33"/>
      <c r="D268" s="33" t="s">
        <v>239</v>
      </c>
      <c r="E268" s="49"/>
      <c r="F268" s="31"/>
      <c r="G268" s="34"/>
      <c r="H268" s="33" t="s">
        <v>24</v>
      </c>
      <c r="I268" s="32">
        <f t="shared" si="79"/>
        <v>0</v>
      </c>
      <c r="J268" s="32">
        <f t="shared" ref="J268:J275" si="81">SUM(K268:M268)</f>
        <v>0</v>
      </c>
      <c r="K268" s="32"/>
      <c r="L268" s="32"/>
      <c r="M268" s="32"/>
      <c r="N268" s="32"/>
      <c r="O268" s="32"/>
      <c r="P268" s="32"/>
      <c r="Q268" s="33"/>
    </row>
    <row r="269" s="1" customFormat="1" ht="19" spans="1:17">
      <c r="A269" s="31" t="s">
        <v>242</v>
      </c>
      <c r="B269" s="33"/>
      <c r="C269" s="33"/>
      <c r="D269" s="33" t="s">
        <v>239</v>
      </c>
      <c r="E269" s="49"/>
      <c r="F269" s="31"/>
      <c r="G269" s="34"/>
      <c r="H269" s="33" t="s">
        <v>24</v>
      </c>
      <c r="I269" s="32">
        <f t="shared" si="79"/>
        <v>0</v>
      </c>
      <c r="J269" s="32">
        <f t="shared" si="81"/>
        <v>0</v>
      </c>
      <c r="K269" s="32"/>
      <c r="L269" s="32"/>
      <c r="M269" s="32"/>
      <c r="N269" s="32"/>
      <c r="O269" s="32"/>
      <c r="P269" s="32"/>
      <c r="Q269" s="33"/>
    </row>
    <row r="270" s="1" customFormat="1" ht="25" customHeight="1" spans="1:17">
      <c r="A270" s="31" t="s">
        <v>243</v>
      </c>
      <c r="B270" s="32">
        <f>B271+B272</f>
        <v>2</v>
      </c>
      <c r="C270" s="33"/>
      <c r="D270" s="33" t="s">
        <v>239</v>
      </c>
      <c r="E270" s="49">
        <f>E271+E272</f>
        <v>0.0066</v>
      </c>
      <c r="F270" s="31"/>
      <c r="G270" s="34"/>
      <c r="H270" s="33" t="s">
        <v>24</v>
      </c>
      <c r="I270" s="32">
        <f t="shared" si="79"/>
        <v>174</v>
      </c>
      <c r="J270" s="32">
        <f t="shared" si="81"/>
        <v>174</v>
      </c>
      <c r="K270" s="32">
        <f>SUM(K272:K273)</f>
        <v>110</v>
      </c>
      <c r="L270" s="32">
        <f>SUM(L272:L273)</f>
        <v>40</v>
      </c>
      <c r="M270" s="67">
        <f>SUM(M271:M273)</f>
        <v>24</v>
      </c>
      <c r="N270" s="32">
        <f>SUM(N272:N273)</f>
        <v>0</v>
      </c>
      <c r="O270" s="32">
        <f>SUM(O272:O273)</f>
        <v>0</v>
      </c>
      <c r="P270" s="32">
        <f>SUM(P272:P273)</f>
        <v>0</v>
      </c>
      <c r="Q270" s="33"/>
    </row>
    <row r="271" s="1" customFormat="1" ht="12" customHeight="1" spans="1:17">
      <c r="A271" s="31" t="s">
        <v>2756</v>
      </c>
      <c r="B271" s="33">
        <v>1</v>
      </c>
      <c r="C271" s="33"/>
      <c r="D271" s="33" t="s">
        <v>98</v>
      </c>
      <c r="E271" s="49">
        <v>0.0016</v>
      </c>
      <c r="F271" s="31" t="s">
        <v>550</v>
      </c>
      <c r="G271" s="33"/>
      <c r="H271" s="33"/>
      <c r="I271" s="32">
        <f t="shared" si="79"/>
        <v>24</v>
      </c>
      <c r="J271" s="32">
        <f t="shared" si="81"/>
        <v>24</v>
      </c>
      <c r="K271" s="32"/>
      <c r="L271" s="32"/>
      <c r="M271" s="32">
        <v>24</v>
      </c>
      <c r="N271" s="32"/>
      <c r="O271" s="32"/>
      <c r="P271" s="32"/>
      <c r="Q271" s="33" t="s">
        <v>136</v>
      </c>
    </row>
    <row r="272" s="6" customFormat="1" ht="19" spans="1:17">
      <c r="A272" s="31" t="s">
        <v>2118</v>
      </c>
      <c r="B272" s="47">
        <v>1</v>
      </c>
      <c r="C272" s="33" t="s">
        <v>306</v>
      </c>
      <c r="D272" s="49" t="s">
        <v>239</v>
      </c>
      <c r="E272" s="55">
        <v>0.005</v>
      </c>
      <c r="F272" s="31" t="s">
        <v>2119</v>
      </c>
      <c r="G272" s="56" t="s">
        <v>559</v>
      </c>
      <c r="H272" s="33" t="s">
        <v>24</v>
      </c>
      <c r="I272" s="32">
        <f t="shared" si="79"/>
        <v>100</v>
      </c>
      <c r="J272" s="32">
        <f t="shared" si="81"/>
        <v>100</v>
      </c>
      <c r="K272" s="32">
        <v>70</v>
      </c>
      <c r="L272" s="32">
        <v>30</v>
      </c>
      <c r="M272" s="32"/>
      <c r="N272" s="32"/>
      <c r="O272" s="32"/>
      <c r="P272" s="32"/>
      <c r="Q272" s="33" t="s">
        <v>513</v>
      </c>
    </row>
    <row r="273" s="4" customFormat="1" ht="19" customHeight="1" spans="1:17">
      <c r="A273" s="31" t="s">
        <v>2120</v>
      </c>
      <c r="B273" s="47">
        <v>1</v>
      </c>
      <c r="C273" s="33" t="s">
        <v>282</v>
      </c>
      <c r="D273" s="49"/>
      <c r="E273" s="55"/>
      <c r="F273" s="31"/>
      <c r="G273" s="56" t="s">
        <v>559</v>
      </c>
      <c r="H273" s="33"/>
      <c r="I273" s="32">
        <f>SUM(J273,N273:P273)</f>
        <v>50</v>
      </c>
      <c r="J273" s="32">
        <f t="shared" si="81"/>
        <v>50</v>
      </c>
      <c r="K273" s="47">
        <v>40</v>
      </c>
      <c r="L273" s="47">
        <v>10</v>
      </c>
      <c r="M273" s="32"/>
      <c r="N273" s="32"/>
      <c r="O273" s="32"/>
      <c r="P273" s="32"/>
      <c r="Q273" s="33" t="s">
        <v>513</v>
      </c>
    </row>
    <row r="274" s="1" customFormat="1" ht="24" customHeight="1" spans="1:17">
      <c r="A274" s="31" t="s">
        <v>246</v>
      </c>
      <c r="B274" s="32">
        <f>B275+B276+B298</f>
        <v>0</v>
      </c>
      <c r="C274" s="33"/>
      <c r="D274" s="33"/>
      <c r="E274" s="49"/>
      <c r="F274" s="31"/>
      <c r="G274" s="34"/>
      <c r="H274" s="33" t="s">
        <v>24</v>
      </c>
      <c r="I274" s="32">
        <f>SUM(J274,N274,O274,P274)</f>
        <v>13379.309</v>
      </c>
      <c r="J274" s="32">
        <f t="shared" si="81"/>
        <v>13379.309</v>
      </c>
      <c r="K274" s="32">
        <f t="shared" ref="I274:P274" si="82">K275+K276+K298</f>
        <v>3430.452</v>
      </c>
      <c r="L274" s="32">
        <f t="shared" si="82"/>
        <v>5111.512</v>
      </c>
      <c r="M274" s="32">
        <f t="shared" si="82"/>
        <v>4837.345</v>
      </c>
      <c r="N274" s="32">
        <f t="shared" si="82"/>
        <v>0</v>
      </c>
      <c r="O274" s="32">
        <f t="shared" si="82"/>
        <v>0</v>
      </c>
      <c r="P274" s="32">
        <f t="shared" si="82"/>
        <v>0</v>
      </c>
      <c r="Q274" s="33"/>
    </row>
    <row r="275" s="1" customFormat="1" ht="16" customHeight="1" spans="1:17">
      <c r="A275" s="31" t="s">
        <v>247</v>
      </c>
      <c r="B275" s="33"/>
      <c r="C275" s="33"/>
      <c r="D275" s="33"/>
      <c r="E275" s="49"/>
      <c r="F275" s="31"/>
      <c r="G275" s="34"/>
      <c r="H275" s="33" t="s">
        <v>24</v>
      </c>
      <c r="I275" s="32">
        <f>SUM(J275,N275,O275,P275)</f>
        <v>0</v>
      </c>
      <c r="J275" s="32">
        <f t="shared" si="81"/>
        <v>0</v>
      </c>
      <c r="K275" s="32"/>
      <c r="L275" s="32"/>
      <c r="M275" s="32"/>
      <c r="N275" s="32"/>
      <c r="O275" s="32"/>
      <c r="P275" s="32"/>
      <c r="Q275" s="33"/>
    </row>
    <row r="276" s="1" customFormat="1" ht="16" customHeight="1" spans="1:17">
      <c r="A276" s="31" t="s">
        <v>248</v>
      </c>
      <c r="B276" s="32">
        <f>SUM(B277,B285,B290)</f>
        <v>0</v>
      </c>
      <c r="C276" s="33"/>
      <c r="D276" s="33"/>
      <c r="E276" s="49"/>
      <c r="F276" s="31"/>
      <c r="G276" s="34"/>
      <c r="H276" s="33" t="s">
        <v>24</v>
      </c>
      <c r="I276" s="32">
        <f t="shared" ref="I276:I283" si="83">SUM(J276,N276,O276,P276)</f>
        <v>13379.309</v>
      </c>
      <c r="J276" s="32">
        <f t="shared" ref="J276:J283" si="84">SUM(K276:M276)</f>
        <v>13379.309</v>
      </c>
      <c r="K276" s="32">
        <f t="shared" ref="K276:P276" si="85">SUM(K277,K285,K290)</f>
        <v>3430.452</v>
      </c>
      <c r="L276" s="32">
        <f t="shared" si="85"/>
        <v>5111.512</v>
      </c>
      <c r="M276" s="32">
        <f t="shared" si="85"/>
        <v>4837.345</v>
      </c>
      <c r="N276" s="32">
        <f t="shared" si="85"/>
        <v>0</v>
      </c>
      <c r="O276" s="32">
        <f t="shared" si="85"/>
        <v>0</v>
      </c>
      <c r="P276" s="32">
        <f t="shared" si="85"/>
        <v>0</v>
      </c>
      <c r="Q276" s="33"/>
    </row>
    <row r="277" s="1" customFormat="1" ht="16" customHeight="1" spans="1:17">
      <c r="A277" s="31" t="s">
        <v>249</v>
      </c>
      <c r="B277" s="32">
        <f>SUM(B278,B279,B280,B284)</f>
        <v>0</v>
      </c>
      <c r="C277" s="33"/>
      <c r="D277" s="33"/>
      <c r="E277" s="49"/>
      <c r="F277" s="31"/>
      <c r="G277" s="34"/>
      <c r="H277" s="33" t="s">
        <v>24</v>
      </c>
      <c r="I277" s="32">
        <f t="shared" si="83"/>
        <v>11128.229</v>
      </c>
      <c r="J277" s="32">
        <f t="shared" si="84"/>
        <v>11128.229</v>
      </c>
      <c r="K277" s="32">
        <f t="shared" ref="K277:P277" si="86">SUM(K278,K279,K280,K284)</f>
        <v>1389.984</v>
      </c>
      <c r="L277" s="32">
        <f t="shared" si="86"/>
        <v>4900.9</v>
      </c>
      <c r="M277" s="32">
        <f t="shared" si="86"/>
        <v>4837.345</v>
      </c>
      <c r="N277" s="32">
        <f t="shared" si="86"/>
        <v>0</v>
      </c>
      <c r="O277" s="32">
        <f t="shared" si="86"/>
        <v>0</v>
      </c>
      <c r="P277" s="32">
        <f t="shared" si="86"/>
        <v>0</v>
      </c>
      <c r="Q277" s="33"/>
    </row>
    <row r="278" s="1" customFormat="1" ht="16" customHeight="1" spans="1:17">
      <c r="A278" s="31" t="s">
        <v>251</v>
      </c>
      <c r="B278" s="33"/>
      <c r="C278" s="33"/>
      <c r="D278" s="33" t="s">
        <v>250</v>
      </c>
      <c r="E278" s="49"/>
      <c r="F278" s="31"/>
      <c r="G278" s="34"/>
      <c r="H278" s="33" t="s">
        <v>24</v>
      </c>
      <c r="I278" s="32">
        <f t="shared" si="83"/>
        <v>0</v>
      </c>
      <c r="J278" s="32">
        <f t="shared" si="84"/>
        <v>0</v>
      </c>
      <c r="K278" s="32"/>
      <c r="L278" s="32"/>
      <c r="M278" s="32"/>
      <c r="N278" s="32"/>
      <c r="O278" s="32"/>
      <c r="P278" s="32"/>
      <c r="Q278" s="33"/>
    </row>
    <row r="279" s="1" customFormat="1" ht="16" customHeight="1" spans="1:17">
      <c r="A279" s="31" t="s">
        <v>252</v>
      </c>
      <c r="B279" s="33"/>
      <c r="C279" s="33"/>
      <c r="D279" s="33" t="s">
        <v>250</v>
      </c>
      <c r="E279" s="49"/>
      <c r="F279" s="31"/>
      <c r="G279" s="34"/>
      <c r="H279" s="33" t="s">
        <v>24</v>
      </c>
      <c r="I279" s="32">
        <f t="shared" si="83"/>
        <v>0</v>
      </c>
      <c r="J279" s="32">
        <f t="shared" si="84"/>
        <v>0</v>
      </c>
      <c r="K279" s="32"/>
      <c r="L279" s="32"/>
      <c r="M279" s="32"/>
      <c r="N279" s="32"/>
      <c r="O279" s="32"/>
      <c r="P279" s="32"/>
      <c r="Q279" s="33"/>
    </row>
    <row r="280" s="1" customFormat="1" ht="16" customHeight="1" spans="1:17">
      <c r="A280" s="31" t="s">
        <v>254</v>
      </c>
      <c r="B280" s="29" t="s">
        <v>24</v>
      </c>
      <c r="C280" s="33"/>
      <c r="D280" s="33" t="s">
        <v>250</v>
      </c>
      <c r="E280" s="49"/>
      <c r="F280" s="31"/>
      <c r="G280" s="34"/>
      <c r="H280" s="33" t="s">
        <v>24</v>
      </c>
      <c r="I280" s="32">
        <f t="shared" si="83"/>
        <v>11128.229</v>
      </c>
      <c r="J280" s="32">
        <f t="shared" si="84"/>
        <v>11128.229</v>
      </c>
      <c r="K280" s="32">
        <f t="shared" ref="K280:P280" si="87">SUM(K281:K283)</f>
        <v>1389.984</v>
      </c>
      <c r="L280" s="32">
        <f t="shared" si="87"/>
        <v>4900.9</v>
      </c>
      <c r="M280" s="32">
        <f t="shared" si="87"/>
        <v>4837.345</v>
      </c>
      <c r="N280" s="32">
        <f t="shared" si="87"/>
        <v>0</v>
      </c>
      <c r="O280" s="32">
        <f t="shared" si="87"/>
        <v>0</v>
      </c>
      <c r="P280" s="32">
        <f t="shared" si="87"/>
        <v>0</v>
      </c>
      <c r="Q280" s="33"/>
    </row>
    <row r="281" s="7" customFormat="1" ht="34" customHeight="1" spans="1:17">
      <c r="A281" s="57" t="s">
        <v>557</v>
      </c>
      <c r="B281" s="29" t="s">
        <v>24</v>
      </c>
      <c r="C281" s="58" t="s">
        <v>819</v>
      </c>
      <c r="D281" s="29" t="s">
        <v>250</v>
      </c>
      <c r="E281" s="29" t="s">
        <v>554</v>
      </c>
      <c r="F281" s="53" t="s">
        <v>558</v>
      </c>
      <c r="G281" s="29" t="s">
        <v>559</v>
      </c>
      <c r="H281" s="29" t="s">
        <v>378</v>
      </c>
      <c r="I281" s="68">
        <f t="shared" si="83"/>
        <v>7969.205</v>
      </c>
      <c r="J281" s="68">
        <f t="shared" si="84"/>
        <v>7969.205</v>
      </c>
      <c r="K281" s="68"/>
      <c r="L281" s="68">
        <v>3583.68</v>
      </c>
      <c r="M281" s="68">
        <v>4385.525</v>
      </c>
      <c r="N281" s="68"/>
      <c r="O281" s="68"/>
      <c r="P281" s="68"/>
      <c r="Q281" s="68" t="s">
        <v>231</v>
      </c>
    </row>
    <row r="282" s="7" customFormat="1" ht="34" customHeight="1" spans="1:17">
      <c r="A282" s="57" t="s">
        <v>560</v>
      </c>
      <c r="B282" s="29" t="s">
        <v>24</v>
      </c>
      <c r="C282" s="58" t="s">
        <v>819</v>
      </c>
      <c r="D282" s="29" t="s">
        <v>250</v>
      </c>
      <c r="E282" s="29" t="s">
        <v>554</v>
      </c>
      <c r="F282" s="53" t="s">
        <v>561</v>
      </c>
      <c r="G282" s="29" t="s">
        <v>559</v>
      </c>
      <c r="H282" s="29" t="s">
        <v>378</v>
      </c>
      <c r="I282" s="68">
        <f t="shared" si="83"/>
        <v>1769.04</v>
      </c>
      <c r="J282" s="68">
        <f t="shared" si="84"/>
        <v>1769.04</v>
      </c>
      <c r="K282" s="68"/>
      <c r="L282" s="68">
        <v>1317.22</v>
      </c>
      <c r="M282" s="68">
        <v>451.82</v>
      </c>
      <c r="N282" s="68"/>
      <c r="O282" s="68"/>
      <c r="P282" s="68"/>
      <c r="Q282" s="68" t="s">
        <v>231</v>
      </c>
    </row>
    <row r="283" s="7" customFormat="1" ht="34" customHeight="1" spans="1:17">
      <c r="A283" s="57" t="s">
        <v>562</v>
      </c>
      <c r="B283" s="29" t="s">
        <v>24</v>
      </c>
      <c r="C283" s="58" t="s">
        <v>819</v>
      </c>
      <c r="D283" s="29" t="s">
        <v>250</v>
      </c>
      <c r="E283" s="29" t="s">
        <v>554</v>
      </c>
      <c r="F283" s="53" t="s">
        <v>563</v>
      </c>
      <c r="G283" s="29" t="s">
        <v>559</v>
      </c>
      <c r="H283" s="29" t="s">
        <v>378</v>
      </c>
      <c r="I283" s="68">
        <f t="shared" si="83"/>
        <v>1389.984</v>
      </c>
      <c r="J283" s="68">
        <f t="shared" si="84"/>
        <v>1389.984</v>
      </c>
      <c r="K283" s="68">
        <v>1389.984</v>
      </c>
      <c r="L283" s="68"/>
      <c r="M283" s="68"/>
      <c r="N283" s="68"/>
      <c r="O283" s="68"/>
      <c r="P283" s="68"/>
      <c r="Q283" s="68" t="s">
        <v>231</v>
      </c>
    </row>
    <row r="284" s="1" customFormat="1" ht="16" customHeight="1" spans="1:17">
      <c r="A284" s="31" t="s">
        <v>256</v>
      </c>
      <c r="B284" s="33"/>
      <c r="C284" s="33"/>
      <c r="D284" s="33" t="s">
        <v>257</v>
      </c>
      <c r="E284" s="49"/>
      <c r="F284" s="31"/>
      <c r="G284" s="34"/>
      <c r="H284" s="33" t="s">
        <v>24</v>
      </c>
      <c r="I284" s="32">
        <f t="shared" ref="I284:I288" si="88">SUM(J284,N284,O284,P284)</f>
        <v>0</v>
      </c>
      <c r="J284" s="32">
        <f t="shared" ref="J284:J288" si="89">SUM(K284:M284)</f>
        <v>0</v>
      </c>
      <c r="K284" s="32"/>
      <c r="L284" s="32"/>
      <c r="M284" s="32"/>
      <c r="N284" s="32"/>
      <c r="O284" s="32"/>
      <c r="P284" s="32"/>
      <c r="Q284" s="33"/>
    </row>
    <row r="285" s="1" customFormat="1" ht="16" customHeight="1" spans="1:17">
      <c r="A285" s="31" t="s">
        <v>259</v>
      </c>
      <c r="B285" s="32">
        <f>SUM(B286,B287,B289)</f>
        <v>0</v>
      </c>
      <c r="C285" s="33"/>
      <c r="D285" s="33"/>
      <c r="E285" s="49"/>
      <c r="F285" s="31"/>
      <c r="G285" s="34"/>
      <c r="H285" s="33" t="s">
        <v>24</v>
      </c>
      <c r="I285" s="32">
        <f t="shared" si="88"/>
        <v>2251.08</v>
      </c>
      <c r="J285" s="32">
        <f t="shared" si="89"/>
        <v>2251.08</v>
      </c>
      <c r="K285" s="32">
        <f t="shared" ref="K285:P285" si="90">SUM(K286,K287,K289)</f>
        <v>2040.468</v>
      </c>
      <c r="L285" s="32">
        <f t="shared" si="90"/>
        <v>210.612</v>
      </c>
      <c r="M285" s="32">
        <f t="shared" si="90"/>
        <v>0</v>
      </c>
      <c r="N285" s="32">
        <f t="shared" si="90"/>
        <v>0</v>
      </c>
      <c r="O285" s="32">
        <f t="shared" si="90"/>
        <v>0</v>
      </c>
      <c r="P285" s="32">
        <f t="shared" si="90"/>
        <v>0</v>
      </c>
      <c r="Q285" s="33"/>
    </row>
    <row r="286" s="1" customFormat="1" ht="16" customHeight="1" spans="1:17">
      <c r="A286" s="31" t="s">
        <v>260</v>
      </c>
      <c r="B286" s="33"/>
      <c r="C286" s="33"/>
      <c r="D286" s="33" t="s">
        <v>30</v>
      </c>
      <c r="E286" s="49"/>
      <c r="F286" s="31"/>
      <c r="G286" s="34"/>
      <c r="H286" s="33" t="s">
        <v>24</v>
      </c>
      <c r="I286" s="32">
        <f t="shared" si="88"/>
        <v>0</v>
      </c>
      <c r="J286" s="32">
        <f t="shared" si="89"/>
        <v>0</v>
      </c>
      <c r="K286" s="32"/>
      <c r="L286" s="32"/>
      <c r="M286" s="32"/>
      <c r="N286" s="32"/>
      <c r="O286" s="32"/>
      <c r="P286" s="32"/>
      <c r="Q286" s="33"/>
    </row>
    <row r="287" s="1" customFormat="1" ht="16" customHeight="1" spans="1:17">
      <c r="A287" s="31" t="s">
        <v>261</v>
      </c>
      <c r="B287" s="32">
        <f>SUM(B288)</f>
        <v>0</v>
      </c>
      <c r="C287" s="33"/>
      <c r="D287" s="33" t="s">
        <v>30</v>
      </c>
      <c r="E287" s="32">
        <f>SUM(E288)</f>
        <v>0</v>
      </c>
      <c r="F287" s="31"/>
      <c r="G287" s="34"/>
      <c r="H287" s="33" t="s">
        <v>24</v>
      </c>
      <c r="I287" s="32">
        <f t="shared" si="88"/>
        <v>2251.08</v>
      </c>
      <c r="J287" s="32">
        <f t="shared" si="89"/>
        <v>2251.08</v>
      </c>
      <c r="K287" s="32">
        <f t="shared" ref="K287:P287" si="91">SUM(K288)</f>
        <v>2040.468</v>
      </c>
      <c r="L287" s="32">
        <f t="shared" si="91"/>
        <v>210.612</v>
      </c>
      <c r="M287" s="32">
        <f t="shared" si="91"/>
        <v>0</v>
      </c>
      <c r="N287" s="32">
        <f t="shared" si="91"/>
        <v>0</v>
      </c>
      <c r="O287" s="32">
        <f t="shared" si="91"/>
        <v>0</v>
      </c>
      <c r="P287" s="32">
        <f t="shared" si="91"/>
        <v>0</v>
      </c>
      <c r="Q287" s="33"/>
    </row>
    <row r="288" s="7" customFormat="1" ht="37" customHeight="1" spans="1:17">
      <c r="A288" s="53" t="s">
        <v>830</v>
      </c>
      <c r="B288" s="59" t="s">
        <v>24</v>
      </c>
      <c r="C288" s="58" t="s">
        <v>819</v>
      </c>
      <c r="D288" s="29" t="s">
        <v>30</v>
      </c>
      <c r="E288" s="59" t="s">
        <v>24</v>
      </c>
      <c r="F288" s="53" t="s">
        <v>565</v>
      </c>
      <c r="G288" s="29" t="s">
        <v>559</v>
      </c>
      <c r="H288" s="29" t="s">
        <v>378</v>
      </c>
      <c r="I288" s="69">
        <f t="shared" si="88"/>
        <v>2251.08</v>
      </c>
      <c r="J288" s="68">
        <f t="shared" si="89"/>
        <v>2251.08</v>
      </c>
      <c r="K288" s="68">
        <v>2040.468</v>
      </c>
      <c r="L288" s="68">
        <v>210.612</v>
      </c>
      <c r="M288" s="68"/>
      <c r="N288" s="68"/>
      <c r="O288" s="68"/>
      <c r="P288" s="68"/>
      <c r="Q288" s="68" t="s">
        <v>231</v>
      </c>
    </row>
    <row r="289" s="1" customFormat="1" ht="16" customHeight="1" spans="1:17">
      <c r="A289" s="31" t="s">
        <v>262</v>
      </c>
      <c r="B289" s="33"/>
      <c r="C289" s="33"/>
      <c r="D289" s="33" t="s">
        <v>30</v>
      </c>
      <c r="E289" s="49"/>
      <c r="F289" s="31"/>
      <c r="G289" s="34"/>
      <c r="H289" s="33" t="s">
        <v>24</v>
      </c>
      <c r="I289" s="32">
        <f t="shared" ref="I289:I301" si="92">SUM(J289,N289,O289,P289)</f>
        <v>0</v>
      </c>
      <c r="J289" s="32">
        <f t="shared" ref="J289:J301" si="93">SUM(K289:M289)</f>
        <v>0</v>
      </c>
      <c r="K289" s="32"/>
      <c r="L289" s="32"/>
      <c r="M289" s="32"/>
      <c r="N289" s="32"/>
      <c r="O289" s="32"/>
      <c r="P289" s="32"/>
      <c r="Q289" s="33"/>
    </row>
    <row r="290" s="1" customFormat="1" customHeight="1" spans="1:17">
      <c r="A290" s="31" t="s">
        <v>263</v>
      </c>
      <c r="B290" s="33"/>
      <c r="C290" s="33"/>
      <c r="D290" s="33"/>
      <c r="E290" s="49"/>
      <c r="F290" s="31"/>
      <c r="G290" s="34"/>
      <c r="H290" s="33" t="s">
        <v>24</v>
      </c>
      <c r="I290" s="32">
        <f t="shared" si="92"/>
        <v>0</v>
      </c>
      <c r="J290" s="32">
        <f t="shared" si="93"/>
        <v>0</v>
      </c>
      <c r="K290" s="32"/>
      <c r="L290" s="32"/>
      <c r="M290" s="32"/>
      <c r="N290" s="32"/>
      <c r="O290" s="32"/>
      <c r="P290" s="32"/>
      <c r="Q290" s="33"/>
    </row>
    <row r="291" s="1" customFormat="1" customHeight="1" spans="1:17">
      <c r="A291" s="31" t="s">
        <v>264</v>
      </c>
      <c r="B291" s="33"/>
      <c r="C291" s="33"/>
      <c r="D291" s="33" t="s">
        <v>250</v>
      </c>
      <c r="E291" s="49"/>
      <c r="F291" s="31"/>
      <c r="G291" s="34"/>
      <c r="H291" s="33" t="s">
        <v>24</v>
      </c>
      <c r="I291" s="32">
        <f t="shared" si="92"/>
        <v>0</v>
      </c>
      <c r="J291" s="32">
        <f t="shared" si="93"/>
        <v>0</v>
      </c>
      <c r="K291" s="32"/>
      <c r="L291" s="32"/>
      <c r="M291" s="32"/>
      <c r="N291" s="32"/>
      <c r="O291" s="32"/>
      <c r="P291" s="32"/>
      <c r="Q291" s="33"/>
    </row>
    <row r="292" s="1" customFormat="1" customHeight="1" spans="1:17">
      <c r="A292" s="31" t="s">
        <v>265</v>
      </c>
      <c r="B292" s="33"/>
      <c r="C292" s="33"/>
      <c r="D292" s="33" t="s">
        <v>250</v>
      </c>
      <c r="E292" s="49"/>
      <c r="F292" s="31"/>
      <c r="G292" s="34"/>
      <c r="H292" s="33" t="s">
        <v>24</v>
      </c>
      <c r="I292" s="32">
        <f t="shared" si="92"/>
        <v>0</v>
      </c>
      <c r="J292" s="32">
        <f t="shared" si="93"/>
        <v>0</v>
      </c>
      <c r="K292" s="32"/>
      <c r="L292" s="32"/>
      <c r="M292" s="32"/>
      <c r="N292" s="32"/>
      <c r="O292" s="32"/>
      <c r="P292" s="32"/>
      <c r="Q292" s="33"/>
    </row>
    <row r="293" s="1" customFormat="1" customHeight="1" spans="1:17">
      <c r="A293" s="31" t="s">
        <v>266</v>
      </c>
      <c r="B293" s="33"/>
      <c r="C293" s="33"/>
      <c r="D293" s="33" t="s">
        <v>250</v>
      </c>
      <c r="E293" s="49"/>
      <c r="F293" s="31"/>
      <c r="G293" s="34"/>
      <c r="H293" s="33" t="s">
        <v>24</v>
      </c>
      <c r="I293" s="32">
        <f t="shared" si="92"/>
        <v>0</v>
      </c>
      <c r="J293" s="32">
        <f t="shared" si="93"/>
        <v>0</v>
      </c>
      <c r="K293" s="32"/>
      <c r="L293" s="32"/>
      <c r="M293" s="32"/>
      <c r="N293" s="32"/>
      <c r="O293" s="32"/>
      <c r="P293" s="32"/>
      <c r="Q293" s="33"/>
    </row>
    <row r="294" s="1" customFormat="1" customHeight="1" spans="1:17">
      <c r="A294" s="31" t="s">
        <v>568</v>
      </c>
      <c r="B294" s="33"/>
      <c r="C294" s="33"/>
      <c r="D294" s="33" t="s">
        <v>250</v>
      </c>
      <c r="E294" s="49"/>
      <c r="F294" s="31"/>
      <c r="G294" s="34"/>
      <c r="H294" s="33" t="s">
        <v>24</v>
      </c>
      <c r="I294" s="32">
        <f t="shared" si="92"/>
        <v>0</v>
      </c>
      <c r="J294" s="32">
        <f t="shared" si="93"/>
        <v>0</v>
      </c>
      <c r="K294" s="32"/>
      <c r="L294" s="32"/>
      <c r="M294" s="32"/>
      <c r="N294" s="32"/>
      <c r="O294" s="32"/>
      <c r="P294" s="32"/>
      <c r="Q294" s="33"/>
    </row>
    <row r="295" s="1" customFormat="1" ht="19" spans="1:17">
      <c r="A295" s="31" t="s">
        <v>269</v>
      </c>
      <c r="B295" s="33"/>
      <c r="C295" s="33"/>
      <c r="D295" s="33" t="s">
        <v>270</v>
      </c>
      <c r="E295" s="49"/>
      <c r="F295" s="31"/>
      <c r="G295" s="34"/>
      <c r="H295" s="33" t="s">
        <v>24</v>
      </c>
      <c r="I295" s="32">
        <f t="shared" si="92"/>
        <v>0</v>
      </c>
      <c r="J295" s="32">
        <f t="shared" si="93"/>
        <v>0</v>
      </c>
      <c r="K295" s="32"/>
      <c r="L295" s="32"/>
      <c r="M295" s="32"/>
      <c r="N295" s="32"/>
      <c r="O295" s="32"/>
      <c r="P295" s="32"/>
      <c r="Q295" s="33"/>
    </row>
    <row r="296" s="1" customFormat="1" ht="9.5" spans="1:17">
      <c r="A296" s="31" t="s">
        <v>272</v>
      </c>
      <c r="B296" s="33"/>
      <c r="C296" s="33"/>
      <c r="D296" s="33" t="s">
        <v>273</v>
      </c>
      <c r="E296" s="49"/>
      <c r="F296" s="31"/>
      <c r="G296" s="34"/>
      <c r="H296" s="33" t="s">
        <v>24</v>
      </c>
      <c r="I296" s="32">
        <f t="shared" si="92"/>
        <v>0</v>
      </c>
      <c r="J296" s="32">
        <f t="shared" si="93"/>
        <v>0</v>
      </c>
      <c r="K296" s="32"/>
      <c r="L296" s="32"/>
      <c r="M296" s="32"/>
      <c r="N296" s="32"/>
      <c r="O296" s="32"/>
      <c r="P296" s="32"/>
      <c r="Q296" s="33"/>
    </row>
    <row r="297" s="1" customFormat="1" ht="19" spans="1:17">
      <c r="A297" s="31" t="s">
        <v>274</v>
      </c>
      <c r="B297" s="33"/>
      <c r="C297" s="33"/>
      <c r="D297" s="33" t="s">
        <v>77</v>
      </c>
      <c r="E297" s="49"/>
      <c r="F297" s="31"/>
      <c r="G297" s="34"/>
      <c r="H297" s="33" t="s">
        <v>24</v>
      </c>
      <c r="I297" s="32">
        <f t="shared" si="92"/>
        <v>0</v>
      </c>
      <c r="J297" s="32">
        <f t="shared" si="93"/>
        <v>0</v>
      </c>
      <c r="K297" s="32"/>
      <c r="L297" s="32"/>
      <c r="M297" s="32"/>
      <c r="N297" s="32"/>
      <c r="O297" s="32"/>
      <c r="P297" s="32"/>
      <c r="Q297" s="33"/>
    </row>
    <row r="298" s="1" customFormat="1" ht="16" customHeight="1" spans="1:17">
      <c r="A298" s="31" t="s">
        <v>275</v>
      </c>
      <c r="B298" s="33"/>
      <c r="C298" s="33"/>
      <c r="D298" s="33"/>
      <c r="E298" s="49"/>
      <c r="F298" s="31"/>
      <c r="G298" s="34"/>
      <c r="H298" s="33" t="s">
        <v>24</v>
      </c>
      <c r="I298" s="32">
        <f t="shared" si="92"/>
        <v>0</v>
      </c>
      <c r="J298" s="32">
        <f t="shared" si="93"/>
        <v>0</v>
      </c>
      <c r="K298" s="32"/>
      <c r="L298" s="32"/>
      <c r="M298" s="32"/>
      <c r="N298" s="32"/>
      <c r="O298" s="32"/>
      <c r="P298" s="32"/>
      <c r="Q298" s="33"/>
    </row>
    <row r="299" s="1" customFormat="1" ht="16" customHeight="1" spans="1:17">
      <c r="A299" s="31" t="s">
        <v>276</v>
      </c>
      <c r="B299" s="33"/>
      <c r="C299" s="33"/>
      <c r="D299" s="33" t="s">
        <v>77</v>
      </c>
      <c r="E299" s="49"/>
      <c r="F299" s="31"/>
      <c r="G299" s="34"/>
      <c r="H299" s="33" t="s">
        <v>24</v>
      </c>
      <c r="I299" s="32">
        <f t="shared" si="92"/>
        <v>0</v>
      </c>
      <c r="J299" s="32">
        <f t="shared" si="93"/>
        <v>0</v>
      </c>
      <c r="K299" s="32"/>
      <c r="L299" s="32"/>
      <c r="M299" s="32"/>
      <c r="N299" s="32"/>
      <c r="O299" s="32"/>
      <c r="P299" s="32"/>
      <c r="Q299" s="33"/>
    </row>
    <row r="300" s="1" customFormat="1" ht="16" customHeight="1" spans="1:17">
      <c r="A300" s="31" t="s">
        <v>277</v>
      </c>
      <c r="B300" s="33"/>
      <c r="C300" s="33"/>
      <c r="D300" s="33" t="s">
        <v>77</v>
      </c>
      <c r="E300" s="49"/>
      <c r="F300" s="31"/>
      <c r="G300" s="34"/>
      <c r="H300" s="33" t="s">
        <v>24</v>
      </c>
      <c r="I300" s="32">
        <f t="shared" si="92"/>
        <v>0</v>
      </c>
      <c r="J300" s="32">
        <f t="shared" si="93"/>
        <v>0</v>
      </c>
      <c r="K300" s="32"/>
      <c r="L300" s="32"/>
      <c r="M300" s="32"/>
      <c r="N300" s="32"/>
      <c r="O300" s="32"/>
      <c r="P300" s="32"/>
      <c r="Q300" s="33"/>
    </row>
    <row r="301" s="1" customFormat="1" ht="16" customHeight="1" spans="1:17">
      <c r="A301" s="31" t="s">
        <v>278</v>
      </c>
      <c r="B301" s="33"/>
      <c r="C301" s="33"/>
      <c r="D301" s="33" t="s">
        <v>77</v>
      </c>
      <c r="E301" s="49"/>
      <c r="F301" s="31"/>
      <c r="G301" s="34"/>
      <c r="H301" s="33" t="s">
        <v>24</v>
      </c>
      <c r="I301" s="32">
        <f t="shared" si="92"/>
        <v>0</v>
      </c>
      <c r="J301" s="32">
        <f t="shared" si="93"/>
        <v>0</v>
      </c>
      <c r="K301" s="32"/>
      <c r="L301" s="32"/>
      <c r="M301" s="32"/>
      <c r="N301" s="32"/>
      <c r="O301" s="32"/>
      <c r="P301" s="32"/>
      <c r="Q301" s="33"/>
    </row>
    <row r="302" s="1" customFormat="1" ht="9.5" spans="1:17">
      <c r="A302" s="60"/>
      <c r="B302" s="61"/>
      <c r="C302" s="62"/>
      <c r="D302" s="62"/>
      <c r="E302" s="63"/>
      <c r="F302" s="64"/>
      <c r="G302" s="62"/>
      <c r="H302" s="62"/>
      <c r="I302" s="70"/>
      <c r="J302" s="70"/>
      <c r="K302" s="70"/>
      <c r="L302" s="70"/>
      <c r="M302" s="70"/>
      <c r="N302" s="70"/>
      <c r="O302" s="70"/>
      <c r="P302" s="70"/>
      <c r="Q302" s="62"/>
    </row>
    <row r="303" spans="1:17">
      <c r="A303" s="8" t="s">
        <v>279</v>
      </c>
      <c r="C303" s="9"/>
      <c r="D303" s="9"/>
      <c r="E303" s="65"/>
      <c r="F303" s="8"/>
      <c r="G303" s="9"/>
      <c r="H303" s="9"/>
      <c r="I303" s="71"/>
      <c r="J303" s="71"/>
      <c r="K303" s="71"/>
      <c r="L303" s="71"/>
      <c r="M303" s="71"/>
      <c r="N303" s="71"/>
      <c r="O303" s="71"/>
      <c r="P303" s="71"/>
      <c r="Q303" s="9"/>
    </row>
  </sheetData>
  <mergeCells count="20">
    <mergeCell ref="A1:Q1"/>
    <mergeCell ref="A2:H2"/>
    <mergeCell ref="O2:Q2"/>
    <mergeCell ref="D3:F3"/>
    <mergeCell ref="I3:P3"/>
    <mergeCell ref="J4:M4"/>
    <mergeCell ref="A303:Q303"/>
    <mergeCell ref="A3:A5"/>
    <mergeCell ref="B3:B5"/>
    <mergeCell ref="C3:C5"/>
    <mergeCell ref="D4:D5"/>
    <mergeCell ref="E4:E5"/>
    <mergeCell ref="F4:F5"/>
    <mergeCell ref="G3:G5"/>
    <mergeCell ref="H3:H5"/>
    <mergeCell ref="I4:I5"/>
    <mergeCell ref="N4:N5"/>
    <mergeCell ref="O4:O5"/>
    <mergeCell ref="P4:P5"/>
    <mergeCell ref="Q3:Q5"/>
  </mergeCells>
  <conditionalFormatting sqref="C280:F280">
    <cfRule type="expression" dxfId="0" priority="63" stopIfTrue="1">
      <formula>AND(ISNUMBER(#REF!),$Q286&lt;200)</formula>
    </cfRule>
  </conditionalFormatting>
  <conditionalFormatting sqref="K280:P280">
    <cfRule type="expression" dxfId="0" priority="64" stopIfTrue="1">
      <formula>AND(ISNUMBER(#REF!),#REF!&lt;200)</formula>
    </cfRule>
  </conditionalFormatting>
  <conditionalFormatting sqref="C284:F284">
    <cfRule type="expression" dxfId="0" priority="65" stopIfTrue="1">
      <formula>AND(ISNUMBER(#REF!),$Q287&lt;200)</formula>
    </cfRule>
  </conditionalFormatting>
  <conditionalFormatting sqref="K284:P284">
    <cfRule type="expression" dxfId="0" priority="66" stopIfTrue="1">
      <formula>AND(ISNUMBER(#REF!),#REF!&lt;200)</formula>
    </cfRule>
  </conditionalFormatting>
  <conditionalFormatting sqref="B285">
    <cfRule type="expression" dxfId="0" priority="2" stopIfTrue="1">
      <formula>AND(ISNUMBER(#REF!),#REF!&lt;200)</formula>
    </cfRule>
    <cfRule type="expression" dxfId="0" priority="1" stopIfTrue="1">
      <formula>AND(ISNUMBER(#REF!),#REF!&lt;200)</formula>
    </cfRule>
  </conditionalFormatting>
  <conditionalFormatting sqref="C285:F285">
    <cfRule type="expression" dxfId="0" priority="111" stopIfTrue="1">
      <formula>AND(ISNUMBER(#REF!),$Q289&lt;200)</formula>
    </cfRule>
  </conditionalFormatting>
  <conditionalFormatting sqref="K285:P285">
    <cfRule type="expression" dxfId="0" priority="112" stopIfTrue="1">
      <formula>AND(ISNUMBER(#REF!),#REF!&lt;200)</formula>
    </cfRule>
    <cfRule type="expression" dxfId="0" priority="113" stopIfTrue="1">
      <formula>AND(ISNUMBER(#REF!),#REF!&lt;200)</formula>
    </cfRule>
  </conditionalFormatting>
  <conditionalFormatting sqref="C286:F286">
    <cfRule type="expression" dxfId="0" priority="114" stopIfTrue="1">
      <formula>AND(ISNUMBER(#REF!),#REF!&lt;200)</formula>
    </cfRule>
    <cfRule type="expression" dxfId="0" priority="115" stopIfTrue="1">
      <formula>AND(ISNUMBER(#REF!),#REF!&lt;200)</formula>
    </cfRule>
    <cfRule type="expression" dxfId="0" priority="188" stopIfTrue="1">
      <formula>AND(ISNUMBER(#REF!),#REF!&lt;200)</formula>
    </cfRule>
  </conditionalFormatting>
  <conditionalFormatting sqref="K286:P286">
    <cfRule type="expression" dxfId="0" priority="123" stopIfTrue="1">
      <formula>AND(ISNUMBER(#REF!),$Q290&lt;200)</formula>
    </cfRule>
    <cfRule type="expression" dxfId="0" priority="124" stopIfTrue="1">
      <formula>AND(ISNUMBER(#REF!),#REF!&lt;200)</formula>
    </cfRule>
  </conditionalFormatting>
  <conditionalFormatting sqref="B287">
    <cfRule type="expression" dxfId="0" priority="8" stopIfTrue="1">
      <formula>AND(ISNUMBER(#REF!),#REF!&lt;200)</formula>
    </cfRule>
    <cfRule type="expression" dxfId="0" priority="7" stopIfTrue="1">
      <formula>AND(ISNUMBER(#REF!),#REF!&lt;200)</formula>
    </cfRule>
    <cfRule type="expression" dxfId="0" priority="6" stopIfTrue="1">
      <formula>AND(ISNUMBER(#REF!),#REF!&lt;200)</formula>
    </cfRule>
  </conditionalFormatting>
  <conditionalFormatting sqref="E287">
    <cfRule type="expression" dxfId="0" priority="5" stopIfTrue="1">
      <formula>AND(ISNUMBER(#REF!),#REF!&lt;200)</formula>
    </cfRule>
    <cfRule type="expression" dxfId="0" priority="4" stopIfTrue="1">
      <formula>AND(ISNUMBER(#REF!),#REF!&lt;200)</formula>
    </cfRule>
    <cfRule type="expression" dxfId="0" priority="3" stopIfTrue="1">
      <formula>AND(ISNUMBER(#REF!),#REF!&lt;200)</formula>
    </cfRule>
  </conditionalFormatting>
  <conditionalFormatting sqref="K287:P287">
    <cfRule type="expression" dxfId="0" priority="120" stopIfTrue="1">
      <formula>AND(ISNUMBER(#REF!),#REF!&lt;200)</formula>
    </cfRule>
    <cfRule type="expression" dxfId="0" priority="121" stopIfTrue="1">
      <formula>AND(ISNUMBER(#REF!),#REF!&lt;200)</formula>
    </cfRule>
    <cfRule type="expression" dxfId="0" priority="122" stopIfTrue="1">
      <formula>AND(ISNUMBER(#REF!),#REF!&lt;200)</formula>
    </cfRule>
  </conditionalFormatting>
  <conditionalFormatting sqref="C289:F289">
    <cfRule type="expression" dxfId="0" priority="67" stopIfTrue="1">
      <formula>AND(ISNUMBER(#REF!),$Q292&lt;200)</formula>
    </cfRule>
    <cfRule type="expression" dxfId="0" priority="68" stopIfTrue="1">
      <formula>AND(ISNUMBER(#REF!),#REF!&lt;200)</formula>
    </cfRule>
    <cfRule type="expression" dxfId="0" priority="71" stopIfTrue="1">
      <formula>AND(ISNUMBER(#REF!),$Q292&lt;200)</formula>
    </cfRule>
    <cfRule type="expression" dxfId="0" priority="125" stopIfTrue="1">
      <formula>AND(ISNUMBER(#REF!),$Q290&lt;200)</formula>
    </cfRule>
  </conditionalFormatting>
  <conditionalFormatting sqref="K289:P289">
    <cfRule type="expression" dxfId="0" priority="69" stopIfTrue="1">
      <formula>AND(ISNUMBER(#REF!),#REF!&lt;200)</formula>
    </cfRule>
    <cfRule type="expression" dxfId="0" priority="70" stopIfTrue="1">
      <formula>AND(ISNUMBER(#REF!),#REF!&lt;200)</formula>
    </cfRule>
    <cfRule type="expression" dxfId="0" priority="72" stopIfTrue="1">
      <formula>AND(ISNUMBER(#REF!),#REF!&lt;200)</formula>
    </cfRule>
  </conditionalFormatting>
  <conditionalFormatting sqref="C290:F290">
    <cfRule type="expression" dxfId="0" priority="126" stopIfTrue="1">
      <formula>AND(ISNUMBER(#REF!),$Q293&lt;200)</formula>
    </cfRule>
    <cfRule type="expression" dxfId="0" priority="127" stopIfTrue="1">
      <formula>AND(ISNUMBER(#REF!),$Q293&lt;200)</formula>
    </cfRule>
  </conditionalFormatting>
  <conditionalFormatting sqref="K290:P290">
    <cfRule type="expression" dxfId="0" priority="128" stopIfTrue="1">
      <formula>AND(ISNUMBER(#REF!),#REF!&lt;200)</formula>
    </cfRule>
    <cfRule type="expression" dxfId="0" priority="129" stopIfTrue="1">
      <formula>AND(ISNUMBER(#REF!),#REF!&lt;200)</formula>
    </cfRule>
  </conditionalFormatting>
  <conditionalFormatting sqref="C292:F292">
    <cfRule type="expression" dxfId="0" priority="130" stopIfTrue="1">
      <formula>AND(ISNUMBER(#REF!),#REF!&lt;200)</formula>
    </cfRule>
    <cfRule type="expression" dxfId="0" priority="131" stopIfTrue="1">
      <formula>AND(ISNUMBER(#REF!),#REF!&lt;200)</formula>
    </cfRule>
  </conditionalFormatting>
  <conditionalFormatting sqref="K292:P292">
    <cfRule type="expression" dxfId="0" priority="132" stopIfTrue="1">
      <formula>AND(ISNUMBER(#REF!),$Q295&lt;200)</formula>
    </cfRule>
    <cfRule type="expression" dxfId="0" priority="133" stopIfTrue="1">
      <formula>AND(ISNUMBER(#REF!),$Q295&lt;200)</formula>
    </cfRule>
  </conditionalFormatting>
  <conditionalFormatting sqref="C293:F293">
    <cfRule type="expression" dxfId="0" priority="138" stopIfTrue="1">
      <formula>AND(ISNUMBER(#REF!),#REF!&lt;200)</formula>
    </cfRule>
    <cfRule type="expression" dxfId="0" priority="139" stopIfTrue="1">
      <formula>AND(ISNUMBER(#REF!),#REF!&lt;200)</formula>
    </cfRule>
    <cfRule type="expression" dxfId="0" priority="140" stopIfTrue="1">
      <formula>AND(ISNUMBER(#REF!),#REF!&lt;200)</formula>
    </cfRule>
    <cfRule type="expression" dxfId="0" priority="141" stopIfTrue="1">
      <formula>AND(ISNUMBER(#REF!),#REF!&lt;200)</formula>
    </cfRule>
  </conditionalFormatting>
  <conditionalFormatting sqref="K293:P293">
    <cfRule type="expression" dxfId="0" priority="75" stopIfTrue="1">
      <formula>AND(ISNUMBER(#REF!),$Q296&lt;200)</formula>
    </cfRule>
    <cfRule type="expression" dxfId="0" priority="76" stopIfTrue="1">
      <formula>AND(ISNUMBER(#REF!),#REF!&lt;200)</formula>
    </cfRule>
    <cfRule type="expression" dxfId="0" priority="79" stopIfTrue="1">
      <formula>AND(ISNUMBER(#REF!),$Q296&lt;200)</formula>
    </cfRule>
    <cfRule type="expression" dxfId="0" priority="80" stopIfTrue="1">
      <formula>AND(ISNUMBER(#REF!),#REF!&lt;200)</formula>
    </cfRule>
  </conditionalFormatting>
  <conditionalFormatting sqref="C295:F295">
    <cfRule type="expression" dxfId="0" priority="93" stopIfTrue="1">
      <formula>AND(ISNUMBER(#REF!),#REF!&lt;200)</formula>
    </cfRule>
    <cfRule type="expression" dxfId="0" priority="94" stopIfTrue="1">
      <formula>AND(ISNUMBER(#REF!),#REF!&lt;200)</formula>
    </cfRule>
    <cfRule type="expression" dxfId="0" priority="95" stopIfTrue="1">
      <formula>AND(ISNUMBER(#REF!),#REF!&lt;200)</formula>
    </cfRule>
    <cfRule type="expression" dxfId="0" priority="96" stopIfTrue="1">
      <formula>AND(ISNUMBER(#REF!),#REF!&lt;200)</formula>
    </cfRule>
  </conditionalFormatting>
  <conditionalFormatting sqref="K295:P295">
    <cfRule type="expression" dxfId="0" priority="89" stopIfTrue="1">
      <formula>AND(ISNUMBER(#REF!),$Q298&lt;200)</formula>
    </cfRule>
    <cfRule type="expression" dxfId="0" priority="90" stopIfTrue="1">
      <formula>AND(ISNUMBER(#REF!),#REF!&lt;200)</formula>
    </cfRule>
    <cfRule type="expression" dxfId="0" priority="91" stopIfTrue="1">
      <formula>AND(ISNUMBER(#REF!),$Q298&lt;200)</formula>
    </cfRule>
    <cfRule type="expression" dxfId="0" priority="92" stopIfTrue="1">
      <formula>AND(ISNUMBER(#REF!),#REF!&lt;200)</formula>
    </cfRule>
  </conditionalFormatting>
  <conditionalFormatting sqref="C297:F297">
    <cfRule type="expression" dxfId="0" priority="150" stopIfTrue="1">
      <formula>AND(ISNUMBER(#REF!),$Q300&lt;200)</formula>
    </cfRule>
    <cfRule type="expression" dxfId="0" priority="151" stopIfTrue="1">
      <formula>AND(ISNUMBER(#REF!),$Q300&lt;200)</formula>
    </cfRule>
    <cfRule type="expression" dxfId="0" priority="152" stopIfTrue="1">
      <formula>AND(ISNUMBER(#REF!),$J300&lt;200)</formula>
    </cfRule>
  </conditionalFormatting>
  <conditionalFormatting sqref="K297:P297">
    <cfRule type="expression" dxfId="0" priority="154" stopIfTrue="1">
      <formula>AND(ISNUMBER(#REF!),#REF!&lt;200)</formula>
    </cfRule>
    <cfRule type="expression" dxfId="0" priority="155" stopIfTrue="1">
      <formula>AND(ISNUMBER(#REF!),#REF!&lt;200)</formula>
    </cfRule>
  </conditionalFormatting>
  <conditionalFormatting sqref="C298:F298">
    <cfRule type="expression" dxfId="0" priority="156" stopIfTrue="1">
      <formula>AND(ISNUMBER(#REF!),$Q301&lt;200)</formula>
    </cfRule>
    <cfRule type="expression" dxfId="0" priority="157" stopIfTrue="1">
      <formula>AND(ISNUMBER(#REF!),$Q301&lt;200)</formula>
    </cfRule>
    <cfRule type="expression" dxfId="0" priority="158" stopIfTrue="1">
      <formula>AND(ISNUMBER(#REF!),$J301&lt;200)</formula>
    </cfRule>
    <cfRule type="expression" dxfId="0" priority="159" stopIfTrue="1">
      <formula>AND(ISNUMBER(#REF!),$K301&lt;200)</formula>
    </cfRule>
  </conditionalFormatting>
  <conditionalFormatting sqref="K298:P298">
    <cfRule type="expression" dxfId="0" priority="162" stopIfTrue="1">
      <formula>AND(ISNUMBER(#REF!),#REF!&lt;200)</formula>
    </cfRule>
    <cfRule type="expression" dxfId="0" priority="163" stopIfTrue="1">
      <formula>AND(ISNUMBER(#REF!),#REF!&lt;200)</formula>
    </cfRule>
    <cfRule type="expression" dxfId="0" priority="164" stopIfTrue="1">
      <formula>AND(ISNUMBER(#REF!),#REF!&lt;200)</formula>
    </cfRule>
    <cfRule type="expression" dxfId="0" priority="165" stopIfTrue="1">
      <formula>AND(ISNUMBER(#REF!),#REF!&lt;200)</formula>
    </cfRule>
  </conditionalFormatting>
  <conditionalFormatting sqref="C299:F299">
    <cfRule type="expression" dxfId="0" priority="166" stopIfTrue="1">
      <formula>AND(ISNUMBER(#REF!),#REF!&lt;200)</formula>
    </cfRule>
    <cfRule type="expression" dxfId="0" priority="167" stopIfTrue="1">
      <formula>AND(ISNUMBER(#REF!),#REF!&lt;200)</formula>
    </cfRule>
    <cfRule type="expression" dxfId="0" priority="168" stopIfTrue="1">
      <formula>AND(ISNUMBER(#REF!),#REF!&lt;200)</formula>
    </cfRule>
    <cfRule type="expression" dxfId="0" priority="169" stopIfTrue="1">
      <formula>AND(ISNUMBER(#REF!),#REF!&lt;200)</formula>
    </cfRule>
    <cfRule type="expression" dxfId="0" priority="170" stopIfTrue="1">
      <formula>AND(ISNUMBER(#REF!),#REF!&lt;200)</formula>
    </cfRule>
  </conditionalFormatting>
  <conditionalFormatting sqref="K299:P299">
    <cfRule type="expression" dxfId="0" priority="184" stopIfTrue="1">
      <formula>AND(ISNUMBER(#REF!),$Q302&lt;200)</formula>
    </cfRule>
    <cfRule type="expression" dxfId="0" priority="185" stopIfTrue="1">
      <formula>AND(ISNUMBER(#REF!),#REF!&lt;200)</formula>
    </cfRule>
    <cfRule type="expression" dxfId="0" priority="186" stopIfTrue="1">
      <formula>AND(ISNUMBER(#REF!),$Q302&lt;200)</formula>
    </cfRule>
    <cfRule type="expression" dxfId="0" priority="187" stopIfTrue="1">
      <formula>AND(ISNUMBER(#REF!),#REF!&lt;200)</formula>
    </cfRule>
  </conditionalFormatting>
  <conditionalFormatting sqref="C300:F300">
    <cfRule type="expression" dxfId="0" priority="171" stopIfTrue="1">
      <formula>AND(ISNUMBER(#REF!),$Q303&lt;200)</formula>
    </cfRule>
    <cfRule type="expression" dxfId="0" priority="172" stopIfTrue="1">
      <formula>AND(ISNUMBER(#REF!),$Q303&lt;200)</formula>
    </cfRule>
    <cfRule type="expression" dxfId="0" priority="173" stopIfTrue="1">
      <formula>AND(ISNUMBER(#REF!),#REF!&lt;200)</formula>
    </cfRule>
    <cfRule type="expression" dxfId="0" priority="174" stopIfTrue="1">
      <formula>AND(ISNUMBER(#REF!),$J303&lt;200)</formula>
    </cfRule>
    <cfRule type="expression" dxfId="0" priority="175" stopIfTrue="1">
      <formula>AND(ISNUMBER(#REF!),$K303&lt;200)</formula>
    </cfRule>
  </conditionalFormatting>
  <conditionalFormatting sqref="K300:P300">
    <cfRule type="expression" dxfId="0" priority="178" stopIfTrue="1">
      <formula>AND(ISNUMBER(#REF!),$Q304&lt;200)</formula>
    </cfRule>
    <cfRule type="expression" dxfId="0" priority="179" stopIfTrue="1">
      <formula>AND(ISNUMBER(#REF!),#REF!&lt;200)</formula>
    </cfRule>
    <cfRule type="expression" dxfId="0" priority="180" stopIfTrue="1">
      <formula>AND(ISNUMBER(#REF!),$Q304&lt;200)</formula>
    </cfRule>
    <cfRule type="expression" dxfId="0" priority="181" stopIfTrue="1">
      <formula>AND(ISNUMBER(#REF!),#REF!&lt;200)</formula>
    </cfRule>
  </conditionalFormatting>
  <conditionalFormatting sqref="H58400:P58400">
    <cfRule type="expression" dxfId="0" priority="53" stopIfTrue="1">
      <formula>AND(ISNUMBER(#REF!),$Q65472&lt;200)</formula>
    </cfRule>
  </conditionalFormatting>
  <conditionalFormatting sqref="C58401:G58401">
    <cfRule type="expression" dxfId="0" priority="54" stopIfTrue="1">
      <formula>AND(ISNUMBER(#REF!),$Q65472&lt;200)</formula>
    </cfRule>
  </conditionalFormatting>
  <conditionalFormatting sqref="I58403:Q58403">
    <cfRule type="expression" dxfId="0" priority="42" stopIfTrue="1">
      <formula>AND(ISNUMBER(#REF!),#REF!&lt;200)</formula>
    </cfRule>
  </conditionalFormatting>
  <conditionalFormatting sqref="C58404:H58404">
    <cfRule type="expression" dxfId="0" priority="43" stopIfTrue="1">
      <formula>AND(ISNUMBER(#REF!),#REF!&lt;200)</formula>
    </cfRule>
  </conditionalFormatting>
  <conditionalFormatting sqref="H58407:P58407">
    <cfRule type="expression" dxfId="0" priority="27" stopIfTrue="1">
      <formula>AND(ISNUMBER(#REF!),$Q65472&lt;200)</formula>
    </cfRule>
  </conditionalFormatting>
  <conditionalFormatting sqref="C58408:G58408">
    <cfRule type="expression" dxfId="0" priority="28" stopIfTrue="1">
      <formula>AND(ISNUMBER(#REF!),$Q65472&lt;200)</formula>
    </cfRule>
  </conditionalFormatting>
  <conditionalFormatting sqref="I58410:Q58410">
    <cfRule type="expression" dxfId="0" priority="16" stopIfTrue="1">
      <formula>AND(ISNUMBER(#REF!),#REF!&lt;200)</formula>
    </cfRule>
  </conditionalFormatting>
  <conditionalFormatting sqref="C58411:H58411">
    <cfRule type="expression" dxfId="0" priority="17" stopIfTrue="1">
      <formula>AND(ISNUMBER(#REF!),#REF!&lt;200)</formula>
    </cfRule>
  </conditionalFormatting>
  <conditionalFormatting sqref="H58424:P58424">
    <cfRule type="expression" dxfId="0" priority="60" stopIfTrue="1">
      <formula>AND(ISNUMBER(#REF!),$Q65472&lt;200)</formula>
    </cfRule>
  </conditionalFormatting>
  <conditionalFormatting sqref="C58425:G58425">
    <cfRule type="expression" dxfId="0" priority="61" stopIfTrue="1">
      <formula>AND(ISNUMBER(#REF!),$Q65472&lt;200)</formula>
    </cfRule>
  </conditionalFormatting>
  <conditionalFormatting sqref="G58426:I58426">
    <cfRule type="expression" dxfId="0" priority="50" stopIfTrue="1">
      <formula>AND(ISNUMBER(#REF!),$J65472&lt;200)</formula>
    </cfRule>
  </conditionalFormatting>
  <conditionalFormatting sqref="C58427:F58427">
    <cfRule type="expression" dxfId="0" priority="52" stopIfTrue="1">
      <formula>AND(ISNUMBER(#REF!),$J65472&lt;200)</formula>
    </cfRule>
  </conditionalFormatting>
  <conditionalFormatting sqref="G58429:J58429">
    <cfRule type="expression" dxfId="0" priority="37" stopIfTrue="1">
      <formula>AND(ISNUMBER(#REF!),$K65472&lt;200)</formula>
    </cfRule>
  </conditionalFormatting>
  <conditionalFormatting sqref="C58430:F58430">
    <cfRule type="expression" dxfId="0" priority="39" stopIfTrue="1">
      <formula>AND(ISNUMBER(#REF!),$K65472&lt;200)</formula>
    </cfRule>
  </conditionalFormatting>
  <conditionalFormatting sqref="G58433:I58433">
    <cfRule type="expression" dxfId="0" priority="21" stopIfTrue="1">
      <formula>AND(ISNUMBER(#REF!),$J65472&lt;200)</formula>
    </cfRule>
  </conditionalFormatting>
  <conditionalFormatting sqref="C58434:F58434">
    <cfRule type="expression" dxfId="0" priority="23" stopIfTrue="1">
      <formula>AND(ISNUMBER(#REF!),$J65472&lt;200)</formula>
    </cfRule>
  </conditionalFormatting>
  <conditionalFormatting sqref="G58436:J58436">
    <cfRule type="expression" dxfId="0" priority="11" stopIfTrue="1">
      <formula>AND(ISNUMBER(#REF!),$K65472&lt;200)</formula>
    </cfRule>
  </conditionalFormatting>
  <conditionalFormatting sqref="C58437:F58437">
    <cfRule type="expression" dxfId="0" priority="13" stopIfTrue="1">
      <formula>AND(ISNUMBER(#REF!),$K65472&lt;200)</formula>
    </cfRule>
  </conditionalFormatting>
  <conditionalFormatting sqref="H58505:P58505">
    <cfRule type="expression" dxfId="0" priority="55" stopIfTrue="1">
      <formula>AND(ISNUMBER(#REF!),$Q65472&lt;200)</formula>
    </cfRule>
  </conditionalFormatting>
  <conditionalFormatting sqref="C58506:G58506">
    <cfRule type="expression" dxfId="0" priority="56" stopIfTrue="1">
      <formula>AND(ISNUMBER(#REF!),$Q65472&lt;200)</formula>
    </cfRule>
  </conditionalFormatting>
  <conditionalFormatting sqref="I58508:Q58508">
    <cfRule type="expression" dxfId="0" priority="44" stopIfTrue="1">
      <formula>AND(ISNUMBER(#REF!),#REF!&lt;200)</formula>
    </cfRule>
  </conditionalFormatting>
  <conditionalFormatting sqref="C58509:H58509">
    <cfRule type="expression" dxfId="0" priority="45" stopIfTrue="1">
      <formula>AND(ISNUMBER(#REF!),#REF!&lt;200)</formula>
    </cfRule>
  </conditionalFormatting>
  <conditionalFormatting sqref="H58509:P58509">
    <cfRule type="expression" dxfId="0" priority="31" stopIfTrue="1">
      <formula>AND(ISNUMBER(#REF!),$Q65472&lt;200)</formula>
    </cfRule>
  </conditionalFormatting>
  <conditionalFormatting sqref="C58510:G58510">
    <cfRule type="expression" dxfId="0" priority="32" stopIfTrue="1">
      <formula>AND(ISNUMBER(#REF!),$Q65472&lt;200)</formula>
    </cfRule>
  </conditionalFormatting>
  <conditionalFormatting sqref="H58512:P58512">
    <cfRule type="expression" dxfId="0" priority="29" stopIfTrue="1">
      <formula>AND(ISNUMBER(#REF!),$Q65472&lt;200)</formula>
    </cfRule>
  </conditionalFormatting>
  <conditionalFormatting sqref="C58513:G58513">
    <cfRule type="expression" dxfId="0" priority="30" stopIfTrue="1">
      <formula>AND(ISNUMBER(#REF!),$Q65472&lt;200)</formula>
    </cfRule>
  </conditionalFormatting>
  <conditionalFormatting sqref="I58515:Q58515">
    <cfRule type="expression" dxfId="0" priority="18" stopIfTrue="1">
      <formula>AND(ISNUMBER(#REF!),#REF!&lt;200)</formula>
    </cfRule>
  </conditionalFormatting>
  <conditionalFormatting sqref="C58516:H58516">
    <cfRule type="expression" dxfId="0" priority="19" stopIfTrue="1">
      <formula>AND(ISNUMBER(#REF!),#REF!&lt;200)</formula>
    </cfRule>
  </conditionalFormatting>
  <conditionalFormatting sqref="C285:F286 C287:D287 F287 C289:F292 C304:H58507 C302:H302 C297:F298">
    <cfRule type="expression" dxfId="0" priority="41" stopIfTrue="1">
      <formula>AND(ISNUMBER(#REF!),#REF!&lt;200)</formula>
    </cfRule>
  </conditionalFormatting>
  <conditionalFormatting sqref="C287:D287 F287">
    <cfRule type="expression" dxfId="0" priority="116" stopIfTrue="1">
      <formula>AND(ISNUMBER(#REF!),#REF!&lt;200)</formula>
    </cfRule>
    <cfRule type="expression" dxfId="0" priority="117" stopIfTrue="1">
      <formula>AND(ISNUMBER(#REF!),$Q291&lt;200)</formula>
    </cfRule>
    <cfRule type="expression" dxfId="0" priority="118" stopIfTrue="1">
      <formula>AND(ISNUMBER(#REF!),#REF!&lt;200)</formula>
    </cfRule>
    <cfRule type="expression" dxfId="0" priority="119" stopIfTrue="1">
      <formula>AND(ISNUMBER(#REF!),$Q291&lt;200)</formula>
    </cfRule>
  </conditionalFormatting>
  <conditionalFormatting sqref="C290:F292 C304:H58514 C302:H302 C297:F298">
    <cfRule type="expression" dxfId="0" priority="15" stopIfTrue="1">
      <formula>AND(ISNUMBER(#REF!),#REF!&lt;200)</formula>
    </cfRule>
  </conditionalFormatting>
  <conditionalFormatting sqref="K290:P292 I304:Q58513 I302:Q302 K297:P297">
    <cfRule type="expression" dxfId="0" priority="14" stopIfTrue="1">
      <formula>AND(ISNUMBER(#REF!),#REF!&lt;200)</formula>
    </cfRule>
  </conditionalFormatting>
  <conditionalFormatting sqref="K290:P292 I302:Q302 I304:Q58506 K297:P297">
    <cfRule type="expression" dxfId="0" priority="40" stopIfTrue="1">
      <formula>AND(ISNUMBER(#REF!),#REF!&lt;200)</formula>
    </cfRule>
  </conditionalFormatting>
  <conditionalFormatting sqref="C291:F292">
    <cfRule type="expression" dxfId="0" priority="134" stopIfTrue="1">
      <formula>AND(ISNUMBER(#REF!),#REF!&lt;200)</formula>
    </cfRule>
    <cfRule type="expression" dxfId="0" priority="135" stopIfTrue="1">
      <formula>AND(ISNUMBER(#REF!),#REF!&lt;200)</formula>
    </cfRule>
  </conditionalFormatting>
  <conditionalFormatting sqref="K291:P292">
    <cfRule type="expression" dxfId="0" priority="136" stopIfTrue="1">
      <formula>AND(ISNUMBER(#REF!),$Q294&lt;200)</formula>
    </cfRule>
    <cfRule type="expression" dxfId="0" priority="137" stopIfTrue="1">
      <formula>AND(ISNUMBER(#REF!),$Q294&lt;200)</formula>
    </cfRule>
  </conditionalFormatting>
  <conditionalFormatting sqref="C294:F300">
    <cfRule type="expression" dxfId="0" priority="73" stopIfTrue="1">
      <formula>AND(ISNUMBER(#REF!),#REF!&lt;200)</formula>
    </cfRule>
    <cfRule type="expression" dxfId="0" priority="74" stopIfTrue="1">
      <formula>AND(ISNUMBER(#REF!),#REF!&lt;200)</formula>
    </cfRule>
    <cfRule type="expression" dxfId="0" priority="77" stopIfTrue="1">
      <formula>AND(ISNUMBER(#REF!),#REF!&lt;200)</formula>
    </cfRule>
    <cfRule type="expression" dxfId="0" priority="78" stopIfTrue="1">
      <formula>AND(ISNUMBER(#REF!),#REF!&lt;200)</formula>
    </cfRule>
    <cfRule type="expression" dxfId="0" priority="142" stopIfTrue="1">
      <formula>AND(ISNUMBER(#REF!),#REF!&lt;200)</formula>
    </cfRule>
    <cfRule type="expression" dxfId="0" priority="143" stopIfTrue="1">
      <formula>AND(ISNUMBER(#REF!),#REF!&lt;200)</formula>
    </cfRule>
    <cfRule type="expression" dxfId="0" priority="144" stopIfTrue="1">
      <formula>AND(ISNUMBER(#REF!),#REF!&lt;200)</formula>
    </cfRule>
    <cfRule type="expression" dxfId="0" priority="145" stopIfTrue="1">
      <formula>AND(ISNUMBER(#REF!),#REF!&lt;200)</formula>
    </cfRule>
  </conditionalFormatting>
  <conditionalFormatting sqref="K294:P300">
    <cfRule type="expression" dxfId="0" priority="146" stopIfTrue="1">
      <formula>AND(ISNUMBER(#REF!),$Q297&lt;200)</formula>
    </cfRule>
    <cfRule type="expression" dxfId="0" priority="147" stopIfTrue="1">
      <formula>AND(ISNUMBER(#REF!),#REF!&lt;200)</formula>
    </cfRule>
    <cfRule type="expression" dxfId="0" priority="148" stopIfTrue="1">
      <formula>AND(ISNUMBER(#REF!),$Q297&lt;200)</formula>
    </cfRule>
    <cfRule type="expression" dxfId="0" priority="149" stopIfTrue="1">
      <formula>AND(ISNUMBER(#REF!),#REF!&lt;200)</formula>
    </cfRule>
  </conditionalFormatting>
  <conditionalFormatting sqref="C296:F300">
    <cfRule type="expression" dxfId="0" priority="81" stopIfTrue="1">
      <formula>AND(ISNUMBER(#REF!),$Q299&lt;200)</formula>
    </cfRule>
    <cfRule type="expression" dxfId="0" priority="82" stopIfTrue="1">
      <formula>AND(ISNUMBER(#REF!),#REF!&lt;200)</formula>
    </cfRule>
    <cfRule type="expression" dxfId="0" priority="85" stopIfTrue="1">
      <formula>AND(ISNUMBER(#REF!),$Q299&lt;200)</formula>
    </cfRule>
    <cfRule type="expression" dxfId="0" priority="86" stopIfTrue="1">
      <formula>AND(ISNUMBER(#REF!),#REF!&lt;200)</formula>
    </cfRule>
  </conditionalFormatting>
  <conditionalFormatting sqref="K296:P300">
    <cfRule type="expression" dxfId="0" priority="83" stopIfTrue="1">
      <formula>AND(ISNUMBER(#REF!),#REF!&lt;200)</formula>
    </cfRule>
    <cfRule type="expression" dxfId="0" priority="84" stopIfTrue="1">
      <formula>AND(ISNUMBER(#REF!),#REF!&lt;200)</formula>
    </cfRule>
    <cfRule type="expression" dxfId="0" priority="87" stopIfTrue="1">
      <formula>AND(ISNUMBER(#REF!),#REF!&lt;200)</formula>
    </cfRule>
    <cfRule type="expression" dxfId="0" priority="88" stopIfTrue="1">
      <formula>AND(ISNUMBER(#REF!),#REF!&lt;200)</formula>
    </cfRule>
  </conditionalFormatting>
  <conditionalFormatting sqref="K297:N301 K303:N303 J302:N302 J304:N65470">
    <cfRule type="cellIs" priority="47" stopIfTrue="1" operator="greaterThan">
      <formula>400000</formula>
    </cfRule>
  </conditionalFormatting>
  <conditionalFormatting sqref="K298:O302 K304:O65470">
    <cfRule type="cellIs" priority="34" stopIfTrue="1" operator="greaterThan">
      <formula>400000</formula>
    </cfRule>
  </conditionalFormatting>
  <conditionalFormatting sqref="C299:F305">
    <cfRule type="expression" dxfId="0" priority="98" stopIfTrue="1">
      <formula>AND(ISNUMBER(#REF!),#REF!&lt;200)</formula>
    </cfRule>
  </conditionalFormatting>
  <conditionalFormatting sqref="C301:F305">
    <cfRule type="expression" dxfId="0" priority="97" stopIfTrue="1">
      <formula>AND(ISNUMBER(#REF!),$Q305&lt;200)</formula>
    </cfRule>
    <cfRule type="expression" dxfId="0" priority="101" stopIfTrue="1">
      <formula>AND(ISNUMBER(#REF!),$Q305&lt;200)</formula>
    </cfRule>
    <cfRule type="expression" dxfId="0" priority="102" stopIfTrue="1">
      <formula>AND(ISNUMBER(#REF!),#REF!&lt;200)</formula>
    </cfRule>
    <cfRule type="expression" dxfId="0" priority="105" stopIfTrue="1">
      <formula>AND(ISNUMBER(#REF!),$J305&lt;200)</formula>
    </cfRule>
    <cfRule type="expression" dxfId="0" priority="107" stopIfTrue="1">
      <formula>AND(ISNUMBER(#REF!),$K305&lt;200)</formula>
    </cfRule>
    <cfRule type="expression" dxfId="0" priority="109" stopIfTrue="1">
      <formula>AND(ISNUMBER(#REF!),$J305&lt;200)</formula>
    </cfRule>
  </conditionalFormatting>
  <conditionalFormatting sqref="K301:N301 K303:N303 Q302 J302:O302 J304:O65470 Q304:Q65470">
    <cfRule type="cellIs" priority="24" stopIfTrue="1" operator="greaterThan">
      <formula>400000</formula>
    </cfRule>
  </conditionalFormatting>
  <conditionalFormatting sqref="K301:P305">
    <cfRule type="expression" dxfId="0" priority="99" stopIfTrue="1">
      <formula>AND(ISNUMBER(#REF!),$Q306&lt;200)</formula>
    </cfRule>
    <cfRule type="expression" dxfId="0" priority="100" stopIfTrue="1">
      <formula>AND(ISNUMBER(#REF!),#REF!&lt;200)</formula>
    </cfRule>
    <cfRule type="expression" dxfId="0" priority="103" stopIfTrue="1">
      <formula>AND(ISNUMBER(#REF!),$Q306&lt;200)</formula>
    </cfRule>
    <cfRule type="expression" dxfId="0" priority="104" stopIfTrue="1">
      <formula>AND(ISNUMBER(#REF!),#REF!&lt;200)</formula>
    </cfRule>
  </conditionalFormatting>
  <conditionalFormatting sqref="C304:G58504 C302:G302">
    <cfRule type="expression" dxfId="0" priority="59" stopIfTrue="1">
      <formula>AND(ISNUMBER(#REF!),$Q307&lt;200)</formula>
    </cfRule>
  </conditionalFormatting>
  <conditionalFormatting sqref="C304:F58425 C302:F302">
    <cfRule type="expression" dxfId="0" priority="51" stopIfTrue="1">
      <formula>AND(ISNUMBER(#REF!),$J307&lt;200)</formula>
    </cfRule>
  </conditionalFormatting>
  <conditionalFormatting sqref="C304:F58428 C302:F302">
    <cfRule type="expression" dxfId="0" priority="38" stopIfTrue="1">
      <formula>AND(ISNUMBER(#REF!),$K307&lt;200)</formula>
    </cfRule>
  </conditionalFormatting>
  <conditionalFormatting sqref="C304:G58511 C302:G302">
    <cfRule type="expression" dxfId="0" priority="26" stopIfTrue="1">
      <formula>AND(ISNUMBER(#REF!),$Q307&lt;200)</formula>
    </cfRule>
  </conditionalFormatting>
  <conditionalFormatting sqref="C304:F58432 C302:F302">
    <cfRule type="expression" dxfId="0" priority="22" stopIfTrue="1">
      <formula>AND(ISNUMBER(#REF!),$J307&lt;200)</formula>
    </cfRule>
  </conditionalFormatting>
  <conditionalFormatting sqref="C304:F58435 C302:F302">
    <cfRule type="expression" dxfId="0" priority="12" stopIfTrue="1">
      <formula>AND(ISNUMBER(#REF!),$K307&lt;200)</formula>
    </cfRule>
  </conditionalFormatting>
  <conditionalFormatting sqref="G304:I58424 G302:I302">
    <cfRule type="expression" dxfId="0" priority="49" stopIfTrue="1">
      <formula>AND(ISNUMBER(#REF!),$J308&lt;200)</formula>
    </cfRule>
  </conditionalFormatting>
  <conditionalFormatting sqref="G304:J58427 G302:J302">
    <cfRule type="expression" dxfId="0" priority="36" stopIfTrue="1">
      <formula>AND(ISNUMBER(#REF!),$K308&lt;200)</formula>
    </cfRule>
  </conditionalFormatting>
  <conditionalFormatting sqref="G304:I58431 G302:I302">
    <cfRule type="expression" dxfId="0" priority="20" stopIfTrue="1">
      <formula>AND(ISNUMBER(#REF!),$J308&lt;200)</formula>
    </cfRule>
  </conditionalFormatting>
  <conditionalFormatting sqref="G304:J58434 G302:J302">
    <cfRule type="expression" dxfId="0" priority="10" stopIfTrue="1">
      <formula>AND(ISNUMBER(#REF!),$K308&lt;200)</formula>
    </cfRule>
  </conditionalFormatting>
  <conditionalFormatting sqref="H304:P58503 H302:P302">
    <cfRule type="expression" dxfId="0" priority="58" stopIfTrue="1">
      <formula>AND(ISNUMBER(#REF!),$Q308&lt;200)</formula>
    </cfRule>
  </conditionalFormatting>
  <conditionalFormatting sqref="H304:P58510 H302:P302">
    <cfRule type="expression" dxfId="0" priority="25" stopIfTrue="1">
      <formula>AND(ISNUMBER(#REF!),$Q308&lt;200)</formula>
    </cfRule>
  </conditionalFormatting>
  <conditionalFormatting sqref="Q304:Q65470 Q302">
    <cfRule type="cellIs" priority="57" stopIfTrue="1" operator="greaterThan">
      <formula>400000</formula>
    </cfRule>
  </conditionalFormatting>
  <conditionalFormatting sqref="H58399:P58399 H58408:P65470 H58401:P58401 C58400:G58400 C58402:G58402 C58409:G65470 H58403:P58404 C58404:G58405">
    <cfRule type="expression" dxfId="0" priority="62" stopIfTrue="1">
      <formula>AND(ISNUMBER(#REF!),#REF!&lt;200)</formula>
    </cfRule>
  </conditionalFormatting>
  <conditionalFormatting sqref="I58402:Q58402 I58429:Q65470 I58411:Q58427 I58404:Q58404 C58430:H65470 C58403:H58403 C58405:H58405 C58412:H58428 I58406:Q58407 C58407:H58408">
    <cfRule type="expression" dxfId="0" priority="46" stopIfTrue="1">
      <formula>AND(ISNUMBER(#REF!),#REF!&lt;200)</formula>
    </cfRule>
  </conditionalFormatting>
  <conditionalFormatting sqref="H58406:P58406 H58408:P58408 C58407:G58407 H58410:P58411 I58409:Q58409 Q58436:Q65470 H58415:P65470 Q58418:Q58434 Q58411 C58409:G58412 H58412 C58414:G65470 I58413:Q58414 H58414">
    <cfRule type="expression" dxfId="0" priority="33" stopIfTrue="1">
      <formula>AND(ISNUMBER(#REF!),#REF!&lt;200)</formula>
    </cfRule>
  </conditionalFormatting>
  <conditionalFormatting sqref="G58425:I58425 G58452:I65470 G58434:I58450 G58427:I58427 G58429:I58430 C58453:F65470 C58426:F58426 C58428:F58428 C58435:F58451 C58430:F58431">
    <cfRule type="expression" dxfId="0" priority="48" stopIfTrue="1">
      <formula>AND(ISNUMBER(#REF!),#REF!&lt;200)</formula>
    </cfRule>
  </conditionalFormatting>
  <conditionalFormatting sqref="G58428:J58428 G58455:J65470 G58437:J58453 G58430:J58430 G58432:J58433 C58456:F65470 C58429:F58429 C58431:F58431 C58438:F58454 C58433:F58434">
    <cfRule type="expression" dxfId="0" priority="35" stopIfTrue="1">
      <formula>AND(ISNUMBER(#REF!),#REF!&lt;200)</formula>
    </cfRule>
  </conditionalFormatting>
  <dataValidations count="8">
    <dataValidation type="list" allowBlank="1" showInputMessage="1" showErrorMessage="1" sqref="C20 C21 C22 C26 C30 C33 C42 C43 C44 C45 C46 C47 C48 C49 C50 C51 C52 C53 C56 C57 C60 C61 C62 C63 C64 C65 C66 C74 C75 C76 C84 C85 C86 C87 C90 C91 C94 C95 C96 C97 C100 C101 C102 C103 C104 C105 C106 C107 C108 C109 C110 C111 C112 C113 C116 C117 C118 C119 C120 C121 C125 C126 C140 C141 C145 C146 C147 C186 C187 C188 C190 C191 C192 C194 C197 C198 C199 C200 C206 C207 C215 C216 C217 C221 C222 C225 C226 C229 C230 C231 C232 C233 C242 C243 C244 C245 C246 C247 C250 C251 C252 C253 C254 C259 C264 C265 C266 C269 C270 C272 C273 C279 C280 C284 C287 C289 C292 C293 C294 C295 C296 C297 C300 C301 C23:C25 C27:C29 C31:C32 C34:C39 C40:C41 C54:C55 C58:C59 C67:C68 C69:C73 C77:C78 C79:C83 C88:C89 C92:C93 C98:C99 C114:C115 C122:C124 C127:C128 C129:C139 C142:C144 C148:C149 C150:C185 C195:C196 C201:C202 C204:C205 C208:C210 C218:C220 C223:C224 C227:C228 C234:C236 C237:C241 C248:C249 C255:C256 C257:C258 C260:C261 C262:C263 C267:C268 C274:C275 C276:C278 C285:C286 C290:C291 C298:C299">
      <formula1>"新建,改扩建,"</formula1>
    </dataValidation>
    <dataValidation type="list" allowBlank="1" showInputMessage="1" showErrorMessage="1" sqref="Q20 Q21 Q22 Q26 Q30 Q33 Q42 Q43 Q44 Q45 Q46 Q47 Q48 Q49 Q50 Q51 Q52 Q53 Q57 Q60 Q61 Q62 Q63 Q64 Q65 Q66 Q67 Q68 Q74 Q75 Q76 Q77 Q82 Q83 Q84 Q85 Q86 Q87 Q90 Q100 Q103 Q109 Q110 Q111 Q112 Q113 Q116 Q117 Q118 Q119 Q120 Q121 Q125 Q126 Q140 Q141 Q145 Q146 Q147 Q150 Q151 Q152 Q153 Q154 Q155 Q156 Q157 Q158 Q159 Q160 Q161 Q162 Q163 Q164 Q165 Q166 Q167 Q168 Q169 Q170 Q171 Q172 Q173 Q174 Q175 Q176 Q177 Q178 Q179 Q180 Q181 Q182 Q183 Q184 Q185 Q186 Q187 Q188 Q191 Q192 Q197 Q198 Q199 Q200 Q206 Q207 Q216 Q217 Q221 Q222 Q225 Q226 Q229 Q230 Q231 Q232 Q233 Q242 Q243 Q244 Q245 Q246 Q247 Q250 Q251 Q252 Q253 Q254 Q259 Q264 Q265 Q266 Q269 Q270 Q271 Q272 Q273 Q279 Q280 Q284 Q287 Q289 Q292 Q293 Q294 Q295 Q296 Q297 Q300 Q301 Q6:Q11 Q12:Q19 Q23:Q25 Q27:Q29 Q31:Q32 Q34:Q39 Q40:Q41 Q54:Q56 Q58:Q59 Q69:Q73 Q78:Q79 Q80:Q81 Q88:Q89 Q91:Q99 Q101:Q102 Q104:Q108 Q114:Q115 Q122:Q124 Q127:Q128 Q129:Q139 Q142:Q144 Q148:Q149 Q189:Q190 Q193:Q194 Q195:Q196 Q201:Q202 Q203:Q205 Q208:Q210 Q218:Q220 Q223:Q224 Q227:Q228 Q234:Q236 Q237:Q241 Q248:Q249 Q255:Q256 Q257:Q258 Q267:Q268 Q274:Q275 Q276:Q278 Q285:Q286 Q290:Q291 Q298:Q299">
      <formula1>"/,发改,工信,教育,科技,民宗,民政,人社,国土,环保,住建,交通,农业,林业,水利,商务,文化,卫计,旅发,扶贫,能源,残联,供销,烟草,通管,电网,社会,"</formula1>
    </dataValidation>
    <dataValidation type="list" allowBlank="1" showInputMessage="1" showErrorMessage="1" sqref="G26 H26 G52 G23:G25 G27:G29">
      <formula1>"2016年,2017年,2018年,2019年,2020年,"</formula1>
    </dataValidation>
    <dataValidation type="list" allowBlank="1" showInputMessage="1" showErrorMessage="1" sqref="G100 G106 G107">
      <formula1>"/,2018年,2019年,2020年,"</formula1>
    </dataValidation>
    <dataValidation type="list" allowBlank="1" showInputMessage="1" showErrorMessage="1" sqref="G288 G281:G283">
      <formula1>"/,2017年,2018年,2019年,2020年"</formula1>
    </dataValidation>
    <dataValidation type="list" allowBlank="1" showInputMessage="1" showErrorMessage="1" sqref="Q288 Q281:Q283">
      <formula1>"/,发改,工信,教育,科技,民宗,民政,人社,国土,环保,住建,交通,农业,林业,水利,商务,文化,卫计,旅发,扶贫,能源,残联,供销,烟草,通管,电网,社会"</formula1>
    </dataValidation>
    <dataValidation type="textLength" operator="between" allowBlank="1" showInputMessage="1" showErrorMessage="1" promptTitle="幼儿园名称" prompt="输入文本内容，最大长度不超过90字符，幼儿园名称不一定是最后实际建设幼儿园名称" sqref="A150:A153">
      <formula1>2</formula1>
      <formula2>90</formula2>
    </dataValidation>
    <dataValidation type="list" allowBlank="1" showInputMessage="1" showErrorMessage="1" sqref="G150:G185 G189:G190 G272:G273">
      <formula1>"/,2017年,2018年,2019年,2020年,"</formula1>
    </dataValidation>
  </dataValidations>
  <pageMargins left="0.66875" right="0.55" top="0.751388888888889" bottom="0.751388888888889" header="0.297916666666667" footer="0.297916666666667"/>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vt:lpstr>
      <vt:lpstr>2016</vt:lpstr>
      <vt:lpstr>2017</vt:lpstr>
      <vt:lpstr>2018</vt:lpstr>
      <vt:lpstr>2019</vt:lpstr>
      <vt:lpstr>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風雨無音</cp:lastModifiedBy>
  <dcterms:created xsi:type="dcterms:W3CDTF">2016-09-30T07:19:00Z</dcterms:created>
  <dcterms:modified xsi:type="dcterms:W3CDTF">2018-03-19T01:17:39Z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